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DieseArbeitsmappe" defaultThemeVersion="124226"/>
  <mc:AlternateContent xmlns:mc="http://schemas.openxmlformats.org/markup-compatibility/2006">
    <mc:Choice Requires="x15">
      <x15ac:absPath xmlns:x15ac="http://schemas.microsoft.com/office/spreadsheetml/2010/11/ac" url="I:\Dane02\KPRU\!KRAJOWE ŚRODKI WYKONAWCZE\!!!!BDR 2024\!Nowe Formularze CNP BDR PMM\CNR\"/>
    </mc:Choice>
  </mc:AlternateContent>
  <workbookProtection lockStructure="1"/>
  <bookViews>
    <workbookView xWindow="-120" yWindow="-120" windowWidth="29040" windowHeight="15720" tabRatio="901" activeTab="1"/>
  </bookViews>
  <sheets>
    <sheet name="a_Contents" sheetId="18" r:id="rId1"/>
    <sheet name="b_GuidelinesConditions" sheetId="19" r:id="rId2"/>
    <sheet name="A_VersionCNR" sheetId="14" r:id="rId3"/>
    <sheet name="c_CNPSummary" sheetId="31" r:id="rId4"/>
    <sheet name="B_InstallationData" sheetId="6" r:id="rId5"/>
    <sheet name="C_Milestones" sheetId="26" r:id="rId6"/>
    <sheet name="D_Targets" sheetId="27" r:id="rId7"/>
    <sheet name="E_Summary" sheetId="28" r:id="rId8"/>
    <sheet name="F_MSspecific" sheetId="9" r:id="rId9"/>
    <sheet name="G_Comments" sheetId="10" r:id="rId10"/>
    <sheet name="MSParameters" sheetId="20" state="hidden" r:id="rId11"/>
    <sheet name="EUwideConstants" sheetId="2" state="hidden" r:id="rId12"/>
    <sheet name="Translations" sheetId="7" state="hidden" r:id="rId13"/>
    <sheet name="VersionDocumentation" sheetId="17" state="hidden" r:id="rId14"/>
  </sheets>
  <externalReferences>
    <externalReference r:id="rId15"/>
  </externalReferences>
  <definedNames>
    <definedName name="_xlnm._FilterDatabase" localSheetId="12" hidden="1">Translations!$A$1:$D$652</definedName>
    <definedName name="CNTR_CNRPeriod">A_VersionCNR!$Q$10</definedName>
    <definedName name="CNTR_CNRPeriodNr">A_VersionCNR!$S$10</definedName>
    <definedName name="CNTR_ExistSubInstEntries">c_CNPSummary!$G$1490</definedName>
    <definedName name="CNTR_Incumbent">B_InstallationData!$R$14</definedName>
    <definedName name="CNTR_ReportingYear">A_VersionCNR!$U$10</definedName>
    <definedName name="CNTR_SubInstListIsProdBM">c_CNPSummary!$H$1465:$H$1487</definedName>
    <definedName name="CNTR_SubInstListNames">c_CNPSummary!$F$1465:$F$1487</definedName>
    <definedName name="CNTR_SubInstListSorting">c_CNPSummary!$J$1465:$J$1487</definedName>
    <definedName name="CNTR_SubPeriod">B_InstallationData!$R$11</definedName>
    <definedName name="CNTR_TemplateVersion">a_Contents!$H$36</definedName>
    <definedName name="EUconst_2025OrPrior">EUwideConstants!$B$199</definedName>
    <definedName name="EUConst_AbsEm">EUwideConstants!$B$49</definedName>
    <definedName name="EUconst_BM">EUwideConstants!$B$16</definedName>
    <definedName name="EUconst_BMlistBMvalue">EUwideConstants!$L$72:$L$123</definedName>
    <definedName name="EUconst_BMlistCBAMstatus">EUwideConstants!$J$72:$J$123</definedName>
    <definedName name="EUconst_BMlistCLstatus">EUwideConstants!$G$72:$G$123</definedName>
    <definedName name="EUconst_BMlistElExchangability">EUwideConstants!$H$72:$H$123</definedName>
    <definedName name="EUconst_BMlistNames">EUwideConstants!$E$72:$E$123</definedName>
    <definedName name="EUconst_BMlistNumberOfActivity">EUwideConstants!$B$72:$B$123</definedName>
    <definedName name="EUconst_BMlistNumberOfBM">EUwideConstants!$C$72:$C$123</definedName>
    <definedName name="EUconst_BMlistSpecialJumpTable">EUwideConstants!$J$72:$J$123</definedName>
    <definedName name="EUconst_BMlistSpecialReporting">EUwideConstants!$I$72:$I$123</definedName>
    <definedName name="EUconst_BMlistUnitHE">EUwideConstants!$K$72:$K$123</definedName>
    <definedName name="EUconst_BMlistUnits">EUwideConstants!$F$72:$F$123</definedName>
    <definedName name="EUconst_Cessation">EUwideConstants!$B$44</definedName>
    <definedName name="EUconst_CessationRow">EUwideConstants!$B$52</definedName>
    <definedName name="EUconst_CNPstatus">EUwideConstants!$B$6:$E$6</definedName>
    <definedName name="EUconst_ConfirmAllowUseOfData">EUwideConstants!$B$7</definedName>
    <definedName name="EUconst_ConfirmHistoricalEmissions">EUwideConstants!$B$8</definedName>
    <definedName name="EUconst_ConfirmMilestones">EUwideConstants!$B$9</definedName>
    <definedName name="EUconst_ConfirmTargets">EUwideConstants!$B$10</definedName>
    <definedName name="EUconst_ConnectedEntityTypes">EUwideConstants!$B$39:$E$39</definedName>
    <definedName name="EUconst_ConnectionShortTypes">EUwideConstants!$B$41:$D$41</definedName>
    <definedName name="EUconst_ConnectionTransferTypes">EUwideConstants!$B$42:$C$42</definedName>
    <definedName name="EUconst_ConnectionTypes">EUwideConstants!$B$40:$E$40</definedName>
    <definedName name="EUconst_Consistent">EUwideConstants!$B$60</definedName>
    <definedName name="Euconst_date">EUwideConstants!$B$4:$C$4</definedName>
    <definedName name="EUconst_DHErrorMessage">EUwideConstants!$B$64</definedName>
    <definedName name="EUconst_EffEvalPeriods">EUwideConstants!$A$207:$A$211</definedName>
    <definedName name="EUconst_EndOfPeriods">EUwideConstants!$B$140:$B$145</definedName>
    <definedName name="EUconst_ERR_LinkToCNP">EUwideConstants!$B$67</definedName>
    <definedName name="EUconst_FallBackListCBAMstatus">EUwideConstants!$J$127:$J$136</definedName>
    <definedName name="EUconst_FallBackListCLstatus">EUwideConstants!$G$127:$G$136</definedName>
    <definedName name="EUconst_FallBackListNames">EUwideConstants!$E$127:$E$136</definedName>
    <definedName name="EUconst_FallBackListNumber">EUwideConstants!$C$127:$C$136</definedName>
    <definedName name="EUconst_FallBackListUnitHE">EUwideConstants!$K$127:$K$136</definedName>
    <definedName name="EUconst_FallBackListUnits">EUwideConstants!$F$127:$F$136</definedName>
    <definedName name="EUconst_FallBackListValues">EUwideConstants!$L$127:$L$136</definedName>
    <definedName name="EUconst_Fuel">EUwideConstants!$B$15</definedName>
    <definedName name="EUconst_HistorialAbsEmissions">EUwideConstants!$B$55</definedName>
    <definedName name="EUconst_HistorialEmissions">EUwideConstants!$B$54</definedName>
    <definedName name="EUconst_Inconsistent">EUwideConstants!$B$61</definedName>
    <definedName name="EUconst_MeInCategories">EUwideConstants!$B$185:$B$194</definedName>
    <definedName name="EUconst_MeInCategoriesNumbers">EUwideConstants!$A$185:$A$194</definedName>
    <definedName name="Euconst_MsgCondApplies">EUwideConstants!$B$68</definedName>
    <definedName name="EUConst_MsgDescription">EUwideConstants!$B$35</definedName>
    <definedName name="EUconst_MsgEnterThisSection">EUwideConstants!$B$34</definedName>
    <definedName name="EUconst_MsgGoOn">EUwideConstants!$B$36</definedName>
    <definedName name="EUconst_MsgGoToNextSubInst">EUwideConstants!$B$38</definedName>
    <definedName name="EUconst_MsgSeeFirst">EUwideConstants!$B$37</definedName>
    <definedName name="EUconst_MSlist">EUwideConstants!$B$11:$AF$11</definedName>
    <definedName name="EUconst_MSlistDistrictHeating">EUwideConstants!$B$14:$E$14</definedName>
    <definedName name="EUconst_MSlistEUTLcodes">EUwideConstants!$B$13:$AF$13</definedName>
    <definedName name="Euconst_NA">EUwideConstants!$B$5</definedName>
    <definedName name="EUconst_NextSheet">EUwideConstants!$B$66</definedName>
    <definedName name="EUconst_NoInvestment">EUwideConstants!$B$62</definedName>
    <definedName name="EUConst_NotRelevant">EUwideConstants!$B$33</definedName>
    <definedName name="EUconst_OtherProcess">EUwideConstants!$B$63</definedName>
    <definedName name="EUconst_Periods">EUwideConstants!$A$140:$A$145</definedName>
    <definedName name="EUconst_PreviousSheet">EUwideConstants!$B$65</definedName>
    <definedName name="EUConst_Relevant">EUwideConstants!$B$32</definedName>
    <definedName name="EUconst_ReportingYears">EUwideConstants!$A$148:$A$153</definedName>
    <definedName name="EUConst_SpecEm">EUwideConstants!$B$48</definedName>
    <definedName name="EUconst_SpecEmRelToBaseline">EUwideConstants!$B$50</definedName>
    <definedName name="EUconst_SpecEmRelToBM">EUwideConstants!$B$51</definedName>
    <definedName name="EUconst_StartRow">EUwideConstants!$B$53</definedName>
    <definedName name="EUconst_SubAbsoluteReduction">EUwideConstants!$B$58</definedName>
    <definedName name="EUconst_SubinstallationCessation">c_CNPSummary!$E$1493:$E$1499</definedName>
    <definedName name="EUconst_SubinstallationStart">EUwideConstants!$A$198:$A$203</definedName>
    <definedName name="EUconst_SubMeasureImpact">EUwideConstants!$B$59</definedName>
    <definedName name="EUconst_SubRelToBaseline">EUwideConstants!$B$56</definedName>
    <definedName name="EUconst_SubRelToBM">EUwideConstants!$B$57</definedName>
    <definedName name="EUconst_t">EUwideConstants!$B$30</definedName>
    <definedName name="EUConst_Target">EUwideConstants!$B$45</definedName>
    <definedName name="EUConst_TargetAbs">EUwideConstants!$B$46</definedName>
    <definedName name="EUConst_TargetsMet">EUwideConstants!$B$47</definedName>
    <definedName name="EUconst_tCO2e">EUwideConstants!$B$24</definedName>
    <definedName name="EUconst_Timespans">EUwideConstants!$A$140:$A$145</definedName>
    <definedName name="EUconst_TJ">EUwideConstants!$B$22</definedName>
    <definedName name="EUconst_Tons">EUwideConstants!$B$21</definedName>
    <definedName name="Euconst_TrueFalse">EUwideConstants!$B$2:$C$2</definedName>
    <definedName name="EUconst_Unit">EUwideConstants!$B$43</definedName>
    <definedName name="EUconst_Years">EUwideConstants!$A$156:$A$181</definedName>
    <definedName name="EUconst_YearToPeriodMatch">EUwideConstants!$C$140:$C$145</definedName>
    <definedName name="JUMP_A">A_VersionCNR!$C$6</definedName>
    <definedName name="JUMP_B">B_InstallationData!$C$6</definedName>
    <definedName name="JUMP_CNPSummary">c_CNPSummary!$D$3</definedName>
    <definedName name="JUMP_Coverpage_Bottom">a_Contents!$D$51</definedName>
    <definedName name="JUMP_Coverpage_Top">a_Contents!$C$6</definedName>
    <definedName name="JUMP_E">C_Milestones!$C$6</definedName>
    <definedName name="JUMP_F" localSheetId="7">E_Summary!$C$6</definedName>
    <definedName name="JUMP_F">D_Targets!$C$7</definedName>
    <definedName name="JUMP_Guidelines_Home">b_GuidelinesConditions!$C$8</definedName>
    <definedName name="JUMP_I_Top">F_MSspecific!$B$5</definedName>
    <definedName name="JUMP_J_Top">G_Comments!$B$5</definedName>
    <definedName name="JUMP_TOC_Home">a_Contents!$B$6</definedName>
    <definedName name="_xlnm.Print_Area" localSheetId="0">a_Contents!$B$5:$M$51</definedName>
    <definedName name="_xlnm.Print_Area" localSheetId="2">A_VersionCNR!$A$5:$O$62</definedName>
    <definedName name="_xlnm.Print_Area" localSheetId="1">b_GuidelinesConditions!$B$5:$L$88</definedName>
    <definedName name="_xlnm.Print_Area" localSheetId="4">B_InstallationData!$B$5:$O$247</definedName>
    <definedName name="_xlnm.Print_Area" localSheetId="3">c_CNPSummary!$B$2:$O$1462</definedName>
    <definedName name="_xlnm.Print_Area" localSheetId="5">C_Milestones!$B$5:$O$49</definedName>
    <definedName name="_xlnm.Print_Area" localSheetId="6">D_Targets!$B$6:$O$482</definedName>
    <definedName name="_xlnm.Print_Area" localSheetId="7">E_Summary!$B$5:$O$224</definedName>
    <definedName name="_xlnm.Print_Area" localSheetId="8">F_MSspecific!$A$1:$M$15</definedName>
    <definedName name="_xlnm.Print_Area" localSheetId="9">G_Comments!$A$4:$M$45</definedName>
    <definedName name="_xlnm.Print_Area" localSheetId="13">VersionDocumentation!$A$1:$E$86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26" l="1"/>
  <c r="E317" i="31" l="1"/>
  <c r="D44" i="18"/>
  <c r="H35" i="7"/>
  <c r="H35" i="18"/>
  <c r="N73" i="27" l="1"/>
  <c r="H444" i="27"/>
  <c r="H397" i="27"/>
  <c r="H350" i="27"/>
  <c r="H303" i="27"/>
  <c r="H256" i="27"/>
  <c r="H209" i="27"/>
  <c r="H162" i="27"/>
  <c r="H115" i="27"/>
  <c r="H68" i="27"/>
  <c r="H21" i="27"/>
  <c r="E1499" i="31"/>
  <c r="E1498" i="31"/>
  <c r="E1497" i="31"/>
  <c r="E1496" i="31"/>
  <c r="E1495" i="31"/>
  <c r="E1494" i="31"/>
  <c r="E1493" i="31"/>
  <c r="N1415" i="31"/>
  <c r="M1415" i="31"/>
  <c r="L1415" i="31"/>
  <c r="K1415" i="31"/>
  <c r="J1415" i="31"/>
  <c r="I1415" i="31"/>
  <c r="H1415" i="31"/>
  <c r="G1415" i="31"/>
  <c r="N1414" i="31"/>
  <c r="M1414" i="31"/>
  <c r="L1414" i="31"/>
  <c r="K1414" i="31"/>
  <c r="J1414" i="31"/>
  <c r="I1414" i="31"/>
  <c r="H1414" i="31"/>
  <c r="G1414" i="31"/>
  <c r="N1366" i="31"/>
  <c r="M1366" i="31"/>
  <c r="L1366" i="31"/>
  <c r="K1366" i="31"/>
  <c r="J1366" i="31"/>
  <c r="I1366" i="31"/>
  <c r="H1366" i="31"/>
  <c r="G1366" i="31"/>
  <c r="N1365" i="31"/>
  <c r="M1365" i="31"/>
  <c r="L1365" i="31"/>
  <c r="K1365" i="31"/>
  <c r="J1365" i="31"/>
  <c r="I1365" i="31"/>
  <c r="H1365" i="31"/>
  <c r="G1365" i="31"/>
  <c r="N1317" i="31"/>
  <c r="M1317" i="31"/>
  <c r="L1317" i="31"/>
  <c r="K1317" i="31"/>
  <c r="J1317" i="31"/>
  <c r="I1317" i="31"/>
  <c r="H1317" i="31"/>
  <c r="G1317" i="31"/>
  <c r="N1316" i="31"/>
  <c r="M1316" i="31"/>
  <c r="L1316" i="31"/>
  <c r="K1316" i="31"/>
  <c r="J1316" i="31"/>
  <c r="I1316" i="31"/>
  <c r="H1316" i="31"/>
  <c r="G1316" i="31"/>
  <c r="N1267" i="31"/>
  <c r="M1267" i="31"/>
  <c r="L1267" i="31"/>
  <c r="K1267" i="31"/>
  <c r="J1267" i="31"/>
  <c r="I1267" i="31"/>
  <c r="H1267" i="31"/>
  <c r="G1267" i="31"/>
  <c r="N1266" i="31"/>
  <c r="M1266" i="31"/>
  <c r="L1266" i="31"/>
  <c r="K1266" i="31"/>
  <c r="J1266" i="31"/>
  <c r="I1266" i="31"/>
  <c r="H1266" i="31"/>
  <c r="G1266" i="31"/>
  <c r="N1217" i="31"/>
  <c r="M1217" i="31"/>
  <c r="L1217" i="31"/>
  <c r="K1217" i="31"/>
  <c r="J1217" i="31"/>
  <c r="I1217" i="31"/>
  <c r="H1217" i="31"/>
  <c r="G1217" i="31"/>
  <c r="N1216" i="31"/>
  <c r="M1216" i="31"/>
  <c r="L1216" i="31"/>
  <c r="K1216" i="31"/>
  <c r="J1216" i="31"/>
  <c r="I1216" i="31"/>
  <c r="H1216" i="31"/>
  <c r="G1216" i="31"/>
  <c r="N1167" i="31"/>
  <c r="M1167" i="31"/>
  <c r="L1167" i="31"/>
  <c r="K1167" i="31"/>
  <c r="J1167" i="31"/>
  <c r="I1167" i="31"/>
  <c r="H1167" i="31"/>
  <c r="G1167" i="31"/>
  <c r="N1166" i="31"/>
  <c r="M1166" i="31"/>
  <c r="L1166" i="31"/>
  <c r="K1166" i="31"/>
  <c r="J1166" i="31"/>
  <c r="I1166" i="31"/>
  <c r="H1166" i="31"/>
  <c r="G1166" i="31"/>
  <c r="N1117" i="31"/>
  <c r="M1117" i="31"/>
  <c r="L1117" i="31"/>
  <c r="K1117" i="31"/>
  <c r="J1117" i="31"/>
  <c r="I1117" i="31"/>
  <c r="H1117" i="31"/>
  <c r="G1117" i="31"/>
  <c r="N1116" i="31"/>
  <c r="M1116" i="31"/>
  <c r="L1116" i="31"/>
  <c r="K1116" i="31"/>
  <c r="J1116" i="31"/>
  <c r="I1116" i="31"/>
  <c r="H1116" i="31"/>
  <c r="G1116" i="31"/>
  <c r="N1067" i="31"/>
  <c r="M1067" i="31"/>
  <c r="L1067" i="31"/>
  <c r="K1067" i="31"/>
  <c r="J1067" i="31"/>
  <c r="I1067" i="31"/>
  <c r="H1067" i="31"/>
  <c r="G1067" i="31"/>
  <c r="N1066" i="31"/>
  <c r="M1066" i="31"/>
  <c r="L1066" i="31"/>
  <c r="K1066" i="31"/>
  <c r="J1066" i="31"/>
  <c r="I1066" i="31"/>
  <c r="H1066" i="31"/>
  <c r="G1066" i="31"/>
  <c r="N1017" i="31"/>
  <c r="M1017" i="31"/>
  <c r="L1017" i="31"/>
  <c r="K1017" i="31"/>
  <c r="J1017" i="31"/>
  <c r="I1017" i="31"/>
  <c r="H1017" i="31"/>
  <c r="G1017" i="31"/>
  <c r="N1016" i="31"/>
  <c r="M1016" i="31"/>
  <c r="L1016" i="31"/>
  <c r="K1016" i="31"/>
  <c r="J1016" i="31"/>
  <c r="I1016" i="31"/>
  <c r="H1016" i="31"/>
  <c r="G1016" i="31"/>
  <c r="N967" i="31"/>
  <c r="M967" i="31"/>
  <c r="L967" i="31"/>
  <c r="K967" i="31"/>
  <c r="J967" i="31"/>
  <c r="I967" i="31"/>
  <c r="H967" i="31"/>
  <c r="G967" i="31"/>
  <c r="N966" i="31"/>
  <c r="M966" i="31"/>
  <c r="L966" i="31"/>
  <c r="K966" i="31"/>
  <c r="J966" i="31"/>
  <c r="I966" i="31"/>
  <c r="H966" i="31"/>
  <c r="G966" i="31"/>
  <c r="N917" i="31"/>
  <c r="M917" i="31"/>
  <c r="L917" i="31"/>
  <c r="K917" i="31"/>
  <c r="J917" i="31"/>
  <c r="I917" i="31"/>
  <c r="H917" i="31"/>
  <c r="G917" i="31"/>
  <c r="N916" i="31"/>
  <c r="M916" i="31"/>
  <c r="L916" i="31"/>
  <c r="K916" i="31"/>
  <c r="J916" i="31"/>
  <c r="I916" i="31"/>
  <c r="H916" i="31"/>
  <c r="G916" i="31"/>
  <c r="N867" i="31"/>
  <c r="M867" i="31"/>
  <c r="L867" i="31"/>
  <c r="K867" i="31"/>
  <c r="J867" i="31"/>
  <c r="I867" i="31"/>
  <c r="H867" i="31"/>
  <c r="G867" i="31"/>
  <c r="N866" i="31"/>
  <c r="M866" i="31"/>
  <c r="L866" i="31"/>
  <c r="K866" i="31"/>
  <c r="J866" i="31"/>
  <c r="I866" i="31"/>
  <c r="H866" i="31"/>
  <c r="G866" i="31"/>
  <c r="N817" i="31"/>
  <c r="M817" i="31"/>
  <c r="L817" i="31"/>
  <c r="K817" i="31"/>
  <c r="J817" i="31"/>
  <c r="I817" i="31"/>
  <c r="H817" i="31"/>
  <c r="G817" i="31"/>
  <c r="N816" i="31"/>
  <c r="M816" i="31"/>
  <c r="L816" i="31"/>
  <c r="K816" i="31"/>
  <c r="J816" i="31"/>
  <c r="I816" i="31"/>
  <c r="H816" i="31"/>
  <c r="G816" i="31"/>
  <c r="N767" i="31"/>
  <c r="M767" i="31"/>
  <c r="L767" i="31"/>
  <c r="K767" i="31"/>
  <c r="J767" i="31"/>
  <c r="I767" i="31"/>
  <c r="H767" i="31"/>
  <c r="G767" i="31"/>
  <c r="N766" i="31"/>
  <c r="M766" i="31"/>
  <c r="L766" i="31"/>
  <c r="K766" i="31"/>
  <c r="J766" i="31"/>
  <c r="I766" i="31"/>
  <c r="H766" i="31"/>
  <c r="G766" i="31"/>
  <c r="N717" i="31"/>
  <c r="M717" i="31"/>
  <c r="L717" i="31"/>
  <c r="K717" i="31"/>
  <c r="J717" i="31"/>
  <c r="I717" i="31"/>
  <c r="H717" i="31"/>
  <c r="G717" i="31"/>
  <c r="N716" i="31"/>
  <c r="M716" i="31"/>
  <c r="L716" i="31"/>
  <c r="K716" i="31"/>
  <c r="J716" i="31"/>
  <c r="I716" i="31"/>
  <c r="H716" i="31"/>
  <c r="G716" i="31"/>
  <c r="N667" i="31"/>
  <c r="M667" i="31"/>
  <c r="L667" i="31"/>
  <c r="K667" i="31"/>
  <c r="J667" i="31"/>
  <c r="I667" i="31"/>
  <c r="H667" i="31"/>
  <c r="G667" i="31"/>
  <c r="N666" i="31"/>
  <c r="M666" i="31"/>
  <c r="L666" i="31"/>
  <c r="K666" i="31"/>
  <c r="J666" i="31"/>
  <c r="I666" i="31"/>
  <c r="H666" i="31"/>
  <c r="G666" i="31"/>
  <c r="N617" i="31"/>
  <c r="M617" i="31"/>
  <c r="L617" i="31"/>
  <c r="K617" i="31"/>
  <c r="J617" i="31"/>
  <c r="I617" i="31"/>
  <c r="H617" i="31"/>
  <c r="G617" i="31"/>
  <c r="N616" i="31"/>
  <c r="M616" i="31"/>
  <c r="L616" i="31"/>
  <c r="K616" i="31"/>
  <c r="J616" i="31"/>
  <c r="I616" i="31"/>
  <c r="H616" i="31"/>
  <c r="G616" i="31"/>
  <c r="N567" i="31"/>
  <c r="M567" i="31"/>
  <c r="L567" i="31"/>
  <c r="K567" i="31"/>
  <c r="J567" i="31"/>
  <c r="I567" i="31"/>
  <c r="H567" i="31"/>
  <c r="G567" i="31"/>
  <c r="N566" i="31"/>
  <c r="M566" i="31"/>
  <c r="L566" i="31"/>
  <c r="K566" i="31"/>
  <c r="J566" i="31"/>
  <c r="I566" i="31"/>
  <c r="H566" i="31"/>
  <c r="G566" i="31"/>
  <c r="N517" i="31"/>
  <c r="M517" i="31"/>
  <c r="L517" i="31"/>
  <c r="K517" i="31"/>
  <c r="J517" i="31"/>
  <c r="I517" i="31"/>
  <c r="H517" i="31"/>
  <c r="G517" i="31"/>
  <c r="N516" i="31"/>
  <c r="M516" i="31"/>
  <c r="L516" i="31"/>
  <c r="K516" i="31"/>
  <c r="J516" i="31"/>
  <c r="I516" i="31"/>
  <c r="H516" i="31"/>
  <c r="G516" i="31"/>
  <c r="N467" i="31"/>
  <c r="M467" i="31"/>
  <c r="L467" i="31"/>
  <c r="K467" i="31"/>
  <c r="J467" i="31"/>
  <c r="I467" i="31"/>
  <c r="H467" i="31"/>
  <c r="G467" i="31"/>
  <c r="N466" i="31"/>
  <c r="M466" i="31"/>
  <c r="L466" i="31"/>
  <c r="K466" i="31"/>
  <c r="J466" i="31"/>
  <c r="I466" i="31"/>
  <c r="H466" i="31"/>
  <c r="G466" i="31"/>
  <c r="N417" i="31"/>
  <c r="M417" i="31"/>
  <c r="L417" i="31"/>
  <c r="K417" i="31"/>
  <c r="J417" i="31"/>
  <c r="I417" i="31"/>
  <c r="H417" i="31"/>
  <c r="G417" i="31"/>
  <c r="N416" i="31"/>
  <c r="M416" i="31"/>
  <c r="L416" i="31"/>
  <c r="K416" i="31"/>
  <c r="J416" i="31"/>
  <c r="I416" i="31"/>
  <c r="H416" i="31"/>
  <c r="G416" i="31"/>
  <c r="N367" i="31"/>
  <c r="M367" i="31"/>
  <c r="L367" i="31"/>
  <c r="K367" i="31"/>
  <c r="J367" i="31"/>
  <c r="I367" i="31"/>
  <c r="H367" i="31"/>
  <c r="G367" i="31"/>
  <c r="N366" i="31"/>
  <c r="M366" i="31"/>
  <c r="L366" i="31"/>
  <c r="K366" i="31"/>
  <c r="J366" i="31"/>
  <c r="I366" i="31"/>
  <c r="H366" i="31"/>
  <c r="G366" i="31"/>
  <c r="N317" i="31"/>
  <c r="M317" i="31"/>
  <c r="L317" i="31"/>
  <c r="K317" i="31"/>
  <c r="J317" i="31"/>
  <c r="I317" i="31"/>
  <c r="H317" i="31"/>
  <c r="G317" i="31"/>
  <c r="N316" i="31"/>
  <c r="M316" i="31"/>
  <c r="L316" i="31"/>
  <c r="K316" i="31"/>
  <c r="J316" i="31"/>
  <c r="I316" i="31"/>
  <c r="H316" i="31"/>
  <c r="G316" i="31"/>
  <c r="F1464" i="31"/>
  <c r="E1463" i="31"/>
  <c r="E1415" i="31"/>
  <c r="E1414" i="31"/>
  <c r="G1413" i="31"/>
  <c r="E1366" i="31"/>
  <c r="E1365" i="31"/>
  <c r="G1364" i="31"/>
  <c r="E1317" i="31"/>
  <c r="E1316" i="31"/>
  <c r="G1315" i="31"/>
  <c r="E1267" i="31"/>
  <c r="E1266" i="31"/>
  <c r="G1265" i="31"/>
  <c r="E1217" i="31"/>
  <c r="E1216" i="31"/>
  <c r="G1215" i="31"/>
  <c r="E1167" i="31"/>
  <c r="E1166" i="31"/>
  <c r="G1165" i="31"/>
  <c r="E1117" i="31"/>
  <c r="E1116" i="31"/>
  <c r="G1115" i="31"/>
  <c r="E1067" i="31"/>
  <c r="E1066" i="31"/>
  <c r="G1065" i="31"/>
  <c r="E1017" i="31"/>
  <c r="E1016" i="31"/>
  <c r="G1015" i="31"/>
  <c r="E967" i="31"/>
  <c r="E966" i="31"/>
  <c r="G965" i="31"/>
  <c r="E917" i="31"/>
  <c r="E916" i="31"/>
  <c r="G915" i="31"/>
  <c r="E867" i="31"/>
  <c r="E866" i="31"/>
  <c r="G865" i="31"/>
  <c r="E817" i="31"/>
  <c r="E816" i="31"/>
  <c r="G815" i="31"/>
  <c r="E767" i="31"/>
  <c r="E766" i="31"/>
  <c r="G765" i="31"/>
  <c r="E717" i="31"/>
  <c r="E716" i="31"/>
  <c r="G715" i="31"/>
  <c r="E667" i="31"/>
  <c r="E666" i="31"/>
  <c r="G665" i="31"/>
  <c r="E617" i="31"/>
  <c r="E616" i="31"/>
  <c r="G615" i="31"/>
  <c r="E567" i="31"/>
  <c r="E566" i="31"/>
  <c r="G565" i="31"/>
  <c r="E517" i="31"/>
  <c r="E516" i="31"/>
  <c r="G515" i="31"/>
  <c r="E467" i="31"/>
  <c r="E466" i="31"/>
  <c r="G465" i="31"/>
  <c r="E417" i="31"/>
  <c r="E416" i="31"/>
  <c r="G415" i="31"/>
  <c r="E367" i="31"/>
  <c r="E366" i="31"/>
  <c r="G365" i="31"/>
  <c r="E316" i="31"/>
  <c r="G315" i="31"/>
  <c r="G1013" i="31" a="1"/>
  <c r="G1013" i="31" s="1"/>
  <c r="G962" i="31" a="1"/>
  <c r="G962" i="31" s="1"/>
  <c r="G1063" i="31" a="1"/>
  <c r="G1063" i="31" s="1"/>
  <c r="G963" i="31" a="1"/>
  <c r="G963" i="31" s="1"/>
  <c r="G1062" i="31" a="1"/>
  <c r="G1062" i="31" s="1"/>
  <c r="G1012" i="31" a="1"/>
  <c r="G1012" i="31" s="1"/>
  <c r="G1113" i="31" a="1"/>
  <c r="G1113" i="31" s="1"/>
  <c r="G1263" i="31" a="1"/>
  <c r="G1263" i="31" s="1"/>
  <c r="G913" i="31" a="1"/>
  <c r="G913" i="31" s="1"/>
  <c r="G1162" i="31" a="1"/>
  <c r="G1162" i="31" s="1"/>
  <c r="G1212" i="31" a="1"/>
  <c r="G1212" i="31" s="1"/>
  <c r="G1112" i="31" a="1"/>
  <c r="G1112" i="31" s="1"/>
  <c r="G1163" i="31" a="1"/>
  <c r="G1163" i="31" s="1"/>
  <c r="G912" i="31" a="1"/>
  <c r="G912" i="31" s="1"/>
  <c r="G813" i="31" a="1"/>
  <c r="G813" i="31" s="1"/>
  <c r="G1262" i="31" a="1"/>
  <c r="G1262" i="31" s="1"/>
  <c r="G863" i="31" a="1"/>
  <c r="G863" i="31" s="1"/>
  <c r="G1213" i="31" a="1"/>
  <c r="G1213" i="31" s="1"/>
  <c r="G812" i="31" a="1"/>
  <c r="G812" i="31" s="1"/>
  <c r="G862" i="31" a="1"/>
  <c r="G862" i="31" s="1"/>
  <c r="K1487" i="31"/>
  <c r="J1487" i="31"/>
  <c r="I1487" i="31"/>
  <c r="H1487" i="31"/>
  <c r="F1487" i="31"/>
  <c r="K1486" i="31"/>
  <c r="J1486" i="31"/>
  <c r="I1486" i="31"/>
  <c r="H1486" i="31"/>
  <c r="F1486" i="31"/>
  <c r="K1485" i="31"/>
  <c r="J1485" i="31"/>
  <c r="I1485" i="31"/>
  <c r="H1485" i="31"/>
  <c r="F1485" i="31"/>
  <c r="K1484" i="31"/>
  <c r="J1484" i="31"/>
  <c r="I1484" i="31"/>
  <c r="H1484" i="31"/>
  <c r="F1484" i="31"/>
  <c r="K1483" i="31"/>
  <c r="J1483" i="31"/>
  <c r="I1483" i="31"/>
  <c r="H1483" i="31"/>
  <c r="F1483" i="31"/>
  <c r="K1482" i="31"/>
  <c r="J1482" i="31"/>
  <c r="I1482" i="31"/>
  <c r="H1482" i="31"/>
  <c r="F1482" i="31"/>
  <c r="K1481" i="31"/>
  <c r="J1481" i="31"/>
  <c r="I1481" i="31"/>
  <c r="H1481" i="31"/>
  <c r="F1481" i="31"/>
  <c r="K1480" i="31"/>
  <c r="J1480" i="31"/>
  <c r="I1480" i="31"/>
  <c r="H1480" i="31"/>
  <c r="F1480" i="31"/>
  <c r="K1479" i="31"/>
  <c r="J1479" i="31"/>
  <c r="I1479" i="31"/>
  <c r="H1479" i="31"/>
  <c r="F1479" i="31"/>
  <c r="K1478" i="31"/>
  <c r="J1478" i="31"/>
  <c r="I1478" i="31"/>
  <c r="H1478" i="31"/>
  <c r="F1478" i="31"/>
  <c r="K1477" i="31"/>
  <c r="J1477" i="31"/>
  <c r="I1477" i="31"/>
  <c r="H1477" i="31"/>
  <c r="F1477" i="31"/>
  <c r="K1476" i="31"/>
  <c r="J1476" i="31"/>
  <c r="I1476" i="31"/>
  <c r="H1476" i="31"/>
  <c r="F1476" i="31"/>
  <c r="K1475" i="31"/>
  <c r="J1475" i="31"/>
  <c r="I1475" i="31"/>
  <c r="H1475" i="31"/>
  <c r="F1475" i="31"/>
  <c r="K1474" i="31"/>
  <c r="J1474" i="31"/>
  <c r="I1474" i="31"/>
  <c r="H1474" i="31"/>
  <c r="F1474" i="31"/>
  <c r="K1473" i="31"/>
  <c r="J1473" i="31"/>
  <c r="I1473" i="31"/>
  <c r="H1473" i="31"/>
  <c r="F1473" i="31"/>
  <c r="K1472" i="31"/>
  <c r="J1472" i="31"/>
  <c r="I1472" i="31"/>
  <c r="H1472" i="31"/>
  <c r="F1472" i="31"/>
  <c r="K1471" i="31"/>
  <c r="J1471" i="31"/>
  <c r="I1471" i="31"/>
  <c r="H1471" i="31"/>
  <c r="F1471" i="31"/>
  <c r="K1470" i="31"/>
  <c r="J1470" i="31"/>
  <c r="I1470" i="31"/>
  <c r="H1470" i="31"/>
  <c r="F1470" i="31"/>
  <c r="K1469" i="31"/>
  <c r="J1469" i="31"/>
  <c r="I1469" i="31"/>
  <c r="H1469" i="31"/>
  <c r="F1469" i="31"/>
  <c r="K1468" i="31"/>
  <c r="J1468" i="31"/>
  <c r="I1468" i="31"/>
  <c r="H1468" i="31"/>
  <c r="F1468" i="31"/>
  <c r="K1467" i="31"/>
  <c r="J1467" i="31"/>
  <c r="I1467" i="31"/>
  <c r="H1467" i="31"/>
  <c r="F1467" i="31"/>
  <c r="K1466" i="31"/>
  <c r="J1466" i="31"/>
  <c r="I1466" i="31"/>
  <c r="H1466" i="31"/>
  <c r="F1466" i="31"/>
  <c r="K1465" i="31"/>
  <c r="J1465" i="31"/>
  <c r="I1465" i="31"/>
  <c r="H1465" i="31"/>
  <c r="F1465" i="31"/>
  <c r="G1411" i="31"/>
  <c r="G1410" i="31"/>
  <c r="G1362" i="31"/>
  <c r="G1361" i="31"/>
  <c r="G1313" i="31"/>
  <c r="G1312" i="31"/>
  <c r="G763" i="31"/>
  <c r="G762" i="31"/>
  <c r="G713" i="31"/>
  <c r="G712" i="31"/>
  <c r="G663" i="31"/>
  <c r="G662" i="31"/>
  <c r="G613" i="31"/>
  <c r="G612" i="31"/>
  <c r="G563" i="31"/>
  <c r="G562" i="31"/>
  <c r="G513" i="31"/>
  <c r="G512" i="31"/>
  <c r="G463" i="31"/>
  <c r="G462" i="31"/>
  <c r="G413" i="31"/>
  <c r="G412" i="31"/>
  <c r="G363" i="31"/>
  <c r="G362" i="31"/>
  <c r="G313" i="31"/>
  <c r="G312" i="31"/>
  <c r="N100" i="31"/>
  <c r="M100" i="31"/>
  <c r="L100" i="31"/>
  <c r="K100" i="31"/>
  <c r="J100" i="31"/>
  <c r="I100" i="31"/>
  <c r="H100" i="31"/>
  <c r="E100" i="31"/>
  <c r="N99" i="31"/>
  <c r="M99" i="31"/>
  <c r="L99" i="31"/>
  <c r="K99" i="31"/>
  <c r="J99" i="31"/>
  <c r="I99" i="31"/>
  <c r="H99" i="31"/>
  <c r="E99" i="31"/>
  <c r="N98" i="31"/>
  <c r="M98" i="31"/>
  <c r="L98" i="31"/>
  <c r="K98" i="31"/>
  <c r="J98" i="31"/>
  <c r="I98" i="31"/>
  <c r="H98" i="31"/>
  <c r="E98" i="31"/>
  <c r="J73" i="31"/>
  <c r="J72" i="31"/>
  <c r="J71" i="31"/>
  <c r="J70" i="31"/>
  <c r="J69" i="31"/>
  <c r="J68" i="31"/>
  <c r="J67" i="31"/>
  <c r="J64" i="31"/>
  <c r="J63" i="31"/>
  <c r="J62" i="31"/>
  <c r="J61" i="31"/>
  <c r="J60" i="31"/>
  <c r="J59" i="31"/>
  <c r="J58" i="31"/>
  <c r="N1454" i="31"/>
  <c r="M1454" i="31"/>
  <c r="L1454" i="31"/>
  <c r="K1454" i="31"/>
  <c r="J1454" i="31"/>
  <c r="I1454" i="31"/>
  <c r="N1453" i="31"/>
  <c r="M1453" i="31"/>
  <c r="L1453" i="31"/>
  <c r="K1453" i="31"/>
  <c r="J1453" i="31"/>
  <c r="I1453" i="31"/>
  <c r="G1453" i="31"/>
  <c r="E1453" i="31"/>
  <c r="N1452" i="31"/>
  <c r="M1452" i="31"/>
  <c r="L1452" i="31"/>
  <c r="K1452" i="31"/>
  <c r="J1452" i="31"/>
  <c r="I1452" i="31"/>
  <c r="G1452" i="31"/>
  <c r="E1452" i="31"/>
  <c r="N1451" i="31"/>
  <c r="M1451" i="31"/>
  <c r="L1451" i="31"/>
  <c r="K1451" i="31"/>
  <c r="J1451" i="31"/>
  <c r="I1451" i="31"/>
  <c r="G1451" i="31"/>
  <c r="E1451" i="31"/>
  <c r="N1450" i="31"/>
  <c r="M1450" i="31"/>
  <c r="L1450" i="31"/>
  <c r="K1450" i="31"/>
  <c r="J1450" i="31"/>
  <c r="I1450" i="31"/>
  <c r="G1450" i="31"/>
  <c r="E1450" i="31"/>
  <c r="N1449" i="31"/>
  <c r="M1449" i="31"/>
  <c r="L1449" i="31"/>
  <c r="K1449" i="31"/>
  <c r="J1449" i="31"/>
  <c r="I1449" i="31"/>
  <c r="G1449" i="31"/>
  <c r="E1449" i="31"/>
  <c r="N1448" i="31"/>
  <c r="M1448" i="31"/>
  <c r="L1448" i="31"/>
  <c r="K1448" i="31"/>
  <c r="J1448" i="31"/>
  <c r="I1448" i="31"/>
  <c r="G1448" i="31"/>
  <c r="E1448" i="31"/>
  <c r="N1447" i="31"/>
  <c r="M1447" i="31"/>
  <c r="L1447" i="31"/>
  <c r="K1447" i="31"/>
  <c r="J1447" i="31"/>
  <c r="I1447" i="31"/>
  <c r="G1447" i="31"/>
  <c r="E1447" i="31"/>
  <c r="N1446" i="31"/>
  <c r="M1446" i="31"/>
  <c r="L1446" i="31"/>
  <c r="K1446" i="31"/>
  <c r="J1446" i="31"/>
  <c r="I1446" i="31"/>
  <c r="G1446" i="31"/>
  <c r="E1446" i="31"/>
  <c r="N1445" i="31"/>
  <c r="M1445" i="31"/>
  <c r="L1445" i="31"/>
  <c r="K1445" i="31"/>
  <c r="J1445" i="31"/>
  <c r="I1445" i="31"/>
  <c r="G1445" i="31"/>
  <c r="E1445" i="31"/>
  <c r="N1444" i="31"/>
  <c r="M1444" i="31"/>
  <c r="L1444" i="31"/>
  <c r="K1444" i="31"/>
  <c r="J1444" i="31"/>
  <c r="I1444" i="31"/>
  <c r="G1444" i="31"/>
  <c r="E1444" i="31"/>
  <c r="N1439" i="31"/>
  <c r="M1439" i="31"/>
  <c r="L1439" i="31"/>
  <c r="K1439" i="31"/>
  <c r="J1439" i="31"/>
  <c r="I1439" i="31"/>
  <c r="N1438" i="31"/>
  <c r="M1438" i="31"/>
  <c r="L1438" i="31"/>
  <c r="K1438" i="31"/>
  <c r="J1438" i="31"/>
  <c r="I1438" i="31"/>
  <c r="G1438" i="31"/>
  <c r="E1438" i="31"/>
  <c r="N1437" i="31"/>
  <c r="M1437" i="31"/>
  <c r="L1437" i="31"/>
  <c r="K1437" i="31"/>
  <c r="J1437" i="31"/>
  <c r="I1437" i="31"/>
  <c r="G1437" i="31"/>
  <c r="E1437" i="31"/>
  <c r="N1436" i="31"/>
  <c r="M1436" i="31"/>
  <c r="L1436" i="31"/>
  <c r="K1436" i="31"/>
  <c r="J1436" i="31"/>
  <c r="I1436" i="31"/>
  <c r="G1436" i="31"/>
  <c r="E1436" i="31"/>
  <c r="N1435" i="31"/>
  <c r="M1435" i="31"/>
  <c r="L1435" i="31"/>
  <c r="K1435" i="31"/>
  <c r="J1435" i="31"/>
  <c r="I1435" i="31"/>
  <c r="G1435" i="31"/>
  <c r="E1435" i="31"/>
  <c r="N1434" i="31"/>
  <c r="M1434" i="31"/>
  <c r="L1434" i="31"/>
  <c r="K1434" i="31"/>
  <c r="J1434" i="31"/>
  <c r="I1434" i="31"/>
  <c r="G1434" i="31"/>
  <c r="E1434" i="31"/>
  <c r="N1433" i="31"/>
  <c r="M1433" i="31"/>
  <c r="L1433" i="31"/>
  <c r="K1433" i="31"/>
  <c r="J1433" i="31"/>
  <c r="I1433" i="31"/>
  <c r="G1433" i="31"/>
  <c r="E1433" i="31"/>
  <c r="N1432" i="31"/>
  <c r="M1432" i="31"/>
  <c r="L1432" i="31"/>
  <c r="K1432" i="31"/>
  <c r="J1432" i="31"/>
  <c r="I1432" i="31"/>
  <c r="G1432" i="31"/>
  <c r="E1432" i="31"/>
  <c r="N1431" i="31"/>
  <c r="M1431" i="31"/>
  <c r="L1431" i="31"/>
  <c r="K1431" i="31"/>
  <c r="J1431" i="31"/>
  <c r="I1431" i="31"/>
  <c r="G1431" i="31"/>
  <c r="E1431" i="31"/>
  <c r="N1430" i="31"/>
  <c r="M1430" i="31"/>
  <c r="L1430" i="31"/>
  <c r="K1430" i="31"/>
  <c r="J1430" i="31"/>
  <c r="I1430" i="31"/>
  <c r="G1430" i="31"/>
  <c r="E1430" i="31"/>
  <c r="N1429" i="31"/>
  <c r="M1429" i="31"/>
  <c r="L1429" i="31"/>
  <c r="K1429" i="31"/>
  <c r="J1429" i="31"/>
  <c r="I1429" i="31"/>
  <c r="G1429" i="31"/>
  <c r="E1429" i="31"/>
  <c r="N1424" i="31"/>
  <c r="M1424" i="31"/>
  <c r="L1424" i="31"/>
  <c r="K1424" i="31"/>
  <c r="J1424" i="31"/>
  <c r="I1424" i="31"/>
  <c r="H1424" i="31"/>
  <c r="H1423" i="31"/>
  <c r="N1420" i="31"/>
  <c r="M1420" i="31"/>
  <c r="L1420" i="31"/>
  <c r="K1420" i="31"/>
  <c r="J1420" i="31"/>
  <c r="I1420" i="31"/>
  <c r="H1420" i="31"/>
  <c r="N1419" i="31"/>
  <c r="M1419" i="31"/>
  <c r="L1419" i="31"/>
  <c r="K1419" i="31"/>
  <c r="J1419" i="31"/>
  <c r="I1419" i="31"/>
  <c r="H1419" i="31"/>
  <c r="H1418" i="31"/>
  <c r="R1408" i="31"/>
  <c r="M1408" i="31"/>
  <c r="I1408" i="31"/>
  <c r="N1405" i="31"/>
  <c r="M1405" i="31"/>
  <c r="L1405" i="31"/>
  <c r="K1405" i="31"/>
  <c r="J1405" i="31"/>
  <c r="I1405" i="31"/>
  <c r="N1404" i="31"/>
  <c r="M1404" i="31"/>
  <c r="L1404" i="31"/>
  <c r="K1404" i="31"/>
  <c r="J1404" i="31"/>
  <c r="I1404" i="31"/>
  <c r="G1404" i="31"/>
  <c r="E1404" i="31"/>
  <c r="N1403" i="31"/>
  <c r="M1403" i="31"/>
  <c r="L1403" i="31"/>
  <c r="K1403" i="31"/>
  <c r="J1403" i="31"/>
  <c r="I1403" i="31"/>
  <c r="G1403" i="31"/>
  <c r="E1403" i="31"/>
  <c r="N1402" i="31"/>
  <c r="M1402" i="31"/>
  <c r="L1402" i="31"/>
  <c r="K1402" i="31"/>
  <c r="J1402" i="31"/>
  <c r="I1402" i="31"/>
  <c r="G1402" i="31"/>
  <c r="E1402" i="31"/>
  <c r="N1401" i="31"/>
  <c r="M1401" i="31"/>
  <c r="L1401" i="31"/>
  <c r="K1401" i="31"/>
  <c r="J1401" i="31"/>
  <c r="I1401" i="31"/>
  <c r="G1401" i="31"/>
  <c r="E1401" i="31"/>
  <c r="N1400" i="31"/>
  <c r="M1400" i="31"/>
  <c r="L1400" i="31"/>
  <c r="K1400" i="31"/>
  <c r="J1400" i="31"/>
  <c r="I1400" i="31"/>
  <c r="G1400" i="31"/>
  <c r="E1400" i="31"/>
  <c r="N1399" i="31"/>
  <c r="M1399" i="31"/>
  <c r="L1399" i="31"/>
  <c r="K1399" i="31"/>
  <c r="J1399" i="31"/>
  <c r="I1399" i="31"/>
  <c r="G1399" i="31"/>
  <c r="E1399" i="31"/>
  <c r="N1398" i="31"/>
  <c r="M1398" i="31"/>
  <c r="L1398" i="31"/>
  <c r="K1398" i="31"/>
  <c r="J1398" i="31"/>
  <c r="I1398" i="31"/>
  <c r="G1398" i="31"/>
  <c r="E1398" i="31"/>
  <c r="N1397" i="31"/>
  <c r="M1397" i="31"/>
  <c r="L1397" i="31"/>
  <c r="K1397" i="31"/>
  <c r="J1397" i="31"/>
  <c r="I1397" i="31"/>
  <c r="G1397" i="31"/>
  <c r="E1397" i="31"/>
  <c r="N1396" i="31"/>
  <c r="M1396" i="31"/>
  <c r="L1396" i="31"/>
  <c r="K1396" i="31"/>
  <c r="J1396" i="31"/>
  <c r="I1396" i="31"/>
  <c r="G1396" i="31"/>
  <c r="E1396" i="31"/>
  <c r="N1395" i="31"/>
  <c r="M1395" i="31"/>
  <c r="L1395" i="31"/>
  <c r="K1395" i="31"/>
  <c r="J1395" i="31"/>
  <c r="I1395" i="31"/>
  <c r="G1395" i="31"/>
  <c r="E1395" i="31"/>
  <c r="N1390" i="31"/>
  <c r="M1390" i="31"/>
  <c r="L1390" i="31"/>
  <c r="K1390" i="31"/>
  <c r="J1390" i="31"/>
  <c r="I1390" i="31"/>
  <c r="N1389" i="31"/>
  <c r="M1389" i="31"/>
  <c r="L1389" i="31"/>
  <c r="K1389" i="31"/>
  <c r="J1389" i="31"/>
  <c r="I1389" i="31"/>
  <c r="G1389" i="31"/>
  <c r="E1389" i="31"/>
  <c r="N1388" i="31"/>
  <c r="M1388" i="31"/>
  <c r="L1388" i="31"/>
  <c r="K1388" i="31"/>
  <c r="J1388" i="31"/>
  <c r="I1388" i="31"/>
  <c r="G1388" i="31"/>
  <c r="E1388" i="31"/>
  <c r="N1387" i="31"/>
  <c r="M1387" i="31"/>
  <c r="L1387" i="31"/>
  <c r="K1387" i="31"/>
  <c r="J1387" i="31"/>
  <c r="I1387" i="31"/>
  <c r="G1387" i="31"/>
  <c r="E1387" i="31"/>
  <c r="N1386" i="31"/>
  <c r="M1386" i="31"/>
  <c r="L1386" i="31"/>
  <c r="K1386" i="31"/>
  <c r="J1386" i="31"/>
  <c r="I1386" i="31"/>
  <c r="G1386" i="31"/>
  <c r="E1386" i="31"/>
  <c r="N1385" i="31"/>
  <c r="M1385" i="31"/>
  <c r="L1385" i="31"/>
  <c r="K1385" i="31"/>
  <c r="J1385" i="31"/>
  <c r="I1385" i="31"/>
  <c r="G1385" i="31"/>
  <c r="E1385" i="31"/>
  <c r="N1384" i="31"/>
  <c r="M1384" i="31"/>
  <c r="L1384" i="31"/>
  <c r="K1384" i="31"/>
  <c r="J1384" i="31"/>
  <c r="I1384" i="31"/>
  <c r="G1384" i="31"/>
  <c r="E1384" i="31"/>
  <c r="N1383" i="31"/>
  <c r="M1383" i="31"/>
  <c r="L1383" i="31"/>
  <c r="K1383" i="31"/>
  <c r="J1383" i="31"/>
  <c r="I1383" i="31"/>
  <c r="G1383" i="31"/>
  <c r="E1383" i="31"/>
  <c r="N1382" i="31"/>
  <c r="M1382" i="31"/>
  <c r="L1382" i="31"/>
  <c r="K1382" i="31"/>
  <c r="J1382" i="31"/>
  <c r="I1382" i="31"/>
  <c r="G1382" i="31"/>
  <c r="E1382" i="31"/>
  <c r="N1381" i="31"/>
  <c r="M1381" i="31"/>
  <c r="L1381" i="31"/>
  <c r="K1381" i="31"/>
  <c r="J1381" i="31"/>
  <c r="I1381" i="31"/>
  <c r="G1381" i="31"/>
  <c r="E1381" i="31"/>
  <c r="N1380" i="31"/>
  <c r="M1380" i="31"/>
  <c r="L1380" i="31"/>
  <c r="K1380" i="31"/>
  <c r="J1380" i="31"/>
  <c r="I1380" i="31"/>
  <c r="G1380" i="31"/>
  <c r="E1380" i="31"/>
  <c r="N1375" i="31"/>
  <c r="M1375" i="31"/>
  <c r="L1375" i="31"/>
  <c r="K1375" i="31"/>
  <c r="J1375" i="31"/>
  <c r="I1375" i="31"/>
  <c r="H1375" i="31"/>
  <c r="H1374" i="31"/>
  <c r="N1371" i="31"/>
  <c r="M1371" i="31"/>
  <c r="L1371" i="31"/>
  <c r="K1371" i="31"/>
  <c r="J1371" i="31"/>
  <c r="I1371" i="31"/>
  <c r="H1371" i="31"/>
  <c r="N1370" i="31"/>
  <c r="M1370" i="31"/>
  <c r="L1370" i="31"/>
  <c r="K1370" i="31"/>
  <c r="J1370" i="31"/>
  <c r="I1370" i="31"/>
  <c r="H1370" i="31"/>
  <c r="H1369" i="31"/>
  <c r="R1359" i="31"/>
  <c r="M1359" i="31"/>
  <c r="I1359" i="31"/>
  <c r="N1356" i="31"/>
  <c r="M1356" i="31"/>
  <c r="L1356" i="31"/>
  <c r="K1356" i="31"/>
  <c r="J1356" i="31"/>
  <c r="I1356" i="31"/>
  <c r="N1355" i="31"/>
  <c r="M1355" i="31"/>
  <c r="L1355" i="31"/>
  <c r="K1355" i="31"/>
  <c r="J1355" i="31"/>
  <c r="I1355" i="31"/>
  <c r="G1355" i="31"/>
  <c r="E1355" i="31"/>
  <c r="N1354" i="31"/>
  <c r="M1354" i="31"/>
  <c r="L1354" i="31"/>
  <c r="K1354" i="31"/>
  <c r="J1354" i="31"/>
  <c r="I1354" i="31"/>
  <c r="G1354" i="31"/>
  <c r="E1354" i="31"/>
  <c r="N1353" i="31"/>
  <c r="M1353" i="31"/>
  <c r="L1353" i="31"/>
  <c r="K1353" i="31"/>
  <c r="J1353" i="31"/>
  <c r="I1353" i="31"/>
  <c r="G1353" i="31"/>
  <c r="E1353" i="31"/>
  <c r="N1352" i="31"/>
  <c r="M1352" i="31"/>
  <c r="L1352" i="31"/>
  <c r="K1352" i="31"/>
  <c r="J1352" i="31"/>
  <c r="I1352" i="31"/>
  <c r="G1352" i="31"/>
  <c r="E1352" i="31"/>
  <c r="N1351" i="31"/>
  <c r="M1351" i="31"/>
  <c r="L1351" i="31"/>
  <c r="K1351" i="31"/>
  <c r="J1351" i="31"/>
  <c r="I1351" i="31"/>
  <c r="G1351" i="31"/>
  <c r="E1351" i="31"/>
  <c r="N1350" i="31"/>
  <c r="M1350" i="31"/>
  <c r="L1350" i="31"/>
  <c r="K1350" i="31"/>
  <c r="J1350" i="31"/>
  <c r="I1350" i="31"/>
  <c r="G1350" i="31"/>
  <c r="E1350" i="31"/>
  <c r="N1349" i="31"/>
  <c r="M1349" i="31"/>
  <c r="L1349" i="31"/>
  <c r="K1349" i="31"/>
  <c r="J1349" i="31"/>
  <c r="I1349" i="31"/>
  <c r="G1349" i="31"/>
  <c r="E1349" i="31"/>
  <c r="N1348" i="31"/>
  <c r="M1348" i="31"/>
  <c r="L1348" i="31"/>
  <c r="K1348" i="31"/>
  <c r="J1348" i="31"/>
  <c r="I1348" i="31"/>
  <c r="G1348" i="31"/>
  <c r="E1348" i="31"/>
  <c r="N1347" i="31"/>
  <c r="M1347" i="31"/>
  <c r="L1347" i="31"/>
  <c r="K1347" i="31"/>
  <c r="J1347" i="31"/>
  <c r="I1347" i="31"/>
  <c r="G1347" i="31"/>
  <c r="E1347" i="31"/>
  <c r="N1346" i="31"/>
  <c r="M1346" i="31"/>
  <c r="L1346" i="31"/>
  <c r="K1346" i="31"/>
  <c r="J1346" i="31"/>
  <c r="I1346" i="31"/>
  <c r="G1346" i="31"/>
  <c r="E1346" i="31"/>
  <c r="N1341" i="31"/>
  <c r="M1341" i="31"/>
  <c r="L1341" i="31"/>
  <c r="K1341" i="31"/>
  <c r="J1341" i="31"/>
  <c r="I1341" i="31"/>
  <c r="N1340" i="31"/>
  <c r="M1340" i="31"/>
  <c r="L1340" i="31"/>
  <c r="K1340" i="31"/>
  <c r="J1340" i="31"/>
  <c r="I1340" i="31"/>
  <c r="G1340" i="31"/>
  <c r="E1340" i="31"/>
  <c r="N1339" i="31"/>
  <c r="M1339" i="31"/>
  <c r="L1339" i="31"/>
  <c r="K1339" i="31"/>
  <c r="J1339" i="31"/>
  <c r="I1339" i="31"/>
  <c r="G1339" i="31"/>
  <c r="E1339" i="31"/>
  <c r="N1338" i="31"/>
  <c r="M1338" i="31"/>
  <c r="L1338" i="31"/>
  <c r="K1338" i="31"/>
  <c r="J1338" i="31"/>
  <c r="I1338" i="31"/>
  <c r="G1338" i="31"/>
  <c r="E1338" i="31"/>
  <c r="N1337" i="31"/>
  <c r="M1337" i="31"/>
  <c r="L1337" i="31"/>
  <c r="K1337" i="31"/>
  <c r="J1337" i="31"/>
  <c r="I1337" i="31"/>
  <c r="G1337" i="31"/>
  <c r="E1337" i="31"/>
  <c r="N1336" i="31"/>
  <c r="M1336" i="31"/>
  <c r="L1336" i="31"/>
  <c r="K1336" i="31"/>
  <c r="J1336" i="31"/>
  <c r="I1336" i="31"/>
  <c r="G1336" i="31"/>
  <c r="E1336" i="31"/>
  <c r="N1335" i="31"/>
  <c r="M1335" i="31"/>
  <c r="L1335" i="31"/>
  <c r="K1335" i="31"/>
  <c r="J1335" i="31"/>
  <c r="I1335" i="31"/>
  <c r="G1335" i="31"/>
  <c r="E1335" i="31"/>
  <c r="N1334" i="31"/>
  <c r="M1334" i="31"/>
  <c r="L1334" i="31"/>
  <c r="K1334" i="31"/>
  <c r="J1334" i="31"/>
  <c r="I1334" i="31"/>
  <c r="G1334" i="31"/>
  <c r="E1334" i="31"/>
  <c r="N1333" i="31"/>
  <c r="M1333" i="31"/>
  <c r="L1333" i="31"/>
  <c r="K1333" i="31"/>
  <c r="J1333" i="31"/>
  <c r="I1333" i="31"/>
  <c r="G1333" i="31"/>
  <c r="E1333" i="31"/>
  <c r="N1332" i="31"/>
  <c r="M1332" i="31"/>
  <c r="L1332" i="31"/>
  <c r="K1332" i="31"/>
  <c r="J1332" i="31"/>
  <c r="I1332" i="31"/>
  <c r="G1332" i="31"/>
  <c r="E1332" i="31"/>
  <c r="N1331" i="31"/>
  <c r="M1331" i="31"/>
  <c r="L1331" i="31"/>
  <c r="K1331" i="31"/>
  <c r="J1331" i="31"/>
  <c r="I1331" i="31"/>
  <c r="G1331" i="31"/>
  <c r="E1331" i="31"/>
  <c r="N1326" i="31"/>
  <c r="M1326" i="31"/>
  <c r="L1326" i="31"/>
  <c r="K1326" i="31"/>
  <c r="J1326" i="31"/>
  <c r="I1326" i="31"/>
  <c r="H1326" i="31"/>
  <c r="H1325" i="31"/>
  <c r="N1322" i="31"/>
  <c r="M1322" i="31"/>
  <c r="L1322" i="31"/>
  <c r="K1322" i="31"/>
  <c r="J1322" i="31"/>
  <c r="I1322" i="31"/>
  <c r="H1322" i="31"/>
  <c r="N1321" i="31"/>
  <c r="M1321" i="31"/>
  <c r="L1321" i="31"/>
  <c r="K1321" i="31"/>
  <c r="J1321" i="31"/>
  <c r="I1321" i="31"/>
  <c r="H1321" i="31"/>
  <c r="H1320" i="31"/>
  <c r="R1310" i="31"/>
  <c r="M1310" i="31"/>
  <c r="I1310" i="31"/>
  <c r="N1306" i="31"/>
  <c r="M1306" i="31"/>
  <c r="L1306" i="31"/>
  <c r="K1306" i="31"/>
  <c r="J1306" i="31"/>
  <c r="I1306" i="31"/>
  <c r="N1305" i="31"/>
  <c r="M1305" i="31"/>
  <c r="L1305" i="31"/>
  <c r="K1305" i="31"/>
  <c r="J1305" i="31"/>
  <c r="I1305" i="31"/>
  <c r="G1305" i="31"/>
  <c r="E1305" i="31"/>
  <c r="N1304" i="31"/>
  <c r="M1304" i="31"/>
  <c r="L1304" i="31"/>
  <c r="K1304" i="31"/>
  <c r="J1304" i="31"/>
  <c r="I1304" i="31"/>
  <c r="G1304" i="31"/>
  <c r="E1304" i="31"/>
  <c r="N1303" i="31"/>
  <c r="M1303" i="31"/>
  <c r="L1303" i="31"/>
  <c r="K1303" i="31"/>
  <c r="J1303" i="31"/>
  <c r="I1303" i="31"/>
  <c r="G1303" i="31"/>
  <c r="E1303" i="31"/>
  <c r="N1302" i="31"/>
  <c r="M1302" i="31"/>
  <c r="L1302" i="31"/>
  <c r="K1302" i="31"/>
  <c r="J1302" i="31"/>
  <c r="I1302" i="31"/>
  <c r="G1302" i="31"/>
  <c r="E1302" i="31"/>
  <c r="N1301" i="31"/>
  <c r="M1301" i="31"/>
  <c r="L1301" i="31"/>
  <c r="K1301" i="31"/>
  <c r="J1301" i="31"/>
  <c r="I1301" i="31"/>
  <c r="G1301" i="31"/>
  <c r="E1301" i="31"/>
  <c r="N1300" i="31"/>
  <c r="M1300" i="31"/>
  <c r="L1300" i="31"/>
  <c r="K1300" i="31"/>
  <c r="J1300" i="31"/>
  <c r="I1300" i="31"/>
  <c r="G1300" i="31"/>
  <c r="E1300" i="31"/>
  <c r="N1299" i="31"/>
  <c r="M1299" i="31"/>
  <c r="L1299" i="31"/>
  <c r="K1299" i="31"/>
  <c r="J1299" i="31"/>
  <c r="I1299" i="31"/>
  <c r="G1299" i="31"/>
  <c r="E1299" i="31"/>
  <c r="N1298" i="31"/>
  <c r="M1298" i="31"/>
  <c r="L1298" i="31"/>
  <c r="K1298" i="31"/>
  <c r="J1298" i="31"/>
  <c r="I1298" i="31"/>
  <c r="G1298" i="31"/>
  <c r="E1298" i="31"/>
  <c r="N1297" i="31"/>
  <c r="M1297" i="31"/>
  <c r="L1297" i="31"/>
  <c r="K1297" i="31"/>
  <c r="J1297" i="31"/>
  <c r="I1297" i="31"/>
  <c r="G1297" i="31"/>
  <c r="E1297" i="31"/>
  <c r="N1296" i="31"/>
  <c r="M1296" i="31"/>
  <c r="L1296" i="31"/>
  <c r="K1296" i="31"/>
  <c r="J1296" i="31"/>
  <c r="I1296" i="31"/>
  <c r="G1296" i="31"/>
  <c r="E1296" i="31"/>
  <c r="N1291" i="31"/>
  <c r="M1291" i="31"/>
  <c r="L1291" i="31"/>
  <c r="K1291" i="31"/>
  <c r="J1291" i="31"/>
  <c r="I1291" i="31"/>
  <c r="N1290" i="31"/>
  <c r="M1290" i="31"/>
  <c r="L1290" i="31"/>
  <c r="K1290" i="31"/>
  <c r="J1290" i="31"/>
  <c r="I1290" i="31"/>
  <c r="G1290" i="31"/>
  <c r="E1290" i="31"/>
  <c r="N1289" i="31"/>
  <c r="M1289" i="31"/>
  <c r="L1289" i="31"/>
  <c r="K1289" i="31"/>
  <c r="J1289" i="31"/>
  <c r="I1289" i="31"/>
  <c r="G1289" i="31"/>
  <c r="E1289" i="31"/>
  <c r="N1288" i="31"/>
  <c r="M1288" i="31"/>
  <c r="L1288" i="31"/>
  <c r="K1288" i="31"/>
  <c r="J1288" i="31"/>
  <c r="I1288" i="31"/>
  <c r="G1288" i="31"/>
  <c r="E1288" i="31"/>
  <c r="N1287" i="31"/>
  <c r="M1287" i="31"/>
  <c r="L1287" i="31"/>
  <c r="K1287" i="31"/>
  <c r="J1287" i="31"/>
  <c r="I1287" i="31"/>
  <c r="G1287" i="31"/>
  <c r="E1287" i="31"/>
  <c r="N1286" i="31"/>
  <c r="M1286" i="31"/>
  <c r="L1286" i="31"/>
  <c r="K1286" i="31"/>
  <c r="J1286" i="31"/>
  <c r="I1286" i="31"/>
  <c r="G1286" i="31"/>
  <c r="E1286" i="31"/>
  <c r="N1285" i="31"/>
  <c r="M1285" i="31"/>
  <c r="L1285" i="31"/>
  <c r="K1285" i="31"/>
  <c r="J1285" i="31"/>
  <c r="I1285" i="31"/>
  <c r="G1285" i="31"/>
  <c r="E1285" i="31"/>
  <c r="N1284" i="31"/>
  <c r="M1284" i="31"/>
  <c r="L1284" i="31"/>
  <c r="K1284" i="31"/>
  <c r="J1284" i="31"/>
  <c r="I1284" i="31"/>
  <c r="G1284" i="31"/>
  <c r="E1284" i="31"/>
  <c r="N1283" i="31"/>
  <c r="M1283" i="31"/>
  <c r="L1283" i="31"/>
  <c r="K1283" i="31"/>
  <c r="J1283" i="31"/>
  <c r="I1283" i="31"/>
  <c r="G1283" i="31"/>
  <c r="E1283" i="31"/>
  <c r="N1282" i="31"/>
  <c r="M1282" i="31"/>
  <c r="L1282" i="31"/>
  <c r="K1282" i="31"/>
  <c r="J1282" i="31"/>
  <c r="I1282" i="31"/>
  <c r="G1282" i="31"/>
  <c r="E1282" i="31"/>
  <c r="N1281" i="31"/>
  <c r="M1281" i="31"/>
  <c r="L1281" i="31"/>
  <c r="K1281" i="31"/>
  <c r="J1281" i="31"/>
  <c r="I1281" i="31"/>
  <c r="G1281" i="31"/>
  <c r="E1281" i="31"/>
  <c r="N1276" i="31"/>
  <c r="M1276" i="31"/>
  <c r="L1276" i="31"/>
  <c r="K1276" i="31"/>
  <c r="J1276" i="31"/>
  <c r="I1276" i="31"/>
  <c r="H1276" i="31"/>
  <c r="H1275" i="31"/>
  <c r="N1272" i="31"/>
  <c r="M1272" i="31"/>
  <c r="L1272" i="31"/>
  <c r="K1272" i="31"/>
  <c r="J1272" i="31"/>
  <c r="I1272" i="31"/>
  <c r="H1272" i="31"/>
  <c r="N1271" i="31"/>
  <c r="M1271" i="31"/>
  <c r="L1271" i="31"/>
  <c r="K1271" i="31"/>
  <c r="J1271" i="31"/>
  <c r="I1271" i="31"/>
  <c r="H1271" i="31"/>
  <c r="H1270" i="31"/>
  <c r="M1260" i="31"/>
  <c r="I1260" i="31"/>
  <c r="N1256" i="31"/>
  <c r="M1256" i="31"/>
  <c r="L1256" i="31"/>
  <c r="K1256" i="31"/>
  <c r="J1256" i="31"/>
  <c r="I1256" i="31"/>
  <c r="N1255" i="31"/>
  <c r="M1255" i="31"/>
  <c r="L1255" i="31"/>
  <c r="K1255" i="31"/>
  <c r="J1255" i="31"/>
  <c r="I1255" i="31"/>
  <c r="G1255" i="31"/>
  <c r="E1255" i="31"/>
  <c r="N1254" i="31"/>
  <c r="M1254" i="31"/>
  <c r="L1254" i="31"/>
  <c r="K1254" i="31"/>
  <c r="J1254" i="31"/>
  <c r="I1254" i="31"/>
  <c r="G1254" i="31"/>
  <c r="E1254" i="31"/>
  <c r="N1253" i="31"/>
  <c r="M1253" i="31"/>
  <c r="L1253" i="31"/>
  <c r="K1253" i="31"/>
  <c r="J1253" i="31"/>
  <c r="I1253" i="31"/>
  <c r="G1253" i="31"/>
  <c r="E1253" i="31"/>
  <c r="N1252" i="31"/>
  <c r="M1252" i="31"/>
  <c r="L1252" i="31"/>
  <c r="K1252" i="31"/>
  <c r="J1252" i="31"/>
  <c r="I1252" i="31"/>
  <c r="G1252" i="31"/>
  <c r="E1252" i="31"/>
  <c r="N1251" i="31"/>
  <c r="M1251" i="31"/>
  <c r="L1251" i="31"/>
  <c r="K1251" i="31"/>
  <c r="J1251" i="31"/>
  <c r="I1251" i="31"/>
  <c r="G1251" i="31"/>
  <c r="E1251" i="31"/>
  <c r="N1250" i="31"/>
  <c r="M1250" i="31"/>
  <c r="L1250" i="31"/>
  <c r="K1250" i="31"/>
  <c r="J1250" i="31"/>
  <c r="I1250" i="31"/>
  <c r="G1250" i="31"/>
  <c r="E1250" i="31"/>
  <c r="N1249" i="31"/>
  <c r="M1249" i="31"/>
  <c r="L1249" i="31"/>
  <c r="K1249" i="31"/>
  <c r="J1249" i="31"/>
  <c r="I1249" i="31"/>
  <c r="G1249" i="31"/>
  <c r="E1249" i="31"/>
  <c r="N1248" i="31"/>
  <c r="M1248" i="31"/>
  <c r="L1248" i="31"/>
  <c r="K1248" i="31"/>
  <c r="J1248" i="31"/>
  <c r="I1248" i="31"/>
  <c r="G1248" i="31"/>
  <c r="E1248" i="31"/>
  <c r="N1247" i="31"/>
  <c r="M1247" i="31"/>
  <c r="L1247" i="31"/>
  <c r="K1247" i="31"/>
  <c r="J1247" i="31"/>
  <c r="I1247" i="31"/>
  <c r="G1247" i="31"/>
  <c r="E1247" i="31"/>
  <c r="N1246" i="31"/>
  <c r="M1246" i="31"/>
  <c r="L1246" i="31"/>
  <c r="K1246" i="31"/>
  <c r="J1246" i="31"/>
  <c r="I1246" i="31"/>
  <c r="G1246" i="31"/>
  <c r="E1246" i="31"/>
  <c r="N1241" i="31"/>
  <c r="M1241" i="31"/>
  <c r="L1241" i="31"/>
  <c r="K1241" i="31"/>
  <c r="J1241" i="31"/>
  <c r="I1241" i="31"/>
  <c r="N1240" i="31"/>
  <c r="M1240" i="31"/>
  <c r="L1240" i="31"/>
  <c r="K1240" i="31"/>
  <c r="J1240" i="31"/>
  <c r="I1240" i="31"/>
  <c r="G1240" i="31"/>
  <c r="E1240" i="31"/>
  <c r="N1239" i="31"/>
  <c r="M1239" i="31"/>
  <c r="L1239" i="31"/>
  <c r="K1239" i="31"/>
  <c r="J1239" i="31"/>
  <c r="I1239" i="31"/>
  <c r="G1239" i="31"/>
  <c r="E1239" i="31"/>
  <c r="N1238" i="31"/>
  <c r="M1238" i="31"/>
  <c r="L1238" i="31"/>
  <c r="K1238" i="31"/>
  <c r="J1238" i="31"/>
  <c r="I1238" i="31"/>
  <c r="G1238" i="31"/>
  <c r="E1238" i="31"/>
  <c r="N1237" i="31"/>
  <c r="M1237" i="31"/>
  <c r="L1237" i="31"/>
  <c r="K1237" i="31"/>
  <c r="J1237" i="31"/>
  <c r="I1237" i="31"/>
  <c r="G1237" i="31"/>
  <c r="E1237" i="31"/>
  <c r="N1236" i="31"/>
  <c r="M1236" i="31"/>
  <c r="L1236" i="31"/>
  <c r="K1236" i="31"/>
  <c r="J1236" i="31"/>
  <c r="I1236" i="31"/>
  <c r="G1236" i="31"/>
  <c r="E1236" i="31"/>
  <c r="N1235" i="31"/>
  <c r="M1235" i="31"/>
  <c r="L1235" i="31"/>
  <c r="K1235" i="31"/>
  <c r="J1235" i="31"/>
  <c r="I1235" i="31"/>
  <c r="G1235" i="31"/>
  <c r="E1235" i="31"/>
  <c r="N1234" i="31"/>
  <c r="M1234" i="31"/>
  <c r="L1234" i="31"/>
  <c r="K1234" i="31"/>
  <c r="J1234" i="31"/>
  <c r="I1234" i="31"/>
  <c r="G1234" i="31"/>
  <c r="E1234" i="31"/>
  <c r="N1233" i="31"/>
  <c r="M1233" i="31"/>
  <c r="L1233" i="31"/>
  <c r="K1233" i="31"/>
  <c r="J1233" i="31"/>
  <c r="I1233" i="31"/>
  <c r="G1233" i="31"/>
  <c r="E1233" i="31"/>
  <c r="N1232" i="31"/>
  <c r="M1232" i="31"/>
  <c r="L1232" i="31"/>
  <c r="K1232" i="31"/>
  <c r="J1232" i="31"/>
  <c r="I1232" i="31"/>
  <c r="G1232" i="31"/>
  <c r="E1232" i="31"/>
  <c r="N1231" i="31"/>
  <c r="M1231" i="31"/>
  <c r="L1231" i="31"/>
  <c r="K1231" i="31"/>
  <c r="J1231" i="31"/>
  <c r="I1231" i="31"/>
  <c r="G1231" i="31"/>
  <c r="E1231" i="31"/>
  <c r="N1226" i="31"/>
  <c r="M1226" i="31"/>
  <c r="L1226" i="31"/>
  <c r="K1226" i="31"/>
  <c r="J1226" i="31"/>
  <c r="I1226" i="31"/>
  <c r="H1226" i="31"/>
  <c r="H1225" i="31"/>
  <c r="N1222" i="31"/>
  <c r="M1222" i="31"/>
  <c r="L1222" i="31"/>
  <c r="K1222" i="31"/>
  <c r="J1222" i="31"/>
  <c r="I1222" i="31"/>
  <c r="H1222" i="31"/>
  <c r="N1221" i="31"/>
  <c r="M1221" i="31"/>
  <c r="L1221" i="31"/>
  <c r="K1221" i="31"/>
  <c r="J1221" i="31"/>
  <c r="I1221" i="31"/>
  <c r="H1221" i="31"/>
  <c r="H1220" i="31"/>
  <c r="M1210" i="31"/>
  <c r="I1210" i="31"/>
  <c r="N1206" i="31"/>
  <c r="M1206" i="31"/>
  <c r="L1206" i="31"/>
  <c r="K1206" i="31"/>
  <c r="J1206" i="31"/>
  <c r="I1206" i="31"/>
  <c r="N1205" i="31"/>
  <c r="M1205" i="31"/>
  <c r="L1205" i="31"/>
  <c r="K1205" i="31"/>
  <c r="J1205" i="31"/>
  <c r="I1205" i="31"/>
  <c r="G1205" i="31"/>
  <c r="E1205" i="31"/>
  <c r="N1204" i="31"/>
  <c r="M1204" i="31"/>
  <c r="L1204" i="31"/>
  <c r="K1204" i="31"/>
  <c r="J1204" i="31"/>
  <c r="I1204" i="31"/>
  <c r="G1204" i="31"/>
  <c r="E1204" i="31"/>
  <c r="N1203" i="31"/>
  <c r="M1203" i="31"/>
  <c r="L1203" i="31"/>
  <c r="K1203" i="31"/>
  <c r="J1203" i="31"/>
  <c r="I1203" i="31"/>
  <c r="G1203" i="31"/>
  <c r="E1203" i="31"/>
  <c r="N1202" i="31"/>
  <c r="M1202" i="31"/>
  <c r="L1202" i="31"/>
  <c r="K1202" i="31"/>
  <c r="J1202" i="31"/>
  <c r="I1202" i="31"/>
  <c r="G1202" i="31"/>
  <c r="E1202" i="31"/>
  <c r="N1201" i="31"/>
  <c r="M1201" i="31"/>
  <c r="L1201" i="31"/>
  <c r="K1201" i="31"/>
  <c r="J1201" i="31"/>
  <c r="I1201" i="31"/>
  <c r="G1201" i="31"/>
  <c r="E1201" i="31"/>
  <c r="N1200" i="31"/>
  <c r="M1200" i="31"/>
  <c r="L1200" i="31"/>
  <c r="K1200" i="31"/>
  <c r="J1200" i="31"/>
  <c r="I1200" i="31"/>
  <c r="G1200" i="31"/>
  <c r="E1200" i="31"/>
  <c r="N1199" i="31"/>
  <c r="M1199" i="31"/>
  <c r="L1199" i="31"/>
  <c r="K1199" i="31"/>
  <c r="J1199" i="31"/>
  <c r="I1199" i="31"/>
  <c r="G1199" i="31"/>
  <c r="E1199" i="31"/>
  <c r="N1198" i="31"/>
  <c r="M1198" i="31"/>
  <c r="L1198" i="31"/>
  <c r="K1198" i="31"/>
  <c r="J1198" i="31"/>
  <c r="I1198" i="31"/>
  <c r="G1198" i="31"/>
  <c r="E1198" i="31"/>
  <c r="N1197" i="31"/>
  <c r="M1197" i="31"/>
  <c r="L1197" i="31"/>
  <c r="K1197" i="31"/>
  <c r="J1197" i="31"/>
  <c r="I1197" i="31"/>
  <c r="G1197" i="31"/>
  <c r="E1197" i="31"/>
  <c r="N1196" i="31"/>
  <c r="M1196" i="31"/>
  <c r="L1196" i="31"/>
  <c r="K1196" i="31"/>
  <c r="J1196" i="31"/>
  <c r="I1196" i="31"/>
  <c r="G1196" i="31"/>
  <c r="E1196" i="31"/>
  <c r="N1191" i="31"/>
  <c r="M1191" i="31"/>
  <c r="L1191" i="31"/>
  <c r="K1191" i="31"/>
  <c r="J1191" i="31"/>
  <c r="I1191" i="31"/>
  <c r="N1190" i="31"/>
  <c r="M1190" i="31"/>
  <c r="L1190" i="31"/>
  <c r="K1190" i="31"/>
  <c r="J1190" i="31"/>
  <c r="I1190" i="31"/>
  <c r="G1190" i="31"/>
  <c r="E1190" i="31"/>
  <c r="N1189" i="31"/>
  <c r="M1189" i="31"/>
  <c r="L1189" i="31"/>
  <c r="K1189" i="31"/>
  <c r="J1189" i="31"/>
  <c r="I1189" i="31"/>
  <c r="G1189" i="31"/>
  <c r="E1189" i="31"/>
  <c r="N1188" i="31"/>
  <c r="M1188" i="31"/>
  <c r="L1188" i="31"/>
  <c r="K1188" i="31"/>
  <c r="J1188" i="31"/>
  <c r="I1188" i="31"/>
  <c r="G1188" i="31"/>
  <c r="E1188" i="31"/>
  <c r="N1187" i="31"/>
  <c r="M1187" i="31"/>
  <c r="L1187" i="31"/>
  <c r="K1187" i="31"/>
  <c r="J1187" i="31"/>
  <c r="I1187" i="31"/>
  <c r="G1187" i="31"/>
  <c r="E1187" i="31"/>
  <c r="N1186" i="31"/>
  <c r="M1186" i="31"/>
  <c r="L1186" i="31"/>
  <c r="K1186" i="31"/>
  <c r="J1186" i="31"/>
  <c r="I1186" i="31"/>
  <c r="G1186" i="31"/>
  <c r="E1186" i="31"/>
  <c r="N1185" i="31"/>
  <c r="M1185" i="31"/>
  <c r="L1185" i="31"/>
  <c r="K1185" i="31"/>
  <c r="J1185" i="31"/>
  <c r="I1185" i="31"/>
  <c r="G1185" i="31"/>
  <c r="E1185" i="31"/>
  <c r="N1184" i="31"/>
  <c r="M1184" i="31"/>
  <c r="L1184" i="31"/>
  <c r="K1184" i="31"/>
  <c r="J1184" i="31"/>
  <c r="I1184" i="31"/>
  <c r="G1184" i="31"/>
  <c r="E1184" i="31"/>
  <c r="N1183" i="31"/>
  <c r="M1183" i="31"/>
  <c r="L1183" i="31"/>
  <c r="K1183" i="31"/>
  <c r="J1183" i="31"/>
  <c r="I1183" i="31"/>
  <c r="G1183" i="31"/>
  <c r="E1183" i="31"/>
  <c r="N1182" i="31"/>
  <c r="M1182" i="31"/>
  <c r="L1182" i="31"/>
  <c r="K1182" i="31"/>
  <c r="J1182" i="31"/>
  <c r="I1182" i="31"/>
  <c r="G1182" i="31"/>
  <c r="E1182" i="31"/>
  <c r="N1181" i="31"/>
  <c r="M1181" i="31"/>
  <c r="L1181" i="31"/>
  <c r="K1181" i="31"/>
  <c r="J1181" i="31"/>
  <c r="I1181" i="31"/>
  <c r="G1181" i="31"/>
  <c r="E1181" i="31"/>
  <c r="N1176" i="31"/>
  <c r="M1176" i="31"/>
  <c r="L1176" i="31"/>
  <c r="K1176" i="31"/>
  <c r="J1176" i="31"/>
  <c r="I1176" i="31"/>
  <c r="H1176" i="31"/>
  <c r="H1175" i="31"/>
  <c r="N1172" i="31"/>
  <c r="M1172" i="31"/>
  <c r="L1172" i="31"/>
  <c r="K1172" i="31"/>
  <c r="J1172" i="31"/>
  <c r="I1172" i="31"/>
  <c r="H1172" i="31"/>
  <c r="N1171" i="31"/>
  <c r="M1171" i="31"/>
  <c r="L1171" i="31"/>
  <c r="K1171" i="31"/>
  <c r="J1171" i="31"/>
  <c r="I1171" i="31"/>
  <c r="H1171" i="31"/>
  <c r="H1170" i="31"/>
  <c r="M1160" i="31"/>
  <c r="I1160" i="31"/>
  <c r="N1156" i="31"/>
  <c r="M1156" i="31"/>
  <c r="L1156" i="31"/>
  <c r="K1156" i="31"/>
  <c r="J1156" i="31"/>
  <c r="I1156" i="31"/>
  <c r="N1155" i="31"/>
  <c r="M1155" i="31"/>
  <c r="L1155" i="31"/>
  <c r="K1155" i="31"/>
  <c r="J1155" i="31"/>
  <c r="I1155" i="31"/>
  <c r="G1155" i="31"/>
  <c r="E1155" i="31"/>
  <c r="N1154" i="31"/>
  <c r="M1154" i="31"/>
  <c r="L1154" i="31"/>
  <c r="K1154" i="31"/>
  <c r="J1154" i="31"/>
  <c r="I1154" i="31"/>
  <c r="G1154" i="31"/>
  <c r="E1154" i="31"/>
  <c r="N1153" i="31"/>
  <c r="M1153" i="31"/>
  <c r="L1153" i="31"/>
  <c r="K1153" i="31"/>
  <c r="J1153" i="31"/>
  <c r="I1153" i="31"/>
  <c r="G1153" i="31"/>
  <c r="E1153" i="31"/>
  <c r="N1152" i="31"/>
  <c r="M1152" i="31"/>
  <c r="L1152" i="31"/>
  <c r="K1152" i="31"/>
  <c r="J1152" i="31"/>
  <c r="I1152" i="31"/>
  <c r="G1152" i="31"/>
  <c r="E1152" i="31"/>
  <c r="N1151" i="31"/>
  <c r="M1151" i="31"/>
  <c r="L1151" i="31"/>
  <c r="K1151" i="31"/>
  <c r="J1151" i="31"/>
  <c r="I1151" i="31"/>
  <c r="G1151" i="31"/>
  <c r="E1151" i="31"/>
  <c r="N1150" i="31"/>
  <c r="M1150" i="31"/>
  <c r="L1150" i="31"/>
  <c r="K1150" i="31"/>
  <c r="J1150" i="31"/>
  <c r="I1150" i="31"/>
  <c r="G1150" i="31"/>
  <c r="E1150" i="31"/>
  <c r="N1149" i="31"/>
  <c r="M1149" i="31"/>
  <c r="L1149" i="31"/>
  <c r="K1149" i="31"/>
  <c r="J1149" i="31"/>
  <c r="I1149" i="31"/>
  <c r="G1149" i="31"/>
  <c r="E1149" i="31"/>
  <c r="N1148" i="31"/>
  <c r="M1148" i="31"/>
  <c r="L1148" i="31"/>
  <c r="K1148" i="31"/>
  <c r="J1148" i="31"/>
  <c r="I1148" i="31"/>
  <c r="G1148" i="31"/>
  <c r="E1148" i="31"/>
  <c r="N1147" i="31"/>
  <c r="M1147" i="31"/>
  <c r="L1147" i="31"/>
  <c r="K1147" i="31"/>
  <c r="J1147" i="31"/>
  <c r="I1147" i="31"/>
  <c r="G1147" i="31"/>
  <c r="E1147" i="31"/>
  <c r="N1146" i="31"/>
  <c r="M1146" i="31"/>
  <c r="L1146" i="31"/>
  <c r="K1146" i="31"/>
  <c r="J1146" i="31"/>
  <c r="I1146" i="31"/>
  <c r="G1146" i="31"/>
  <c r="E1146" i="31"/>
  <c r="N1141" i="31"/>
  <c r="M1141" i="31"/>
  <c r="L1141" i="31"/>
  <c r="K1141" i="31"/>
  <c r="J1141" i="31"/>
  <c r="I1141" i="31"/>
  <c r="N1140" i="31"/>
  <c r="M1140" i="31"/>
  <c r="L1140" i="31"/>
  <c r="K1140" i="31"/>
  <c r="J1140" i="31"/>
  <c r="I1140" i="31"/>
  <c r="G1140" i="31"/>
  <c r="E1140" i="31"/>
  <c r="N1139" i="31"/>
  <c r="M1139" i="31"/>
  <c r="L1139" i="31"/>
  <c r="K1139" i="31"/>
  <c r="J1139" i="31"/>
  <c r="I1139" i="31"/>
  <c r="G1139" i="31"/>
  <c r="E1139" i="31"/>
  <c r="N1138" i="31"/>
  <c r="M1138" i="31"/>
  <c r="L1138" i="31"/>
  <c r="K1138" i="31"/>
  <c r="J1138" i="31"/>
  <c r="I1138" i="31"/>
  <c r="G1138" i="31"/>
  <c r="E1138" i="31"/>
  <c r="N1137" i="31"/>
  <c r="M1137" i="31"/>
  <c r="L1137" i="31"/>
  <c r="K1137" i="31"/>
  <c r="J1137" i="31"/>
  <c r="I1137" i="31"/>
  <c r="G1137" i="31"/>
  <c r="E1137" i="31"/>
  <c r="N1136" i="31"/>
  <c r="M1136" i="31"/>
  <c r="L1136" i="31"/>
  <c r="K1136" i="31"/>
  <c r="J1136" i="31"/>
  <c r="I1136" i="31"/>
  <c r="G1136" i="31"/>
  <c r="E1136" i="31"/>
  <c r="N1135" i="31"/>
  <c r="M1135" i="31"/>
  <c r="L1135" i="31"/>
  <c r="K1135" i="31"/>
  <c r="J1135" i="31"/>
  <c r="I1135" i="31"/>
  <c r="G1135" i="31"/>
  <c r="E1135" i="31"/>
  <c r="N1134" i="31"/>
  <c r="M1134" i="31"/>
  <c r="L1134" i="31"/>
  <c r="K1134" i="31"/>
  <c r="J1134" i="31"/>
  <c r="I1134" i="31"/>
  <c r="G1134" i="31"/>
  <c r="E1134" i="31"/>
  <c r="N1133" i="31"/>
  <c r="M1133" i="31"/>
  <c r="L1133" i="31"/>
  <c r="K1133" i="31"/>
  <c r="J1133" i="31"/>
  <c r="I1133" i="31"/>
  <c r="G1133" i="31"/>
  <c r="E1133" i="31"/>
  <c r="N1132" i="31"/>
  <c r="M1132" i="31"/>
  <c r="L1132" i="31"/>
  <c r="K1132" i="31"/>
  <c r="J1132" i="31"/>
  <c r="I1132" i="31"/>
  <c r="G1132" i="31"/>
  <c r="E1132" i="31"/>
  <c r="N1131" i="31"/>
  <c r="M1131" i="31"/>
  <c r="L1131" i="31"/>
  <c r="K1131" i="31"/>
  <c r="J1131" i="31"/>
  <c r="I1131" i="31"/>
  <c r="G1131" i="31"/>
  <c r="E1131" i="31"/>
  <c r="N1126" i="31"/>
  <c r="M1126" i="31"/>
  <c r="L1126" i="31"/>
  <c r="K1126" i="31"/>
  <c r="J1126" i="31"/>
  <c r="I1126" i="31"/>
  <c r="H1126" i="31"/>
  <c r="H1125" i="31"/>
  <c r="N1122" i="31"/>
  <c r="M1122" i="31"/>
  <c r="L1122" i="31"/>
  <c r="K1122" i="31"/>
  <c r="J1122" i="31"/>
  <c r="I1122" i="31"/>
  <c r="H1122" i="31"/>
  <c r="N1121" i="31"/>
  <c r="M1121" i="31"/>
  <c r="L1121" i="31"/>
  <c r="K1121" i="31"/>
  <c r="J1121" i="31"/>
  <c r="I1121" i="31"/>
  <c r="H1121" i="31"/>
  <c r="H1120" i="31"/>
  <c r="M1110" i="31"/>
  <c r="I1110" i="31"/>
  <c r="N1106" i="31"/>
  <c r="M1106" i="31"/>
  <c r="L1106" i="31"/>
  <c r="K1106" i="31"/>
  <c r="J1106" i="31"/>
  <c r="I1106" i="31"/>
  <c r="N1105" i="31"/>
  <c r="M1105" i="31"/>
  <c r="L1105" i="31"/>
  <c r="K1105" i="31"/>
  <c r="J1105" i="31"/>
  <c r="I1105" i="31"/>
  <c r="G1105" i="31"/>
  <c r="E1105" i="31"/>
  <c r="N1104" i="31"/>
  <c r="M1104" i="31"/>
  <c r="L1104" i="31"/>
  <c r="K1104" i="31"/>
  <c r="J1104" i="31"/>
  <c r="I1104" i="31"/>
  <c r="G1104" i="31"/>
  <c r="E1104" i="31"/>
  <c r="N1103" i="31"/>
  <c r="M1103" i="31"/>
  <c r="L1103" i="31"/>
  <c r="K1103" i="31"/>
  <c r="J1103" i="31"/>
  <c r="I1103" i="31"/>
  <c r="G1103" i="31"/>
  <c r="E1103" i="31"/>
  <c r="N1102" i="31"/>
  <c r="M1102" i="31"/>
  <c r="L1102" i="31"/>
  <c r="K1102" i="31"/>
  <c r="J1102" i="31"/>
  <c r="I1102" i="31"/>
  <c r="G1102" i="31"/>
  <c r="E1102" i="31"/>
  <c r="N1101" i="31"/>
  <c r="M1101" i="31"/>
  <c r="L1101" i="31"/>
  <c r="K1101" i="31"/>
  <c r="J1101" i="31"/>
  <c r="I1101" i="31"/>
  <c r="G1101" i="31"/>
  <c r="E1101" i="31"/>
  <c r="N1100" i="31"/>
  <c r="M1100" i="31"/>
  <c r="L1100" i="31"/>
  <c r="K1100" i="31"/>
  <c r="J1100" i="31"/>
  <c r="I1100" i="31"/>
  <c r="G1100" i="31"/>
  <c r="E1100" i="31"/>
  <c r="N1099" i="31"/>
  <c r="M1099" i="31"/>
  <c r="L1099" i="31"/>
  <c r="K1099" i="31"/>
  <c r="J1099" i="31"/>
  <c r="I1099" i="31"/>
  <c r="G1099" i="31"/>
  <c r="E1099" i="31"/>
  <c r="N1098" i="31"/>
  <c r="M1098" i="31"/>
  <c r="L1098" i="31"/>
  <c r="K1098" i="31"/>
  <c r="J1098" i="31"/>
  <c r="I1098" i="31"/>
  <c r="G1098" i="31"/>
  <c r="E1098" i="31"/>
  <c r="N1097" i="31"/>
  <c r="M1097" i="31"/>
  <c r="L1097" i="31"/>
  <c r="K1097" i="31"/>
  <c r="J1097" i="31"/>
  <c r="I1097" i="31"/>
  <c r="G1097" i="31"/>
  <c r="E1097" i="31"/>
  <c r="N1096" i="31"/>
  <c r="M1096" i="31"/>
  <c r="L1096" i="31"/>
  <c r="K1096" i="31"/>
  <c r="J1096" i="31"/>
  <c r="I1096" i="31"/>
  <c r="G1096" i="31"/>
  <c r="E1096" i="31"/>
  <c r="N1091" i="31"/>
  <c r="M1091" i="31"/>
  <c r="L1091" i="31"/>
  <c r="K1091" i="31"/>
  <c r="J1091" i="31"/>
  <c r="I1091" i="31"/>
  <c r="N1090" i="31"/>
  <c r="M1090" i="31"/>
  <c r="L1090" i="31"/>
  <c r="K1090" i="31"/>
  <c r="J1090" i="31"/>
  <c r="I1090" i="31"/>
  <c r="G1090" i="31"/>
  <c r="E1090" i="31"/>
  <c r="N1089" i="31"/>
  <c r="M1089" i="31"/>
  <c r="L1089" i="31"/>
  <c r="K1089" i="31"/>
  <c r="J1089" i="31"/>
  <c r="I1089" i="31"/>
  <c r="G1089" i="31"/>
  <c r="E1089" i="31"/>
  <c r="N1088" i="31"/>
  <c r="M1088" i="31"/>
  <c r="L1088" i="31"/>
  <c r="K1088" i="31"/>
  <c r="J1088" i="31"/>
  <c r="I1088" i="31"/>
  <c r="G1088" i="31"/>
  <c r="E1088" i="31"/>
  <c r="N1087" i="31"/>
  <c r="M1087" i="31"/>
  <c r="L1087" i="31"/>
  <c r="K1087" i="31"/>
  <c r="J1087" i="31"/>
  <c r="I1087" i="31"/>
  <c r="G1087" i="31"/>
  <c r="E1087" i="31"/>
  <c r="N1086" i="31"/>
  <c r="M1086" i="31"/>
  <c r="L1086" i="31"/>
  <c r="K1086" i="31"/>
  <c r="J1086" i="31"/>
  <c r="I1086" i="31"/>
  <c r="G1086" i="31"/>
  <c r="E1086" i="31"/>
  <c r="N1085" i="31"/>
  <c r="M1085" i="31"/>
  <c r="L1085" i="31"/>
  <c r="K1085" i="31"/>
  <c r="J1085" i="31"/>
  <c r="I1085" i="31"/>
  <c r="G1085" i="31"/>
  <c r="E1085" i="31"/>
  <c r="N1084" i="31"/>
  <c r="M1084" i="31"/>
  <c r="L1084" i="31"/>
  <c r="K1084" i="31"/>
  <c r="J1084" i="31"/>
  <c r="I1084" i="31"/>
  <c r="G1084" i="31"/>
  <c r="E1084" i="31"/>
  <c r="N1083" i="31"/>
  <c r="M1083" i="31"/>
  <c r="L1083" i="31"/>
  <c r="K1083" i="31"/>
  <c r="J1083" i="31"/>
  <c r="I1083" i="31"/>
  <c r="G1083" i="31"/>
  <c r="E1083" i="31"/>
  <c r="N1082" i="31"/>
  <c r="M1082" i="31"/>
  <c r="L1082" i="31"/>
  <c r="K1082" i="31"/>
  <c r="J1082" i="31"/>
  <c r="I1082" i="31"/>
  <c r="G1082" i="31"/>
  <c r="E1082" i="31"/>
  <c r="N1081" i="31"/>
  <c r="M1081" i="31"/>
  <c r="L1081" i="31"/>
  <c r="K1081" i="31"/>
  <c r="J1081" i="31"/>
  <c r="I1081" i="31"/>
  <c r="G1081" i="31"/>
  <c r="E1081" i="31"/>
  <c r="N1076" i="31"/>
  <c r="M1076" i="31"/>
  <c r="L1076" i="31"/>
  <c r="K1076" i="31"/>
  <c r="J1076" i="31"/>
  <c r="I1076" i="31"/>
  <c r="H1076" i="31"/>
  <c r="H1075" i="31"/>
  <c r="N1072" i="31"/>
  <c r="M1072" i="31"/>
  <c r="L1072" i="31"/>
  <c r="K1072" i="31"/>
  <c r="J1072" i="31"/>
  <c r="I1072" i="31"/>
  <c r="H1072" i="31"/>
  <c r="N1071" i="31"/>
  <c r="M1071" i="31"/>
  <c r="L1071" i="31"/>
  <c r="K1071" i="31"/>
  <c r="J1071" i="31"/>
  <c r="I1071" i="31"/>
  <c r="H1071" i="31"/>
  <c r="H1070" i="31"/>
  <c r="M1060" i="31"/>
  <c r="I1060" i="31"/>
  <c r="N1056" i="31"/>
  <c r="M1056" i="31"/>
  <c r="L1056" i="31"/>
  <c r="K1056" i="31"/>
  <c r="J1056" i="31"/>
  <c r="I1056" i="31"/>
  <c r="N1055" i="31"/>
  <c r="M1055" i="31"/>
  <c r="L1055" i="31"/>
  <c r="K1055" i="31"/>
  <c r="J1055" i="31"/>
  <c r="I1055" i="31"/>
  <c r="G1055" i="31"/>
  <c r="E1055" i="31"/>
  <c r="N1054" i="31"/>
  <c r="M1054" i="31"/>
  <c r="L1054" i="31"/>
  <c r="K1054" i="31"/>
  <c r="J1054" i="31"/>
  <c r="I1054" i="31"/>
  <c r="G1054" i="31"/>
  <c r="E1054" i="31"/>
  <c r="N1053" i="31"/>
  <c r="M1053" i="31"/>
  <c r="L1053" i="31"/>
  <c r="K1053" i="31"/>
  <c r="J1053" i="31"/>
  <c r="I1053" i="31"/>
  <c r="G1053" i="31"/>
  <c r="E1053" i="31"/>
  <c r="N1052" i="31"/>
  <c r="M1052" i="31"/>
  <c r="L1052" i="31"/>
  <c r="K1052" i="31"/>
  <c r="J1052" i="31"/>
  <c r="I1052" i="31"/>
  <c r="G1052" i="31"/>
  <c r="E1052" i="31"/>
  <c r="N1051" i="31"/>
  <c r="M1051" i="31"/>
  <c r="L1051" i="31"/>
  <c r="K1051" i="31"/>
  <c r="J1051" i="31"/>
  <c r="I1051" i="31"/>
  <c r="G1051" i="31"/>
  <c r="E1051" i="31"/>
  <c r="N1050" i="31"/>
  <c r="M1050" i="31"/>
  <c r="L1050" i="31"/>
  <c r="K1050" i="31"/>
  <c r="J1050" i="31"/>
  <c r="I1050" i="31"/>
  <c r="G1050" i="31"/>
  <c r="E1050" i="31"/>
  <c r="N1049" i="31"/>
  <c r="M1049" i="31"/>
  <c r="L1049" i="31"/>
  <c r="K1049" i="31"/>
  <c r="J1049" i="31"/>
  <c r="I1049" i="31"/>
  <c r="G1049" i="31"/>
  <c r="E1049" i="31"/>
  <c r="N1048" i="31"/>
  <c r="M1048" i="31"/>
  <c r="L1048" i="31"/>
  <c r="K1048" i="31"/>
  <c r="J1048" i="31"/>
  <c r="I1048" i="31"/>
  <c r="G1048" i="31"/>
  <c r="E1048" i="31"/>
  <c r="N1047" i="31"/>
  <c r="M1047" i="31"/>
  <c r="L1047" i="31"/>
  <c r="K1047" i="31"/>
  <c r="J1047" i="31"/>
  <c r="I1047" i="31"/>
  <c r="G1047" i="31"/>
  <c r="E1047" i="31"/>
  <c r="N1046" i="31"/>
  <c r="M1046" i="31"/>
  <c r="L1046" i="31"/>
  <c r="K1046" i="31"/>
  <c r="J1046" i="31"/>
  <c r="I1046" i="31"/>
  <c r="G1046" i="31"/>
  <c r="E1046" i="31"/>
  <c r="N1041" i="31"/>
  <c r="M1041" i="31"/>
  <c r="L1041" i="31"/>
  <c r="K1041" i="31"/>
  <c r="J1041" i="31"/>
  <c r="I1041" i="31"/>
  <c r="N1040" i="31"/>
  <c r="M1040" i="31"/>
  <c r="L1040" i="31"/>
  <c r="K1040" i="31"/>
  <c r="J1040" i="31"/>
  <c r="I1040" i="31"/>
  <c r="G1040" i="31"/>
  <c r="E1040" i="31"/>
  <c r="N1039" i="31"/>
  <c r="M1039" i="31"/>
  <c r="L1039" i="31"/>
  <c r="K1039" i="31"/>
  <c r="J1039" i="31"/>
  <c r="I1039" i="31"/>
  <c r="G1039" i="31"/>
  <c r="E1039" i="31"/>
  <c r="N1038" i="31"/>
  <c r="M1038" i="31"/>
  <c r="L1038" i="31"/>
  <c r="K1038" i="31"/>
  <c r="J1038" i="31"/>
  <c r="I1038" i="31"/>
  <c r="G1038" i="31"/>
  <c r="E1038" i="31"/>
  <c r="N1037" i="31"/>
  <c r="M1037" i="31"/>
  <c r="L1037" i="31"/>
  <c r="K1037" i="31"/>
  <c r="J1037" i="31"/>
  <c r="I1037" i="31"/>
  <c r="G1037" i="31"/>
  <c r="E1037" i="31"/>
  <c r="N1036" i="31"/>
  <c r="M1036" i="31"/>
  <c r="L1036" i="31"/>
  <c r="K1036" i="31"/>
  <c r="J1036" i="31"/>
  <c r="I1036" i="31"/>
  <c r="G1036" i="31"/>
  <c r="E1036" i="31"/>
  <c r="N1035" i="31"/>
  <c r="M1035" i="31"/>
  <c r="L1035" i="31"/>
  <c r="K1035" i="31"/>
  <c r="J1035" i="31"/>
  <c r="I1035" i="31"/>
  <c r="G1035" i="31"/>
  <c r="E1035" i="31"/>
  <c r="N1034" i="31"/>
  <c r="M1034" i="31"/>
  <c r="L1034" i="31"/>
  <c r="K1034" i="31"/>
  <c r="J1034" i="31"/>
  <c r="I1034" i="31"/>
  <c r="G1034" i="31"/>
  <c r="E1034" i="31"/>
  <c r="N1033" i="31"/>
  <c r="M1033" i="31"/>
  <c r="L1033" i="31"/>
  <c r="K1033" i="31"/>
  <c r="J1033" i="31"/>
  <c r="I1033" i="31"/>
  <c r="G1033" i="31"/>
  <c r="E1033" i="31"/>
  <c r="N1032" i="31"/>
  <c r="M1032" i="31"/>
  <c r="L1032" i="31"/>
  <c r="K1032" i="31"/>
  <c r="J1032" i="31"/>
  <c r="I1032" i="31"/>
  <c r="G1032" i="31"/>
  <c r="E1032" i="31"/>
  <c r="N1031" i="31"/>
  <c r="M1031" i="31"/>
  <c r="L1031" i="31"/>
  <c r="K1031" i="31"/>
  <c r="J1031" i="31"/>
  <c r="I1031" i="31"/>
  <c r="G1031" i="31"/>
  <c r="E1031" i="31"/>
  <c r="N1026" i="31"/>
  <c r="M1026" i="31"/>
  <c r="L1026" i="31"/>
  <c r="K1026" i="31"/>
  <c r="J1026" i="31"/>
  <c r="I1026" i="31"/>
  <c r="H1026" i="31"/>
  <c r="H1025" i="31"/>
  <c r="N1022" i="31"/>
  <c r="M1022" i="31"/>
  <c r="L1022" i="31"/>
  <c r="K1022" i="31"/>
  <c r="J1022" i="31"/>
  <c r="I1022" i="31"/>
  <c r="H1022" i="31"/>
  <c r="N1021" i="31"/>
  <c r="M1021" i="31"/>
  <c r="L1021" i="31"/>
  <c r="K1021" i="31"/>
  <c r="J1021" i="31"/>
  <c r="I1021" i="31"/>
  <c r="H1021" i="31"/>
  <c r="H1020" i="31"/>
  <c r="M1010" i="31"/>
  <c r="I1010" i="31"/>
  <c r="N1006" i="31"/>
  <c r="M1006" i="31"/>
  <c r="L1006" i="31"/>
  <c r="K1006" i="31"/>
  <c r="J1006" i="31"/>
  <c r="I1006" i="31"/>
  <c r="N1005" i="31"/>
  <c r="M1005" i="31"/>
  <c r="L1005" i="31"/>
  <c r="K1005" i="31"/>
  <c r="J1005" i="31"/>
  <c r="I1005" i="31"/>
  <c r="G1005" i="31"/>
  <c r="E1005" i="31"/>
  <c r="N1004" i="31"/>
  <c r="M1004" i="31"/>
  <c r="L1004" i="31"/>
  <c r="K1004" i="31"/>
  <c r="J1004" i="31"/>
  <c r="I1004" i="31"/>
  <c r="G1004" i="31"/>
  <c r="E1004" i="31"/>
  <c r="N1003" i="31"/>
  <c r="M1003" i="31"/>
  <c r="L1003" i="31"/>
  <c r="K1003" i="31"/>
  <c r="J1003" i="31"/>
  <c r="I1003" i="31"/>
  <c r="G1003" i="31"/>
  <c r="E1003" i="31"/>
  <c r="N1002" i="31"/>
  <c r="M1002" i="31"/>
  <c r="L1002" i="31"/>
  <c r="K1002" i="31"/>
  <c r="J1002" i="31"/>
  <c r="I1002" i="31"/>
  <c r="G1002" i="31"/>
  <c r="E1002" i="31"/>
  <c r="N1001" i="31"/>
  <c r="M1001" i="31"/>
  <c r="L1001" i="31"/>
  <c r="K1001" i="31"/>
  <c r="J1001" i="31"/>
  <c r="I1001" i="31"/>
  <c r="G1001" i="31"/>
  <c r="E1001" i="31"/>
  <c r="N1000" i="31"/>
  <c r="M1000" i="31"/>
  <c r="L1000" i="31"/>
  <c r="K1000" i="31"/>
  <c r="J1000" i="31"/>
  <c r="I1000" i="31"/>
  <c r="G1000" i="31"/>
  <c r="E1000" i="31"/>
  <c r="N999" i="31"/>
  <c r="M999" i="31"/>
  <c r="L999" i="31"/>
  <c r="K999" i="31"/>
  <c r="J999" i="31"/>
  <c r="I999" i="31"/>
  <c r="G999" i="31"/>
  <c r="E999" i="31"/>
  <c r="N998" i="31"/>
  <c r="M998" i="31"/>
  <c r="L998" i="31"/>
  <c r="K998" i="31"/>
  <c r="J998" i="31"/>
  <c r="I998" i="31"/>
  <c r="G998" i="31"/>
  <c r="E998" i="31"/>
  <c r="N997" i="31"/>
  <c r="M997" i="31"/>
  <c r="L997" i="31"/>
  <c r="K997" i="31"/>
  <c r="J997" i="31"/>
  <c r="I997" i="31"/>
  <c r="G997" i="31"/>
  <c r="E997" i="31"/>
  <c r="N996" i="31"/>
  <c r="M996" i="31"/>
  <c r="L996" i="31"/>
  <c r="K996" i="31"/>
  <c r="J996" i="31"/>
  <c r="I996" i="31"/>
  <c r="G996" i="31"/>
  <c r="E996" i="31"/>
  <c r="N991" i="31"/>
  <c r="M991" i="31"/>
  <c r="L991" i="31"/>
  <c r="K991" i="31"/>
  <c r="J991" i="31"/>
  <c r="I991" i="31"/>
  <c r="N990" i="31"/>
  <c r="M990" i="31"/>
  <c r="L990" i="31"/>
  <c r="K990" i="31"/>
  <c r="J990" i="31"/>
  <c r="I990" i="31"/>
  <c r="G990" i="31"/>
  <c r="E990" i="31"/>
  <c r="N989" i="31"/>
  <c r="M989" i="31"/>
  <c r="L989" i="31"/>
  <c r="K989" i="31"/>
  <c r="J989" i="31"/>
  <c r="I989" i="31"/>
  <c r="G989" i="31"/>
  <c r="E989" i="31"/>
  <c r="N988" i="31"/>
  <c r="M988" i="31"/>
  <c r="L988" i="31"/>
  <c r="K988" i="31"/>
  <c r="J988" i="31"/>
  <c r="I988" i="31"/>
  <c r="G988" i="31"/>
  <c r="E988" i="31"/>
  <c r="N987" i="31"/>
  <c r="M987" i="31"/>
  <c r="L987" i="31"/>
  <c r="K987" i="31"/>
  <c r="J987" i="31"/>
  <c r="I987" i="31"/>
  <c r="G987" i="31"/>
  <c r="E987" i="31"/>
  <c r="N986" i="31"/>
  <c r="M986" i="31"/>
  <c r="L986" i="31"/>
  <c r="K986" i="31"/>
  <c r="J986" i="31"/>
  <c r="I986" i="31"/>
  <c r="G986" i="31"/>
  <c r="E986" i="31"/>
  <c r="N985" i="31"/>
  <c r="M985" i="31"/>
  <c r="L985" i="31"/>
  <c r="K985" i="31"/>
  <c r="J985" i="31"/>
  <c r="I985" i="31"/>
  <c r="G985" i="31"/>
  <c r="E985" i="31"/>
  <c r="N984" i="31"/>
  <c r="M984" i="31"/>
  <c r="L984" i="31"/>
  <c r="K984" i="31"/>
  <c r="J984" i="31"/>
  <c r="I984" i="31"/>
  <c r="G984" i="31"/>
  <c r="E984" i="31"/>
  <c r="N983" i="31"/>
  <c r="M983" i="31"/>
  <c r="L983" i="31"/>
  <c r="K983" i="31"/>
  <c r="J983" i="31"/>
  <c r="I983" i="31"/>
  <c r="G983" i="31"/>
  <c r="E983" i="31"/>
  <c r="N982" i="31"/>
  <c r="M982" i="31"/>
  <c r="L982" i="31"/>
  <c r="K982" i="31"/>
  <c r="J982" i="31"/>
  <c r="I982" i="31"/>
  <c r="G982" i="31"/>
  <c r="E982" i="31"/>
  <c r="N981" i="31"/>
  <c r="M981" i="31"/>
  <c r="L981" i="31"/>
  <c r="K981" i="31"/>
  <c r="J981" i="31"/>
  <c r="I981" i="31"/>
  <c r="G981" i="31"/>
  <c r="E981" i="31"/>
  <c r="N976" i="31"/>
  <c r="M976" i="31"/>
  <c r="L976" i="31"/>
  <c r="K976" i="31"/>
  <c r="J976" i="31"/>
  <c r="I976" i="31"/>
  <c r="H976" i="31"/>
  <c r="H975" i="31"/>
  <c r="N972" i="31"/>
  <c r="M972" i="31"/>
  <c r="L972" i="31"/>
  <c r="K972" i="31"/>
  <c r="J972" i="31"/>
  <c r="I972" i="31"/>
  <c r="H972" i="31"/>
  <c r="N971" i="31"/>
  <c r="M971" i="31"/>
  <c r="L971" i="31"/>
  <c r="K971" i="31"/>
  <c r="J971" i="31"/>
  <c r="I971" i="31"/>
  <c r="H971" i="31"/>
  <c r="H970" i="31"/>
  <c r="M960" i="31"/>
  <c r="I960" i="31"/>
  <c r="N956" i="31"/>
  <c r="M956" i="31"/>
  <c r="L956" i="31"/>
  <c r="K956" i="31"/>
  <c r="J956" i="31"/>
  <c r="I956" i="31"/>
  <c r="N955" i="31"/>
  <c r="M955" i="31"/>
  <c r="L955" i="31"/>
  <c r="K955" i="31"/>
  <c r="J955" i="31"/>
  <c r="I955" i="31"/>
  <c r="G955" i="31"/>
  <c r="E955" i="31"/>
  <c r="N954" i="31"/>
  <c r="M954" i="31"/>
  <c r="L954" i="31"/>
  <c r="K954" i="31"/>
  <c r="J954" i="31"/>
  <c r="I954" i="31"/>
  <c r="G954" i="31"/>
  <c r="E954" i="31"/>
  <c r="N953" i="31"/>
  <c r="M953" i="31"/>
  <c r="L953" i="31"/>
  <c r="K953" i="31"/>
  <c r="J953" i="31"/>
  <c r="I953" i="31"/>
  <c r="G953" i="31"/>
  <c r="E953" i="31"/>
  <c r="N952" i="31"/>
  <c r="M952" i="31"/>
  <c r="L952" i="31"/>
  <c r="K952" i="31"/>
  <c r="J952" i="31"/>
  <c r="I952" i="31"/>
  <c r="G952" i="31"/>
  <c r="E952" i="31"/>
  <c r="N951" i="31"/>
  <c r="M951" i="31"/>
  <c r="L951" i="31"/>
  <c r="K951" i="31"/>
  <c r="J951" i="31"/>
  <c r="I951" i="31"/>
  <c r="G951" i="31"/>
  <c r="E951" i="31"/>
  <c r="N950" i="31"/>
  <c r="M950" i="31"/>
  <c r="L950" i="31"/>
  <c r="K950" i="31"/>
  <c r="J950" i="31"/>
  <c r="I950" i="31"/>
  <c r="G950" i="31"/>
  <c r="E950" i="31"/>
  <c r="N949" i="31"/>
  <c r="M949" i="31"/>
  <c r="L949" i="31"/>
  <c r="K949" i="31"/>
  <c r="J949" i="31"/>
  <c r="I949" i="31"/>
  <c r="G949" i="31"/>
  <c r="E949" i="31"/>
  <c r="N948" i="31"/>
  <c r="M948" i="31"/>
  <c r="L948" i="31"/>
  <c r="K948" i="31"/>
  <c r="J948" i="31"/>
  <c r="I948" i="31"/>
  <c r="G948" i="31"/>
  <c r="E948" i="31"/>
  <c r="N947" i="31"/>
  <c r="M947" i="31"/>
  <c r="L947" i="31"/>
  <c r="K947" i="31"/>
  <c r="J947" i="31"/>
  <c r="I947" i="31"/>
  <c r="G947" i="31"/>
  <c r="E947" i="31"/>
  <c r="N946" i="31"/>
  <c r="M946" i="31"/>
  <c r="L946" i="31"/>
  <c r="K946" i="31"/>
  <c r="J946" i="31"/>
  <c r="I946" i="31"/>
  <c r="G946" i="31"/>
  <c r="E946" i="31"/>
  <c r="N941" i="31"/>
  <c r="M941" i="31"/>
  <c r="L941" i="31"/>
  <c r="K941" i="31"/>
  <c r="J941" i="31"/>
  <c r="I941" i="31"/>
  <c r="N940" i="31"/>
  <c r="M940" i="31"/>
  <c r="L940" i="31"/>
  <c r="K940" i="31"/>
  <c r="J940" i="31"/>
  <c r="I940" i="31"/>
  <c r="G940" i="31"/>
  <c r="E940" i="31"/>
  <c r="N939" i="31"/>
  <c r="M939" i="31"/>
  <c r="L939" i="31"/>
  <c r="K939" i="31"/>
  <c r="J939" i="31"/>
  <c r="I939" i="31"/>
  <c r="G939" i="31"/>
  <c r="E939" i="31"/>
  <c r="N938" i="31"/>
  <c r="M938" i="31"/>
  <c r="L938" i="31"/>
  <c r="K938" i="31"/>
  <c r="J938" i="31"/>
  <c r="I938" i="31"/>
  <c r="G938" i="31"/>
  <c r="E938" i="31"/>
  <c r="N937" i="31"/>
  <c r="M937" i="31"/>
  <c r="L937" i="31"/>
  <c r="K937" i="31"/>
  <c r="J937" i="31"/>
  <c r="I937" i="31"/>
  <c r="G937" i="31"/>
  <c r="E937" i="31"/>
  <c r="N936" i="31"/>
  <c r="M936" i="31"/>
  <c r="L936" i="31"/>
  <c r="K936" i="31"/>
  <c r="J936" i="31"/>
  <c r="I936" i="31"/>
  <c r="G936" i="31"/>
  <c r="E936" i="31"/>
  <c r="N935" i="31"/>
  <c r="M935" i="31"/>
  <c r="L935" i="31"/>
  <c r="K935" i="31"/>
  <c r="J935" i="31"/>
  <c r="I935" i="31"/>
  <c r="G935" i="31"/>
  <c r="E935" i="31"/>
  <c r="N934" i="31"/>
  <c r="M934" i="31"/>
  <c r="L934" i="31"/>
  <c r="K934" i="31"/>
  <c r="J934" i="31"/>
  <c r="I934" i="31"/>
  <c r="G934" i="31"/>
  <c r="E934" i="31"/>
  <c r="N933" i="31"/>
  <c r="M933" i="31"/>
  <c r="L933" i="31"/>
  <c r="K933" i="31"/>
  <c r="J933" i="31"/>
  <c r="I933" i="31"/>
  <c r="G933" i="31"/>
  <c r="E933" i="31"/>
  <c r="N932" i="31"/>
  <c r="M932" i="31"/>
  <c r="L932" i="31"/>
  <c r="K932" i="31"/>
  <c r="J932" i="31"/>
  <c r="I932" i="31"/>
  <c r="G932" i="31"/>
  <c r="E932" i="31"/>
  <c r="N931" i="31"/>
  <c r="M931" i="31"/>
  <c r="L931" i="31"/>
  <c r="K931" i="31"/>
  <c r="J931" i="31"/>
  <c r="I931" i="31"/>
  <c r="G931" i="31"/>
  <c r="E931" i="31"/>
  <c r="N926" i="31"/>
  <c r="M926" i="31"/>
  <c r="L926" i="31"/>
  <c r="K926" i="31"/>
  <c r="J926" i="31"/>
  <c r="I926" i="31"/>
  <c r="H926" i="31"/>
  <c r="H925" i="31"/>
  <c r="N922" i="31"/>
  <c r="M922" i="31"/>
  <c r="L922" i="31"/>
  <c r="K922" i="31"/>
  <c r="J922" i="31"/>
  <c r="I922" i="31"/>
  <c r="H922" i="31"/>
  <c r="N921" i="31"/>
  <c r="M921" i="31"/>
  <c r="L921" i="31"/>
  <c r="K921" i="31"/>
  <c r="J921" i="31"/>
  <c r="I921" i="31"/>
  <c r="H921" i="31"/>
  <c r="H920" i="31"/>
  <c r="M910" i="31"/>
  <c r="I910" i="31"/>
  <c r="N906" i="31"/>
  <c r="M906" i="31"/>
  <c r="L906" i="31"/>
  <c r="K906" i="31"/>
  <c r="J906" i="31"/>
  <c r="I906" i="31"/>
  <c r="N905" i="31"/>
  <c r="M905" i="31"/>
  <c r="L905" i="31"/>
  <c r="K905" i="31"/>
  <c r="J905" i="31"/>
  <c r="I905" i="31"/>
  <c r="G905" i="31"/>
  <c r="E905" i="31"/>
  <c r="N904" i="31"/>
  <c r="M904" i="31"/>
  <c r="L904" i="31"/>
  <c r="K904" i="31"/>
  <c r="J904" i="31"/>
  <c r="I904" i="31"/>
  <c r="G904" i="31"/>
  <c r="E904" i="31"/>
  <c r="N903" i="31"/>
  <c r="M903" i="31"/>
  <c r="L903" i="31"/>
  <c r="K903" i="31"/>
  <c r="J903" i="31"/>
  <c r="I903" i="31"/>
  <c r="G903" i="31"/>
  <c r="E903" i="31"/>
  <c r="N902" i="31"/>
  <c r="M902" i="31"/>
  <c r="L902" i="31"/>
  <c r="K902" i="31"/>
  <c r="J902" i="31"/>
  <c r="I902" i="31"/>
  <c r="G902" i="31"/>
  <c r="E902" i="31"/>
  <c r="N901" i="31"/>
  <c r="M901" i="31"/>
  <c r="L901" i="31"/>
  <c r="K901" i="31"/>
  <c r="J901" i="31"/>
  <c r="I901" i="31"/>
  <c r="G901" i="31"/>
  <c r="E901" i="31"/>
  <c r="N900" i="31"/>
  <c r="M900" i="31"/>
  <c r="L900" i="31"/>
  <c r="K900" i="31"/>
  <c r="J900" i="31"/>
  <c r="I900" i="31"/>
  <c r="G900" i="31"/>
  <c r="E900" i="31"/>
  <c r="N899" i="31"/>
  <c r="M899" i="31"/>
  <c r="L899" i="31"/>
  <c r="K899" i="31"/>
  <c r="J899" i="31"/>
  <c r="I899" i="31"/>
  <c r="G899" i="31"/>
  <c r="E899" i="31"/>
  <c r="N898" i="31"/>
  <c r="M898" i="31"/>
  <c r="L898" i="31"/>
  <c r="K898" i="31"/>
  <c r="J898" i="31"/>
  <c r="I898" i="31"/>
  <c r="G898" i="31"/>
  <c r="E898" i="31"/>
  <c r="N897" i="31"/>
  <c r="M897" i="31"/>
  <c r="L897" i="31"/>
  <c r="K897" i="31"/>
  <c r="J897" i="31"/>
  <c r="I897" i="31"/>
  <c r="G897" i="31"/>
  <c r="E897" i="31"/>
  <c r="N896" i="31"/>
  <c r="M896" i="31"/>
  <c r="L896" i="31"/>
  <c r="K896" i="31"/>
  <c r="J896" i="31"/>
  <c r="I896" i="31"/>
  <c r="G896" i="31"/>
  <c r="E896" i="31"/>
  <c r="N891" i="31"/>
  <c r="M891" i="31"/>
  <c r="L891" i="31"/>
  <c r="K891" i="31"/>
  <c r="J891" i="31"/>
  <c r="I891" i="31"/>
  <c r="N890" i="31"/>
  <c r="M890" i="31"/>
  <c r="L890" i="31"/>
  <c r="K890" i="31"/>
  <c r="J890" i="31"/>
  <c r="I890" i="31"/>
  <c r="G890" i="31"/>
  <c r="E890" i="31"/>
  <c r="N889" i="31"/>
  <c r="M889" i="31"/>
  <c r="L889" i="31"/>
  <c r="K889" i="31"/>
  <c r="J889" i="31"/>
  <c r="I889" i="31"/>
  <c r="G889" i="31"/>
  <c r="E889" i="31"/>
  <c r="N888" i="31"/>
  <c r="M888" i="31"/>
  <c r="L888" i="31"/>
  <c r="K888" i="31"/>
  <c r="J888" i="31"/>
  <c r="I888" i="31"/>
  <c r="G888" i="31"/>
  <c r="E888" i="31"/>
  <c r="N887" i="31"/>
  <c r="M887" i="31"/>
  <c r="L887" i="31"/>
  <c r="K887" i="31"/>
  <c r="J887" i="31"/>
  <c r="I887" i="31"/>
  <c r="G887" i="31"/>
  <c r="E887" i="31"/>
  <c r="N886" i="31"/>
  <c r="M886" i="31"/>
  <c r="L886" i="31"/>
  <c r="K886" i="31"/>
  <c r="J886" i="31"/>
  <c r="I886" i="31"/>
  <c r="G886" i="31"/>
  <c r="E886" i="31"/>
  <c r="N885" i="31"/>
  <c r="M885" i="31"/>
  <c r="L885" i="31"/>
  <c r="K885" i="31"/>
  <c r="J885" i="31"/>
  <c r="I885" i="31"/>
  <c r="G885" i="31"/>
  <c r="E885" i="31"/>
  <c r="N884" i="31"/>
  <c r="M884" i="31"/>
  <c r="L884" i="31"/>
  <c r="K884" i="31"/>
  <c r="J884" i="31"/>
  <c r="I884" i="31"/>
  <c r="G884" i="31"/>
  <c r="E884" i="31"/>
  <c r="N883" i="31"/>
  <c r="M883" i="31"/>
  <c r="L883" i="31"/>
  <c r="K883" i="31"/>
  <c r="J883" i="31"/>
  <c r="I883" i="31"/>
  <c r="G883" i="31"/>
  <c r="E883" i="31"/>
  <c r="N882" i="31"/>
  <c r="M882" i="31"/>
  <c r="L882" i="31"/>
  <c r="K882" i="31"/>
  <c r="J882" i="31"/>
  <c r="I882" i="31"/>
  <c r="G882" i="31"/>
  <c r="E882" i="31"/>
  <c r="N881" i="31"/>
  <c r="M881" i="31"/>
  <c r="L881" i="31"/>
  <c r="K881" i="31"/>
  <c r="J881" i="31"/>
  <c r="I881" i="31"/>
  <c r="G881" i="31"/>
  <c r="E881" i="31"/>
  <c r="N876" i="31"/>
  <c r="M876" i="31"/>
  <c r="L876" i="31"/>
  <c r="K876" i="31"/>
  <c r="J876" i="31"/>
  <c r="I876" i="31"/>
  <c r="H876" i="31"/>
  <c r="H875" i="31"/>
  <c r="N872" i="31"/>
  <c r="M872" i="31"/>
  <c r="L872" i="31"/>
  <c r="K872" i="31"/>
  <c r="J872" i="31"/>
  <c r="I872" i="31"/>
  <c r="H872" i="31"/>
  <c r="N871" i="31"/>
  <c r="M871" i="31"/>
  <c r="L871" i="31"/>
  <c r="K871" i="31"/>
  <c r="J871" i="31"/>
  <c r="I871" i="31"/>
  <c r="H871" i="31"/>
  <c r="H870" i="31"/>
  <c r="M860" i="31"/>
  <c r="I860" i="31"/>
  <c r="N856" i="31"/>
  <c r="M856" i="31"/>
  <c r="L856" i="31"/>
  <c r="K856" i="31"/>
  <c r="J856" i="31"/>
  <c r="I856" i="31"/>
  <c r="N855" i="31"/>
  <c r="M855" i="31"/>
  <c r="L855" i="31"/>
  <c r="K855" i="31"/>
  <c r="J855" i="31"/>
  <c r="I855" i="31"/>
  <c r="G855" i="31"/>
  <c r="E855" i="31"/>
  <c r="N854" i="31"/>
  <c r="M854" i="31"/>
  <c r="L854" i="31"/>
  <c r="K854" i="31"/>
  <c r="J854" i="31"/>
  <c r="I854" i="31"/>
  <c r="G854" i="31"/>
  <c r="E854" i="31"/>
  <c r="N853" i="31"/>
  <c r="M853" i="31"/>
  <c r="L853" i="31"/>
  <c r="K853" i="31"/>
  <c r="J853" i="31"/>
  <c r="I853" i="31"/>
  <c r="G853" i="31"/>
  <c r="E853" i="31"/>
  <c r="N852" i="31"/>
  <c r="M852" i="31"/>
  <c r="L852" i="31"/>
  <c r="K852" i="31"/>
  <c r="J852" i="31"/>
  <c r="I852" i="31"/>
  <c r="G852" i="31"/>
  <c r="E852" i="31"/>
  <c r="N851" i="31"/>
  <c r="M851" i="31"/>
  <c r="L851" i="31"/>
  <c r="K851" i="31"/>
  <c r="J851" i="31"/>
  <c r="I851" i="31"/>
  <c r="G851" i="31"/>
  <c r="E851" i="31"/>
  <c r="N850" i="31"/>
  <c r="M850" i="31"/>
  <c r="L850" i="31"/>
  <c r="K850" i="31"/>
  <c r="J850" i="31"/>
  <c r="I850" i="31"/>
  <c r="G850" i="31"/>
  <c r="E850" i="31"/>
  <c r="N849" i="31"/>
  <c r="M849" i="31"/>
  <c r="L849" i="31"/>
  <c r="K849" i="31"/>
  <c r="J849" i="31"/>
  <c r="I849" i="31"/>
  <c r="G849" i="31"/>
  <c r="E849" i="31"/>
  <c r="N848" i="31"/>
  <c r="M848" i="31"/>
  <c r="L848" i="31"/>
  <c r="K848" i="31"/>
  <c r="J848" i="31"/>
  <c r="I848" i="31"/>
  <c r="G848" i="31"/>
  <c r="E848" i="31"/>
  <c r="N847" i="31"/>
  <c r="M847" i="31"/>
  <c r="L847" i="31"/>
  <c r="K847" i="31"/>
  <c r="J847" i="31"/>
  <c r="I847" i="31"/>
  <c r="G847" i="31"/>
  <c r="E847" i="31"/>
  <c r="N846" i="31"/>
  <c r="M846" i="31"/>
  <c r="L846" i="31"/>
  <c r="K846" i="31"/>
  <c r="J846" i="31"/>
  <c r="I846" i="31"/>
  <c r="G846" i="31"/>
  <c r="E846" i="31"/>
  <c r="N841" i="31"/>
  <c r="M841" i="31"/>
  <c r="L841" i="31"/>
  <c r="K841" i="31"/>
  <c r="J841" i="31"/>
  <c r="I841" i="31"/>
  <c r="N840" i="31"/>
  <c r="M840" i="31"/>
  <c r="L840" i="31"/>
  <c r="K840" i="31"/>
  <c r="J840" i="31"/>
  <c r="I840" i="31"/>
  <c r="G840" i="31"/>
  <c r="E840" i="31"/>
  <c r="N839" i="31"/>
  <c r="M839" i="31"/>
  <c r="L839" i="31"/>
  <c r="K839" i="31"/>
  <c r="J839" i="31"/>
  <c r="I839" i="31"/>
  <c r="G839" i="31"/>
  <c r="E839" i="31"/>
  <c r="N838" i="31"/>
  <c r="M838" i="31"/>
  <c r="L838" i="31"/>
  <c r="K838" i="31"/>
  <c r="J838" i="31"/>
  <c r="I838" i="31"/>
  <c r="G838" i="31"/>
  <c r="E838" i="31"/>
  <c r="N837" i="31"/>
  <c r="M837" i="31"/>
  <c r="L837" i="31"/>
  <c r="K837" i="31"/>
  <c r="J837" i="31"/>
  <c r="I837" i="31"/>
  <c r="G837" i="31"/>
  <c r="E837" i="31"/>
  <c r="N836" i="31"/>
  <c r="M836" i="31"/>
  <c r="L836" i="31"/>
  <c r="K836" i="31"/>
  <c r="J836" i="31"/>
  <c r="I836" i="31"/>
  <c r="G836" i="31"/>
  <c r="E836" i="31"/>
  <c r="N835" i="31"/>
  <c r="M835" i="31"/>
  <c r="L835" i="31"/>
  <c r="K835" i="31"/>
  <c r="J835" i="31"/>
  <c r="I835" i="31"/>
  <c r="G835" i="31"/>
  <c r="E835" i="31"/>
  <c r="N834" i="31"/>
  <c r="M834" i="31"/>
  <c r="L834" i="31"/>
  <c r="K834" i="31"/>
  <c r="J834" i="31"/>
  <c r="I834" i="31"/>
  <c r="G834" i="31"/>
  <c r="E834" i="31"/>
  <c r="N833" i="31"/>
  <c r="M833" i="31"/>
  <c r="L833" i="31"/>
  <c r="K833" i="31"/>
  <c r="J833" i="31"/>
  <c r="I833" i="31"/>
  <c r="G833" i="31"/>
  <c r="E833" i="31"/>
  <c r="N832" i="31"/>
  <c r="M832" i="31"/>
  <c r="L832" i="31"/>
  <c r="K832" i="31"/>
  <c r="J832" i="31"/>
  <c r="I832" i="31"/>
  <c r="G832" i="31"/>
  <c r="E832" i="31"/>
  <c r="N831" i="31"/>
  <c r="M831" i="31"/>
  <c r="L831" i="31"/>
  <c r="K831" i="31"/>
  <c r="J831" i="31"/>
  <c r="I831" i="31"/>
  <c r="G831" i="31"/>
  <c r="E831" i="31"/>
  <c r="N826" i="31"/>
  <c r="M826" i="31"/>
  <c r="L826" i="31"/>
  <c r="K826" i="31"/>
  <c r="J826" i="31"/>
  <c r="I826" i="31"/>
  <c r="H826" i="31"/>
  <c r="H825" i="31"/>
  <c r="N822" i="31"/>
  <c r="M822" i="31"/>
  <c r="L822" i="31"/>
  <c r="K822" i="31"/>
  <c r="J822" i="31"/>
  <c r="I822" i="31"/>
  <c r="H822" i="31"/>
  <c r="N821" i="31"/>
  <c r="M821" i="31"/>
  <c r="L821" i="31"/>
  <c r="K821" i="31"/>
  <c r="J821" i="31"/>
  <c r="I821" i="31"/>
  <c r="H821" i="31"/>
  <c r="H820" i="31"/>
  <c r="M810" i="31"/>
  <c r="I810" i="31"/>
  <c r="N806" i="31"/>
  <c r="M806" i="31"/>
  <c r="L806" i="31"/>
  <c r="K806" i="31"/>
  <c r="J806" i="31"/>
  <c r="I806" i="31"/>
  <c r="N805" i="31"/>
  <c r="M805" i="31"/>
  <c r="L805" i="31"/>
  <c r="K805" i="31"/>
  <c r="J805" i="31"/>
  <c r="I805" i="31"/>
  <c r="G805" i="31"/>
  <c r="E805" i="31"/>
  <c r="N804" i="31"/>
  <c r="M804" i="31"/>
  <c r="L804" i="31"/>
  <c r="K804" i="31"/>
  <c r="J804" i="31"/>
  <c r="I804" i="31"/>
  <c r="G804" i="31"/>
  <c r="E804" i="31"/>
  <c r="N803" i="31"/>
  <c r="M803" i="31"/>
  <c r="L803" i="31"/>
  <c r="K803" i="31"/>
  <c r="J803" i="31"/>
  <c r="I803" i="31"/>
  <c r="G803" i="31"/>
  <c r="E803" i="31"/>
  <c r="N802" i="31"/>
  <c r="M802" i="31"/>
  <c r="L802" i="31"/>
  <c r="K802" i="31"/>
  <c r="J802" i="31"/>
  <c r="I802" i="31"/>
  <c r="G802" i="31"/>
  <c r="E802" i="31"/>
  <c r="N801" i="31"/>
  <c r="M801" i="31"/>
  <c r="L801" i="31"/>
  <c r="K801" i="31"/>
  <c r="J801" i="31"/>
  <c r="I801" i="31"/>
  <c r="G801" i="31"/>
  <c r="E801" i="31"/>
  <c r="N800" i="31"/>
  <c r="M800" i="31"/>
  <c r="L800" i="31"/>
  <c r="K800" i="31"/>
  <c r="J800" i="31"/>
  <c r="I800" i="31"/>
  <c r="G800" i="31"/>
  <c r="E800" i="31"/>
  <c r="N799" i="31"/>
  <c r="M799" i="31"/>
  <c r="L799" i="31"/>
  <c r="K799" i="31"/>
  <c r="J799" i="31"/>
  <c r="I799" i="31"/>
  <c r="G799" i="31"/>
  <c r="E799" i="31"/>
  <c r="N798" i="31"/>
  <c r="M798" i="31"/>
  <c r="L798" i="31"/>
  <c r="K798" i="31"/>
  <c r="J798" i="31"/>
  <c r="I798" i="31"/>
  <c r="G798" i="31"/>
  <c r="E798" i="31"/>
  <c r="N797" i="31"/>
  <c r="M797" i="31"/>
  <c r="L797" i="31"/>
  <c r="K797" i="31"/>
  <c r="J797" i="31"/>
  <c r="I797" i="31"/>
  <c r="G797" i="31"/>
  <c r="E797" i="31"/>
  <c r="N796" i="31"/>
  <c r="M796" i="31"/>
  <c r="L796" i="31"/>
  <c r="K796" i="31"/>
  <c r="J796" i="31"/>
  <c r="I796" i="31"/>
  <c r="G796" i="31"/>
  <c r="E796" i="31"/>
  <c r="N791" i="31"/>
  <c r="M791" i="31"/>
  <c r="L791" i="31"/>
  <c r="K791" i="31"/>
  <c r="J791" i="31"/>
  <c r="I791" i="31"/>
  <c r="N790" i="31"/>
  <c r="M790" i="31"/>
  <c r="L790" i="31"/>
  <c r="K790" i="31"/>
  <c r="J790" i="31"/>
  <c r="I790" i="31"/>
  <c r="G790" i="31"/>
  <c r="E790" i="31"/>
  <c r="N789" i="31"/>
  <c r="M789" i="31"/>
  <c r="L789" i="31"/>
  <c r="K789" i="31"/>
  <c r="J789" i="31"/>
  <c r="I789" i="31"/>
  <c r="G789" i="31"/>
  <c r="E789" i="31"/>
  <c r="N788" i="31"/>
  <c r="M788" i="31"/>
  <c r="L788" i="31"/>
  <c r="K788" i="31"/>
  <c r="J788" i="31"/>
  <c r="I788" i="31"/>
  <c r="G788" i="31"/>
  <c r="E788" i="31"/>
  <c r="N787" i="31"/>
  <c r="M787" i="31"/>
  <c r="L787" i="31"/>
  <c r="K787" i="31"/>
  <c r="J787" i="31"/>
  <c r="I787" i="31"/>
  <c r="G787" i="31"/>
  <c r="E787" i="31"/>
  <c r="N786" i="31"/>
  <c r="M786" i="31"/>
  <c r="L786" i="31"/>
  <c r="K786" i="31"/>
  <c r="J786" i="31"/>
  <c r="I786" i="31"/>
  <c r="G786" i="31"/>
  <c r="E786" i="31"/>
  <c r="N785" i="31"/>
  <c r="M785" i="31"/>
  <c r="L785" i="31"/>
  <c r="K785" i="31"/>
  <c r="J785" i="31"/>
  <c r="I785" i="31"/>
  <c r="G785" i="31"/>
  <c r="E785" i="31"/>
  <c r="N784" i="31"/>
  <c r="M784" i="31"/>
  <c r="L784" i="31"/>
  <c r="K784" i="31"/>
  <c r="J784" i="31"/>
  <c r="I784" i="31"/>
  <c r="G784" i="31"/>
  <c r="E784" i="31"/>
  <c r="N783" i="31"/>
  <c r="M783" i="31"/>
  <c r="L783" i="31"/>
  <c r="K783" i="31"/>
  <c r="J783" i="31"/>
  <c r="I783" i="31"/>
  <c r="G783" i="31"/>
  <c r="E783" i="31"/>
  <c r="N782" i="31"/>
  <c r="M782" i="31"/>
  <c r="L782" i="31"/>
  <c r="K782" i="31"/>
  <c r="J782" i="31"/>
  <c r="I782" i="31"/>
  <c r="G782" i="31"/>
  <c r="E782" i="31"/>
  <c r="N781" i="31"/>
  <c r="M781" i="31"/>
  <c r="L781" i="31"/>
  <c r="K781" i="31"/>
  <c r="J781" i="31"/>
  <c r="I781" i="31"/>
  <c r="G781" i="31"/>
  <c r="E781" i="31"/>
  <c r="N776" i="31"/>
  <c r="M776" i="31"/>
  <c r="L776" i="31"/>
  <c r="K776" i="31"/>
  <c r="J776" i="31"/>
  <c r="I776" i="31"/>
  <c r="H776" i="31"/>
  <c r="H775" i="31"/>
  <c r="N772" i="31"/>
  <c r="M772" i="31"/>
  <c r="L772" i="31"/>
  <c r="K772" i="31"/>
  <c r="J772" i="31"/>
  <c r="I772" i="31"/>
  <c r="H772" i="31"/>
  <c r="N771" i="31"/>
  <c r="M771" i="31"/>
  <c r="L771" i="31"/>
  <c r="K771" i="31"/>
  <c r="J771" i="31"/>
  <c r="I771" i="31"/>
  <c r="H771" i="31"/>
  <c r="H770" i="31"/>
  <c r="I760" i="31"/>
  <c r="N756" i="31"/>
  <c r="M756" i="31"/>
  <c r="L756" i="31"/>
  <c r="K756" i="31"/>
  <c r="J756" i="31"/>
  <c r="I756" i="31"/>
  <c r="N755" i="31"/>
  <c r="M755" i="31"/>
  <c r="L755" i="31"/>
  <c r="K755" i="31"/>
  <c r="J755" i="31"/>
  <c r="I755" i="31"/>
  <c r="G755" i="31"/>
  <c r="E755" i="31"/>
  <c r="N754" i="31"/>
  <c r="M754" i="31"/>
  <c r="L754" i="31"/>
  <c r="K754" i="31"/>
  <c r="J754" i="31"/>
  <c r="I754" i="31"/>
  <c r="G754" i="31"/>
  <c r="E754" i="31"/>
  <c r="N753" i="31"/>
  <c r="M753" i="31"/>
  <c r="L753" i="31"/>
  <c r="K753" i="31"/>
  <c r="J753" i="31"/>
  <c r="I753" i="31"/>
  <c r="G753" i="31"/>
  <c r="E753" i="31"/>
  <c r="N752" i="31"/>
  <c r="M752" i="31"/>
  <c r="L752" i="31"/>
  <c r="K752" i="31"/>
  <c r="J752" i="31"/>
  <c r="I752" i="31"/>
  <c r="G752" i="31"/>
  <c r="E752" i="31"/>
  <c r="N751" i="31"/>
  <c r="M751" i="31"/>
  <c r="L751" i="31"/>
  <c r="K751" i="31"/>
  <c r="J751" i="31"/>
  <c r="I751" i="31"/>
  <c r="G751" i="31"/>
  <c r="E751" i="31"/>
  <c r="N750" i="31"/>
  <c r="M750" i="31"/>
  <c r="L750" i="31"/>
  <c r="K750" i="31"/>
  <c r="J750" i="31"/>
  <c r="I750" i="31"/>
  <c r="G750" i="31"/>
  <c r="E750" i="31"/>
  <c r="N749" i="31"/>
  <c r="M749" i="31"/>
  <c r="L749" i="31"/>
  <c r="K749" i="31"/>
  <c r="J749" i="31"/>
  <c r="I749" i="31"/>
  <c r="G749" i="31"/>
  <c r="E749" i="31"/>
  <c r="N748" i="31"/>
  <c r="M748" i="31"/>
  <c r="L748" i="31"/>
  <c r="K748" i="31"/>
  <c r="J748" i="31"/>
  <c r="I748" i="31"/>
  <c r="G748" i="31"/>
  <c r="E748" i="31"/>
  <c r="N747" i="31"/>
  <c r="M747" i="31"/>
  <c r="L747" i="31"/>
  <c r="K747" i="31"/>
  <c r="J747" i="31"/>
  <c r="I747" i="31"/>
  <c r="G747" i="31"/>
  <c r="E747" i="31"/>
  <c r="N746" i="31"/>
  <c r="M746" i="31"/>
  <c r="L746" i="31"/>
  <c r="K746" i="31"/>
  <c r="J746" i="31"/>
  <c r="I746" i="31"/>
  <c r="G746" i="31"/>
  <c r="E746" i="31"/>
  <c r="N741" i="31"/>
  <c r="M741" i="31"/>
  <c r="L741" i="31"/>
  <c r="K741" i="31"/>
  <c r="J741" i="31"/>
  <c r="I741" i="31"/>
  <c r="N740" i="31"/>
  <c r="M740" i="31"/>
  <c r="L740" i="31"/>
  <c r="K740" i="31"/>
  <c r="J740" i="31"/>
  <c r="I740" i="31"/>
  <c r="G740" i="31"/>
  <c r="E740" i="31"/>
  <c r="N739" i="31"/>
  <c r="M739" i="31"/>
  <c r="L739" i="31"/>
  <c r="K739" i="31"/>
  <c r="J739" i="31"/>
  <c r="I739" i="31"/>
  <c r="G739" i="31"/>
  <c r="E739" i="31"/>
  <c r="N738" i="31"/>
  <c r="M738" i="31"/>
  <c r="L738" i="31"/>
  <c r="K738" i="31"/>
  <c r="J738" i="31"/>
  <c r="I738" i="31"/>
  <c r="G738" i="31"/>
  <c r="E738" i="31"/>
  <c r="N737" i="31"/>
  <c r="M737" i="31"/>
  <c r="L737" i="31"/>
  <c r="K737" i="31"/>
  <c r="J737" i="31"/>
  <c r="I737" i="31"/>
  <c r="G737" i="31"/>
  <c r="E737" i="31"/>
  <c r="N736" i="31"/>
  <c r="M736" i="31"/>
  <c r="L736" i="31"/>
  <c r="K736" i="31"/>
  <c r="J736" i="31"/>
  <c r="I736" i="31"/>
  <c r="G736" i="31"/>
  <c r="E736" i="31"/>
  <c r="N735" i="31"/>
  <c r="M735" i="31"/>
  <c r="L735" i="31"/>
  <c r="K735" i="31"/>
  <c r="J735" i="31"/>
  <c r="I735" i="31"/>
  <c r="G735" i="31"/>
  <c r="E735" i="31"/>
  <c r="N734" i="31"/>
  <c r="M734" i="31"/>
  <c r="L734" i="31"/>
  <c r="K734" i="31"/>
  <c r="J734" i="31"/>
  <c r="I734" i="31"/>
  <c r="G734" i="31"/>
  <c r="E734" i="31"/>
  <c r="N733" i="31"/>
  <c r="M733" i="31"/>
  <c r="L733" i="31"/>
  <c r="K733" i="31"/>
  <c r="J733" i="31"/>
  <c r="I733" i="31"/>
  <c r="G733" i="31"/>
  <c r="E733" i="31"/>
  <c r="N732" i="31"/>
  <c r="M732" i="31"/>
  <c r="L732" i="31"/>
  <c r="K732" i="31"/>
  <c r="J732" i="31"/>
  <c r="I732" i="31"/>
  <c r="G732" i="31"/>
  <c r="E732" i="31"/>
  <c r="N731" i="31"/>
  <c r="M731" i="31"/>
  <c r="L731" i="31"/>
  <c r="K731" i="31"/>
  <c r="J731" i="31"/>
  <c r="I731" i="31"/>
  <c r="G731" i="31"/>
  <c r="E731" i="31"/>
  <c r="N726" i="31"/>
  <c r="M726" i="31"/>
  <c r="L726" i="31"/>
  <c r="K726" i="31"/>
  <c r="J726" i="31"/>
  <c r="I726" i="31"/>
  <c r="H726" i="31"/>
  <c r="H725" i="31"/>
  <c r="N722" i="31"/>
  <c r="M722" i="31"/>
  <c r="L722" i="31"/>
  <c r="K722" i="31"/>
  <c r="J722" i="31"/>
  <c r="I722" i="31"/>
  <c r="H722" i="31"/>
  <c r="N721" i="31"/>
  <c r="M721" i="31"/>
  <c r="L721" i="31"/>
  <c r="K721" i="31"/>
  <c r="J721" i="31"/>
  <c r="I721" i="31"/>
  <c r="H721" i="31"/>
  <c r="H720" i="31"/>
  <c r="I710" i="31"/>
  <c r="N706" i="31"/>
  <c r="M706" i="31"/>
  <c r="L706" i="31"/>
  <c r="K706" i="31"/>
  <c r="J706" i="31"/>
  <c r="I706" i="31"/>
  <c r="N705" i="31"/>
  <c r="M705" i="31"/>
  <c r="L705" i="31"/>
  <c r="K705" i="31"/>
  <c r="J705" i="31"/>
  <c r="I705" i="31"/>
  <c r="G705" i="31"/>
  <c r="E705" i="31"/>
  <c r="N704" i="31"/>
  <c r="M704" i="31"/>
  <c r="L704" i="31"/>
  <c r="K704" i="31"/>
  <c r="J704" i="31"/>
  <c r="I704" i="31"/>
  <c r="G704" i="31"/>
  <c r="E704" i="31"/>
  <c r="N703" i="31"/>
  <c r="M703" i="31"/>
  <c r="L703" i="31"/>
  <c r="K703" i="31"/>
  <c r="J703" i="31"/>
  <c r="I703" i="31"/>
  <c r="G703" i="31"/>
  <c r="E703" i="31"/>
  <c r="N702" i="31"/>
  <c r="M702" i="31"/>
  <c r="L702" i="31"/>
  <c r="K702" i="31"/>
  <c r="J702" i="31"/>
  <c r="I702" i="31"/>
  <c r="G702" i="31"/>
  <c r="E702" i="31"/>
  <c r="N701" i="31"/>
  <c r="M701" i="31"/>
  <c r="L701" i="31"/>
  <c r="K701" i="31"/>
  <c r="J701" i="31"/>
  <c r="I701" i="31"/>
  <c r="G701" i="31"/>
  <c r="E701" i="31"/>
  <c r="N700" i="31"/>
  <c r="M700" i="31"/>
  <c r="L700" i="31"/>
  <c r="K700" i="31"/>
  <c r="J700" i="31"/>
  <c r="I700" i="31"/>
  <c r="G700" i="31"/>
  <c r="E700" i="31"/>
  <c r="N699" i="31"/>
  <c r="M699" i="31"/>
  <c r="L699" i="31"/>
  <c r="K699" i="31"/>
  <c r="J699" i="31"/>
  <c r="I699" i="31"/>
  <c r="G699" i="31"/>
  <c r="E699" i="31"/>
  <c r="N698" i="31"/>
  <c r="M698" i="31"/>
  <c r="L698" i="31"/>
  <c r="K698" i="31"/>
  <c r="J698" i="31"/>
  <c r="I698" i="31"/>
  <c r="G698" i="31"/>
  <c r="E698" i="31"/>
  <c r="N697" i="31"/>
  <c r="M697" i="31"/>
  <c r="L697" i="31"/>
  <c r="K697" i="31"/>
  <c r="J697" i="31"/>
  <c r="I697" i="31"/>
  <c r="G697" i="31"/>
  <c r="E697" i="31"/>
  <c r="N696" i="31"/>
  <c r="M696" i="31"/>
  <c r="L696" i="31"/>
  <c r="K696" i="31"/>
  <c r="J696" i="31"/>
  <c r="I696" i="31"/>
  <c r="G696" i="31"/>
  <c r="E696" i="31"/>
  <c r="N691" i="31"/>
  <c r="M691" i="31"/>
  <c r="L691" i="31"/>
  <c r="K691" i="31"/>
  <c r="J691" i="31"/>
  <c r="I691" i="31"/>
  <c r="N690" i="31"/>
  <c r="M690" i="31"/>
  <c r="L690" i="31"/>
  <c r="K690" i="31"/>
  <c r="J690" i="31"/>
  <c r="I690" i="31"/>
  <c r="G690" i="31"/>
  <c r="E690" i="31"/>
  <c r="N689" i="31"/>
  <c r="M689" i="31"/>
  <c r="L689" i="31"/>
  <c r="K689" i="31"/>
  <c r="J689" i="31"/>
  <c r="I689" i="31"/>
  <c r="G689" i="31"/>
  <c r="E689" i="31"/>
  <c r="N688" i="31"/>
  <c r="M688" i="31"/>
  <c r="L688" i="31"/>
  <c r="K688" i="31"/>
  <c r="J688" i="31"/>
  <c r="I688" i="31"/>
  <c r="G688" i="31"/>
  <c r="E688" i="31"/>
  <c r="N687" i="31"/>
  <c r="M687" i="31"/>
  <c r="L687" i="31"/>
  <c r="K687" i="31"/>
  <c r="J687" i="31"/>
  <c r="I687" i="31"/>
  <c r="G687" i="31"/>
  <c r="E687" i="31"/>
  <c r="N686" i="31"/>
  <c r="M686" i="31"/>
  <c r="L686" i="31"/>
  <c r="K686" i="31"/>
  <c r="J686" i="31"/>
  <c r="I686" i="31"/>
  <c r="G686" i="31"/>
  <c r="E686" i="31"/>
  <c r="N685" i="31"/>
  <c r="M685" i="31"/>
  <c r="L685" i="31"/>
  <c r="K685" i="31"/>
  <c r="J685" i="31"/>
  <c r="I685" i="31"/>
  <c r="G685" i="31"/>
  <c r="E685" i="31"/>
  <c r="N684" i="31"/>
  <c r="M684" i="31"/>
  <c r="L684" i="31"/>
  <c r="K684" i="31"/>
  <c r="J684" i="31"/>
  <c r="I684" i="31"/>
  <c r="G684" i="31"/>
  <c r="E684" i="31"/>
  <c r="N683" i="31"/>
  <c r="M683" i="31"/>
  <c r="L683" i="31"/>
  <c r="K683" i="31"/>
  <c r="J683" i="31"/>
  <c r="I683" i="31"/>
  <c r="G683" i="31"/>
  <c r="E683" i="31"/>
  <c r="N682" i="31"/>
  <c r="M682" i="31"/>
  <c r="L682" i="31"/>
  <c r="K682" i="31"/>
  <c r="J682" i="31"/>
  <c r="I682" i="31"/>
  <c r="G682" i="31"/>
  <c r="E682" i="31"/>
  <c r="N681" i="31"/>
  <c r="M681" i="31"/>
  <c r="L681" i="31"/>
  <c r="K681" i="31"/>
  <c r="J681" i="31"/>
  <c r="I681" i="31"/>
  <c r="G681" i="31"/>
  <c r="E681" i="31"/>
  <c r="N676" i="31"/>
  <c r="M676" i="31"/>
  <c r="L676" i="31"/>
  <c r="K676" i="31"/>
  <c r="J676" i="31"/>
  <c r="I676" i="31"/>
  <c r="H676" i="31"/>
  <c r="H675" i="31"/>
  <c r="N672" i="31"/>
  <c r="M672" i="31"/>
  <c r="L672" i="31"/>
  <c r="K672" i="31"/>
  <c r="J672" i="31"/>
  <c r="I672" i="31"/>
  <c r="H672" i="31"/>
  <c r="N671" i="31"/>
  <c r="M671" i="31"/>
  <c r="L671" i="31"/>
  <c r="K671" i="31"/>
  <c r="J671" i="31"/>
  <c r="I671" i="31"/>
  <c r="H671" i="31"/>
  <c r="H670" i="31"/>
  <c r="I660" i="31"/>
  <c r="N656" i="31"/>
  <c r="M656" i="31"/>
  <c r="L656" i="31"/>
  <c r="K656" i="31"/>
  <c r="J656" i="31"/>
  <c r="I656" i="31"/>
  <c r="N655" i="31"/>
  <c r="M655" i="31"/>
  <c r="L655" i="31"/>
  <c r="K655" i="31"/>
  <c r="J655" i="31"/>
  <c r="I655" i="31"/>
  <c r="G655" i="31"/>
  <c r="E655" i="31"/>
  <c r="N654" i="31"/>
  <c r="M654" i="31"/>
  <c r="L654" i="31"/>
  <c r="K654" i="31"/>
  <c r="J654" i="31"/>
  <c r="I654" i="31"/>
  <c r="G654" i="31"/>
  <c r="E654" i="31"/>
  <c r="N653" i="31"/>
  <c r="M653" i="31"/>
  <c r="L653" i="31"/>
  <c r="K653" i="31"/>
  <c r="J653" i="31"/>
  <c r="I653" i="31"/>
  <c r="G653" i="31"/>
  <c r="E653" i="31"/>
  <c r="N652" i="31"/>
  <c r="M652" i="31"/>
  <c r="L652" i="31"/>
  <c r="K652" i="31"/>
  <c r="J652" i="31"/>
  <c r="I652" i="31"/>
  <c r="G652" i="31"/>
  <c r="E652" i="31"/>
  <c r="N651" i="31"/>
  <c r="M651" i="31"/>
  <c r="L651" i="31"/>
  <c r="K651" i="31"/>
  <c r="J651" i="31"/>
  <c r="I651" i="31"/>
  <c r="G651" i="31"/>
  <c r="E651" i="31"/>
  <c r="N650" i="31"/>
  <c r="M650" i="31"/>
  <c r="L650" i="31"/>
  <c r="K650" i="31"/>
  <c r="J650" i="31"/>
  <c r="I650" i="31"/>
  <c r="G650" i="31"/>
  <c r="E650" i="31"/>
  <c r="N649" i="31"/>
  <c r="M649" i="31"/>
  <c r="L649" i="31"/>
  <c r="K649" i="31"/>
  <c r="J649" i="31"/>
  <c r="I649" i="31"/>
  <c r="G649" i="31"/>
  <c r="E649" i="31"/>
  <c r="N648" i="31"/>
  <c r="M648" i="31"/>
  <c r="L648" i="31"/>
  <c r="K648" i="31"/>
  <c r="J648" i="31"/>
  <c r="I648" i="31"/>
  <c r="G648" i="31"/>
  <c r="E648" i="31"/>
  <c r="N647" i="31"/>
  <c r="M647" i="31"/>
  <c r="L647" i="31"/>
  <c r="K647" i="31"/>
  <c r="J647" i="31"/>
  <c r="I647" i="31"/>
  <c r="G647" i="31"/>
  <c r="E647" i="31"/>
  <c r="N646" i="31"/>
  <c r="M646" i="31"/>
  <c r="L646" i="31"/>
  <c r="K646" i="31"/>
  <c r="J646" i="31"/>
  <c r="I646" i="31"/>
  <c r="G646" i="31"/>
  <c r="E646" i="31"/>
  <c r="N641" i="31"/>
  <c r="M641" i="31"/>
  <c r="L641" i="31"/>
  <c r="K641" i="31"/>
  <c r="J641" i="31"/>
  <c r="I641" i="31"/>
  <c r="N640" i="31"/>
  <c r="M640" i="31"/>
  <c r="L640" i="31"/>
  <c r="K640" i="31"/>
  <c r="J640" i="31"/>
  <c r="I640" i="31"/>
  <c r="G640" i="31"/>
  <c r="E640" i="31"/>
  <c r="N639" i="31"/>
  <c r="M639" i="31"/>
  <c r="L639" i="31"/>
  <c r="K639" i="31"/>
  <c r="J639" i="31"/>
  <c r="I639" i="31"/>
  <c r="G639" i="31"/>
  <c r="E639" i="31"/>
  <c r="N638" i="31"/>
  <c r="M638" i="31"/>
  <c r="L638" i="31"/>
  <c r="K638" i="31"/>
  <c r="J638" i="31"/>
  <c r="I638" i="31"/>
  <c r="G638" i="31"/>
  <c r="E638" i="31"/>
  <c r="N637" i="31"/>
  <c r="M637" i="31"/>
  <c r="L637" i="31"/>
  <c r="K637" i="31"/>
  <c r="J637" i="31"/>
  <c r="I637" i="31"/>
  <c r="G637" i="31"/>
  <c r="E637" i="31"/>
  <c r="N636" i="31"/>
  <c r="M636" i="31"/>
  <c r="L636" i="31"/>
  <c r="K636" i="31"/>
  <c r="J636" i="31"/>
  <c r="I636" i="31"/>
  <c r="G636" i="31"/>
  <c r="E636" i="31"/>
  <c r="N635" i="31"/>
  <c r="M635" i="31"/>
  <c r="L635" i="31"/>
  <c r="K635" i="31"/>
  <c r="J635" i="31"/>
  <c r="I635" i="31"/>
  <c r="G635" i="31"/>
  <c r="E635" i="31"/>
  <c r="N634" i="31"/>
  <c r="M634" i="31"/>
  <c r="L634" i="31"/>
  <c r="K634" i="31"/>
  <c r="J634" i="31"/>
  <c r="I634" i="31"/>
  <c r="G634" i="31"/>
  <c r="E634" i="31"/>
  <c r="N633" i="31"/>
  <c r="M633" i="31"/>
  <c r="L633" i="31"/>
  <c r="K633" i="31"/>
  <c r="J633" i="31"/>
  <c r="I633" i="31"/>
  <c r="G633" i="31"/>
  <c r="E633" i="31"/>
  <c r="N632" i="31"/>
  <c r="M632" i="31"/>
  <c r="L632" i="31"/>
  <c r="K632" i="31"/>
  <c r="J632" i="31"/>
  <c r="I632" i="31"/>
  <c r="G632" i="31"/>
  <c r="E632" i="31"/>
  <c r="N631" i="31"/>
  <c r="M631" i="31"/>
  <c r="L631" i="31"/>
  <c r="K631" i="31"/>
  <c r="J631" i="31"/>
  <c r="I631" i="31"/>
  <c r="G631" i="31"/>
  <c r="E631" i="31"/>
  <c r="N626" i="31"/>
  <c r="M626" i="31"/>
  <c r="L626" i="31"/>
  <c r="K626" i="31"/>
  <c r="J626" i="31"/>
  <c r="I626" i="31"/>
  <c r="H626" i="31"/>
  <c r="H625" i="31"/>
  <c r="N622" i="31"/>
  <c r="M622" i="31"/>
  <c r="L622" i="31"/>
  <c r="K622" i="31"/>
  <c r="J622" i="31"/>
  <c r="I622" i="31"/>
  <c r="H622" i="31"/>
  <c r="N621" i="31"/>
  <c r="M621" i="31"/>
  <c r="L621" i="31"/>
  <c r="K621" i="31"/>
  <c r="J621" i="31"/>
  <c r="I621" i="31"/>
  <c r="H621" i="31"/>
  <c r="H620" i="31"/>
  <c r="I610" i="31"/>
  <c r="N606" i="31"/>
  <c r="M606" i="31"/>
  <c r="L606" i="31"/>
  <c r="K606" i="31"/>
  <c r="J606" i="31"/>
  <c r="I606" i="31"/>
  <c r="N605" i="31"/>
  <c r="M605" i="31"/>
  <c r="L605" i="31"/>
  <c r="K605" i="31"/>
  <c r="J605" i="31"/>
  <c r="I605" i="31"/>
  <c r="G605" i="31"/>
  <c r="E605" i="31"/>
  <c r="N604" i="31"/>
  <c r="M604" i="31"/>
  <c r="L604" i="31"/>
  <c r="K604" i="31"/>
  <c r="J604" i="31"/>
  <c r="I604" i="31"/>
  <c r="G604" i="31"/>
  <c r="E604" i="31"/>
  <c r="N603" i="31"/>
  <c r="M603" i="31"/>
  <c r="L603" i="31"/>
  <c r="K603" i="31"/>
  <c r="J603" i="31"/>
  <c r="I603" i="31"/>
  <c r="G603" i="31"/>
  <c r="E603" i="31"/>
  <c r="N602" i="31"/>
  <c r="M602" i="31"/>
  <c r="L602" i="31"/>
  <c r="K602" i="31"/>
  <c r="J602" i="31"/>
  <c r="I602" i="31"/>
  <c r="G602" i="31"/>
  <c r="E602" i="31"/>
  <c r="N601" i="31"/>
  <c r="M601" i="31"/>
  <c r="L601" i="31"/>
  <c r="K601" i="31"/>
  <c r="J601" i="31"/>
  <c r="I601" i="31"/>
  <c r="G601" i="31"/>
  <c r="E601" i="31"/>
  <c r="N600" i="31"/>
  <c r="M600" i="31"/>
  <c r="L600" i="31"/>
  <c r="K600" i="31"/>
  <c r="J600" i="31"/>
  <c r="I600" i="31"/>
  <c r="G600" i="31"/>
  <c r="E600" i="31"/>
  <c r="N599" i="31"/>
  <c r="M599" i="31"/>
  <c r="L599" i="31"/>
  <c r="K599" i="31"/>
  <c r="J599" i="31"/>
  <c r="I599" i="31"/>
  <c r="G599" i="31"/>
  <c r="E599" i="31"/>
  <c r="N598" i="31"/>
  <c r="M598" i="31"/>
  <c r="L598" i="31"/>
  <c r="K598" i="31"/>
  <c r="J598" i="31"/>
  <c r="I598" i="31"/>
  <c r="G598" i="31"/>
  <c r="E598" i="31"/>
  <c r="N597" i="31"/>
  <c r="M597" i="31"/>
  <c r="L597" i="31"/>
  <c r="K597" i="31"/>
  <c r="J597" i="31"/>
  <c r="I597" i="31"/>
  <c r="G597" i="31"/>
  <c r="E597" i="31"/>
  <c r="N596" i="31"/>
  <c r="M596" i="31"/>
  <c r="L596" i="31"/>
  <c r="K596" i="31"/>
  <c r="J596" i="31"/>
  <c r="I596" i="31"/>
  <c r="G596" i="31"/>
  <c r="E596" i="31"/>
  <c r="N591" i="31"/>
  <c r="M591" i="31"/>
  <c r="L591" i="31"/>
  <c r="K591" i="31"/>
  <c r="J591" i="31"/>
  <c r="I591" i="31"/>
  <c r="N590" i="31"/>
  <c r="M590" i="31"/>
  <c r="L590" i="31"/>
  <c r="K590" i="31"/>
  <c r="J590" i="31"/>
  <c r="I590" i="31"/>
  <c r="G590" i="31"/>
  <c r="E590" i="31"/>
  <c r="N589" i="31"/>
  <c r="M589" i="31"/>
  <c r="L589" i="31"/>
  <c r="K589" i="31"/>
  <c r="J589" i="31"/>
  <c r="I589" i="31"/>
  <c r="G589" i="31"/>
  <c r="E589" i="31"/>
  <c r="N588" i="31"/>
  <c r="M588" i="31"/>
  <c r="L588" i="31"/>
  <c r="K588" i="31"/>
  <c r="J588" i="31"/>
  <c r="I588" i="31"/>
  <c r="G588" i="31"/>
  <c r="E588" i="31"/>
  <c r="N587" i="31"/>
  <c r="M587" i="31"/>
  <c r="L587" i="31"/>
  <c r="K587" i="31"/>
  <c r="J587" i="31"/>
  <c r="I587" i="31"/>
  <c r="G587" i="31"/>
  <c r="E587" i="31"/>
  <c r="N586" i="31"/>
  <c r="M586" i="31"/>
  <c r="L586" i="31"/>
  <c r="K586" i="31"/>
  <c r="J586" i="31"/>
  <c r="I586" i="31"/>
  <c r="G586" i="31"/>
  <c r="E586" i="31"/>
  <c r="N585" i="31"/>
  <c r="M585" i="31"/>
  <c r="L585" i="31"/>
  <c r="K585" i="31"/>
  <c r="J585" i="31"/>
  <c r="I585" i="31"/>
  <c r="G585" i="31"/>
  <c r="E585" i="31"/>
  <c r="N584" i="31"/>
  <c r="M584" i="31"/>
  <c r="L584" i="31"/>
  <c r="K584" i="31"/>
  <c r="J584" i="31"/>
  <c r="I584" i="31"/>
  <c r="G584" i="31"/>
  <c r="E584" i="31"/>
  <c r="N583" i="31"/>
  <c r="M583" i="31"/>
  <c r="L583" i="31"/>
  <c r="K583" i="31"/>
  <c r="J583" i="31"/>
  <c r="I583" i="31"/>
  <c r="G583" i="31"/>
  <c r="E583" i="31"/>
  <c r="N582" i="31"/>
  <c r="M582" i="31"/>
  <c r="L582" i="31"/>
  <c r="K582" i="31"/>
  <c r="J582" i="31"/>
  <c r="I582" i="31"/>
  <c r="G582" i="31"/>
  <c r="E582" i="31"/>
  <c r="N581" i="31"/>
  <c r="M581" i="31"/>
  <c r="L581" i="31"/>
  <c r="K581" i="31"/>
  <c r="J581" i="31"/>
  <c r="I581" i="31"/>
  <c r="G581" i="31"/>
  <c r="E581" i="31"/>
  <c r="N576" i="31"/>
  <c r="M576" i="31"/>
  <c r="L576" i="31"/>
  <c r="K576" i="31"/>
  <c r="J576" i="31"/>
  <c r="I576" i="31"/>
  <c r="H576" i="31"/>
  <c r="H575" i="31"/>
  <c r="N572" i="31"/>
  <c r="M572" i="31"/>
  <c r="L572" i="31"/>
  <c r="K572" i="31"/>
  <c r="J572" i="31"/>
  <c r="I572" i="31"/>
  <c r="H572" i="31"/>
  <c r="N571" i="31"/>
  <c r="M571" i="31"/>
  <c r="L571" i="31"/>
  <c r="K571" i="31"/>
  <c r="J571" i="31"/>
  <c r="I571" i="31"/>
  <c r="H571" i="31"/>
  <c r="H570" i="31"/>
  <c r="I560" i="31"/>
  <c r="N556" i="31"/>
  <c r="M556" i="31"/>
  <c r="L556" i="31"/>
  <c r="K556" i="31"/>
  <c r="J556" i="31"/>
  <c r="I556" i="31"/>
  <c r="N555" i="31"/>
  <c r="M555" i="31"/>
  <c r="L555" i="31"/>
  <c r="K555" i="31"/>
  <c r="J555" i="31"/>
  <c r="I555" i="31"/>
  <c r="G555" i="31"/>
  <c r="E555" i="31"/>
  <c r="N554" i="31"/>
  <c r="M554" i="31"/>
  <c r="L554" i="31"/>
  <c r="K554" i="31"/>
  <c r="J554" i="31"/>
  <c r="I554" i="31"/>
  <c r="G554" i="31"/>
  <c r="E554" i="31"/>
  <c r="N553" i="31"/>
  <c r="M553" i="31"/>
  <c r="L553" i="31"/>
  <c r="K553" i="31"/>
  <c r="J553" i="31"/>
  <c r="I553" i="31"/>
  <c r="G553" i="31"/>
  <c r="E553" i="31"/>
  <c r="N552" i="31"/>
  <c r="M552" i="31"/>
  <c r="L552" i="31"/>
  <c r="K552" i="31"/>
  <c r="J552" i="31"/>
  <c r="I552" i="31"/>
  <c r="G552" i="31"/>
  <c r="E552" i="31"/>
  <c r="N551" i="31"/>
  <c r="M551" i="31"/>
  <c r="L551" i="31"/>
  <c r="K551" i="31"/>
  <c r="J551" i="31"/>
  <c r="I551" i="31"/>
  <c r="G551" i="31"/>
  <c r="E551" i="31"/>
  <c r="N550" i="31"/>
  <c r="M550" i="31"/>
  <c r="L550" i="31"/>
  <c r="K550" i="31"/>
  <c r="J550" i="31"/>
  <c r="I550" i="31"/>
  <c r="G550" i="31"/>
  <c r="E550" i="31"/>
  <c r="N549" i="31"/>
  <c r="M549" i="31"/>
  <c r="L549" i="31"/>
  <c r="K549" i="31"/>
  <c r="J549" i="31"/>
  <c r="I549" i="31"/>
  <c r="G549" i="31"/>
  <c r="E549" i="31"/>
  <c r="N548" i="31"/>
  <c r="M548" i="31"/>
  <c r="L548" i="31"/>
  <c r="K548" i="31"/>
  <c r="J548" i="31"/>
  <c r="I548" i="31"/>
  <c r="G548" i="31"/>
  <c r="E548" i="31"/>
  <c r="N547" i="31"/>
  <c r="M547" i="31"/>
  <c r="L547" i="31"/>
  <c r="K547" i="31"/>
  <c r="J547" i="31"/>
  <c r="I547" i="31"/>
  <c r="G547" i="31"/>
  <c r="E547" i="31"/>
  <c r="N546" i="31"/>
  <c r="M546" i="31"/>
  <c r="L546" i="31"/>
  <c r="K546" i="31"/>
  <c r="J546" i="31"/>
  <c r="I546" i="31"/>
  <c r="G546" i="31"/>
  <c r="E546" i="31"/>
  <c r="N541" i="31"/>
  <c r="M541" i="31"/>
  <c r="L541" i="31"/>
  <c r="K541" i="31"/>
  <c r="J541" i="31"/>
  <c r="I541" i="31"/>
  <c r="N540" i="31"/>
  <c r="M540" i="31"/>
  <c r="L540" i="31"/>
  <c r="K540" i="31"/>
  <c r="J540" i="31"/>
  <c r="I540" i="31"/>
  <c r="G540" i="31"/>
  <c r="E540" i="31"/>
  <c r="N539" i="31"/>
  <c r="M539" i="31"/>
  <c r="L539" i="31"/>
  <c r="K539" i="31"/>
  <c r="J539" i="31"/>
  <c r="I539" i="31"/>
  <c r="G539" i="31"/>
  <c r="E539" i="31"/>
  <c r="N538" i="31"/>
  <c r="M538" i="31"/>
  <c r="L538" i="31"/>
  <c r="K538" i="31"/>
  <c r="J538" i="31"/>
  <c r="I538" i="31"/>
  <c r="G538" i="31"/>
  <c r="E538" i="31"/>
  <c r="N537" i="31"/>
  <c r="M537" i="31"/>
  <c r="L537" i="31"/>
  <c r="K537" i="31"/>
  <c r="J537" i="31"/>
  <c r="I537" i="31"/>
  <c r="G537" i="31"/>
  <c r="E537" i="31"/>
  <c r="N536" i="31"/>
  <c r="M536" i="31"/>
  <c r="L536" i="31"/>
  <c r="K536" i="31"/>
  <c r="J536" i="31"/>
  <c r="I536" i="31"/>
  <c r="G536" i="31"/>
  <c r="E536" i="31"/>
  <c r="N535" i="31"/>
  <c r="M535" i="31"/>
  <c r="L535" i="31"/>
  <c r="K535" i="31"/>
  <c r="J535" i="31"/>
  <c r="I535" i="31"/>
  <c r="G535" i="31"/>
  <c r="E535" i="31"/>
  <c r="N534" i="31"/>
  <c r="M534" i="31"/>
  <c r="L534" i="31"/>
  <c r="K534" i="31"/>
  <c r="J534" i="31"/>
  <c r="I534" i="31"/>
  <c r="G534" i="31"/>
  <c r="E534" i="31"/>
  <c r="N533" i="31"/>
  <c r="M533" i="31"/>
  <c r="L533" i="31"/>
  <c r="K533" i="31"/>
  <c r="J533" i="31"/>
  <c r="I533" i="31"/>
  <c r="G533" i="31"/>
  <c r="E533" i="31"/>
  <c r="N532" i="31"/>
  <c r="M532" i="31"/>
  <c r="L532" i="31"/>
  <c r="K532" i="31"/>
  <c r="J532" i="31"/>
  <c r="I532" i="31"/>
  <c r="G532" i="31"/>
  <c r="E532" i="31"/>
  <c r="N531" i="31"/>
  <c r="M531" i="31"/>
  <c r="L531" i="31"/>
  <c r="K531" i="31"/>
  <c r="J531" i="31"/>
  <c r="I531" i="31"/>
  <c r="G531" i="31"/>
  <c r="E531" i="31"/>
  <c r="N526" i="31"/>
  <c r="M526" i="31"/>
  <c r="L526" i="31"/>
  <c r="K526" i="31"/>
  <c r="J526" i="31"/>
  <c r="I526" i="31"/>
  <c r="H526" i="31"/>
  <c r="H525" i="31"/>
  <c r="N522" i="31"/>
  <c r="M522" i="31"/>
  <c r="L522" i="31"/>
  <c r="K522" i="31"/>
  <c r="J522" i="31"/>
  <c r="I522" i="31"/>
  <c r="H522" i="31"/>
  <c r="N521" i="31"/>
  <c r="M521" i="31"/>
  <c r="L521" i="31"/>
  <c r="K521" i="31"/>
  <c r="J521" i="31"/>
  <c r="I521" i="31"/>
  <c r="H521" i="31"/>
  <c r="H520" i="31"/>
  <c r="I510" i="31"/>
  <c r="N506" i="31"/>
  <c r="M506" i="31"/>
  <c r="L506" i="31"/>
  <c r="K506" i="31"/>
  <c r="J506" i="31"/>
  <c r="I506" i="31"/>
  <c r="N505" i="31"/>
  <c r="M505" i="31"/>
  <c r="L505" i="31"/>
  <c r="K505" i="31"/>
  <c r="J505" i="31"/>
  <c r="I505" i="31"/>
  <c r="G505" i="31"/>
  <c r="E505" i="31"/>
  <c r="N504" i="31"/>
  <c r="M504" i="31"/>
  <c r="L504" i="31"/>
  <c r="K504" i="31"/>
  <c r="J504" i="31"/>
  <c r="I504" i="31"/>
  <c r="G504" i="31"/>
  <c r="E504" i="31"/>
  <c r="N503" i="31"/>
  <c r="M503" i="31"/>
  <c r="L503" i="31"/>
  <c r="K503" i="31"/>
  <c r="J503" i="31"/>
  <c r="I503" i="31"/>
  <c r="G503" i="31"/>
  <c r="E503" i="31"/>
  <c r="N502" i="31"/>
  <c r="M502" i="31"/>
  <c r="L502" i="31"/>
  <c r="K502" i="31"/>
  <c r="J502" i="31"/>
  <c r="I502" i="31"/>
  <c r="G502" i="31"/>
  <c r="E502" i="31"/>
  <c r="N501" i="31"/>
  <c r="M501" i="31"/>
  <c r="L501" i="31"/>
  <c r="K501" i="31"/>
  <c r="J501" i="31"/>
  <c r="I501" i="31"/>
  <c r="G501" i="31"/>
  <c r="E501" i="31"/>
  <c r="N500" i="31"/>
  <c r="M500" i="31"/>
  <c r="L500" i="31"/>
  <c r="K500" i="31"/>
  <c r="J500" i="31"/>
  <c r="I500" i="31"/>
  <c r="G500" i="31"/>
  <c r="E500" i="31"/>
  <c r="N499" i="31"/>
  <c r="M499" i="31"/>
  <c r="L499" i="31"/>
  <c r="K499" i="31"/>
  <c r="J499" i="31"/>
  <c r="I499" i="31"/>
  <c r="G499" i="31"/>
  <c r="E499" i="31"/>
  <c r="N498" i="31"/>
  <c r="M498" i="31"/>
  <c r="L498" i="31"/>
  <c r="K498" i="31"/>
  <c r="J498" i="31"/>
  <c r="I498" i="31"/>
  <c r="G498" i="31"/>
  <c r="E498" i="31"/>
  <c r="N497" i="31"/>
  <c r="M497" i="31"/>
  <c r="L497" i="31"/>
  <c r="K497" i="31"/>
  <c r="J497" i="31"/>
  <c r="I497" i="31"/>
  <c r="G497" i="31"/>
  <c r="E497" i="31"/>
  <c r="N496" i="31"/>
  <c r="M496" i="31"/>
  <c r="L496" i="31"/>
  <c r="K496" i="31"/>
  <c r="J496" i="31"/>
  <c r="I496" i="31"/>
  <c r="G496" i="31"/>
  <c r="E496" i="31"/>
  <c r="N491" i="31"/>
  <c r="M491" i="31"/>
  <c r="L491" i="31"/>
  <c r="K491" i="31"/>
  <c r="J491" i="31"/>
  <c r="I491" i="31"/>
  <c r="N490" i="31"/>
  <c r="M490" i="31"/>
  <c r="L490" i="31"/>
  <c r="K490" i="31"/>
  <c r="J490" i="31"/>
  <c r="I490" i="31"/>
  <c r="G490" i="31"/>
  <c r="E490" i="31"/>
  <c r="N489" i="31"/>
  <c r="M489" i="31"/>
  <c r="L489" i="31"/>
  <c r="K489" i="31"/>
  <c r="J489" i="31"/>
  <c r="I489" i="31"/>
  <c r="G489" i="31"/>
  <c r="E489" i="31"/>
  <c r="N488" i="31"/>
  <c r="M488" i="31"/>
  <c r="L488" i="31"/>
  <c r="K488" i="31"/>
  <c r="J488" i="31"/>
  <c r="I488" i="31"/>
  <c r="G488" i="31"/>
  <c r="E488" i="31"/>
  <c r="N487" i="31"/>
  <c r="M487" i="31"/>
  <c r="L487" i="31"/>
  <c r="K487" i="31"/>
  <c r="J487" i="31"/>
  <c r="I487" i="31"/>
  <c r="G487" i="31"/>
  <c r="E487" i="31"/>
  <c r="N486" i="31"/>
  <c r="M486" i="31"/>
  <c r="L486" i="31"/>
  <c r="K486" i="31"/>
  <c r="J486" i="31"/>
  <c r="I486" i="31"/>
  <c r="G486" i="31"/>
  <c r="E486" i="31"/>
  <c r="N485" i="31"/>
  <c r="M485" i="31"/>
  <c r="L485" i="31"/>
  <c r="K485" i="31"/>
  <c r="J485" i="31"/>
  <c r="I485" i="31"/>
  <c r="G485" i="31"/>
  <c r="E485" i="31"/>
  <c r="N484" i="31"/>
  <c r="M484" i="31"/>
  <c r="L484" i="31"/>
  <c r="K484" i="31"/>
  <c r="J484" i="31"/>
  <c r="I484" i="31"/>
  <c r="G484" i="31"/>
  <c r="E484" i="31"/>
  <c r="N483" i="31"/>
  <c r="M483" i="31"/>
  <c r="L483" i="31"/>
  <c r="K483" i="31"/>
  <c r="J483" i="31"/>
  <c r="I483" i="31"/>
  <c r="G483" i="31"/>
  <c r="E483" i="31"/>
  <c r="N482" i="31"/>
  <c r="M482" i="31"/>
  <c r="L482" i="31"/>
  <c r="K482" i="31"/>
  <c r="J482" i="31"/>
  <c r="I482" i="31"/>
  <c r="G482" i="31"/>
  <c r="E482" i="31"/>
  <c r="N481" i="31"/>
  <c r="M481" i="31"/>
  <c r="L481" i="31"/>
  <c r="K481" i="31"/>
  <c r="J481" i="31"/>
  <c r="I481" i="31"/>
  <c r="G481" i="31"/>
  <c r="E481" i="31"/>
  <c r="N476" i="31"/>
  <c r="M476" i="31"/>
  <c r="L476" i="31"/>
  <c r="K476" i="31"/>
  <c r="J476" i="31"/>
  <c r="I476" i="31"/>
  <c r="H476" i="31"/>
  <c r="H475" i="31"/>
  <c r="N472" i="31"/>
  <c r="M472" i="31"/>
  <c r="L472" i="31"/>
  <c r="K472" i="31"/>
  <c r="J472" i="31"/>
  <c r="I472" i="31"/>
  <c r="H472" i="31"/>
  <c r="N471" i="31"/>
  <c r="M471" i="31"/>
  <c r="L471" i="31"/>
  <c r="K471" i="31"/>
  <c r="J471" i="31"/>
  <c r="I471" i="31"/>
  <c r="H471" i="31"/>
  <c r="H470" i="31"/>
  <c r="I460" i="31"/>
  <c r="N456" i="31"/>
  <c r="M456" i="31"/>
  <c r="L456" i="31"/>
  <c r="K456" i="31"/>
  <c r="J456" i="31"/>
  <c r="I456" i="31"/>
  <c r="N455" i="31"/>
  <c r="M455" i="31"/>
  <c r="L455" i="31"/>
  <c r="K455" i="31"/>
  <c r="J455" i="31"/>
  <c r="I455" i="31"/>
  <c r="G455" i="31"/>
  <c r="E455" i="31"/>
  <c r="N454" i="31"/>
  <c r="M454" i="31"/>
  <c r="L454" i="31"/>
  <c r="K454" i="31"/>
  <c r="J454" i="31"/>
  <c r="I454" i="31"/>
  <c r="G454" i="31"/>
  <c r="E454" i="31"/>
  <c r="N453" i="31"/>
  <c r="M453" i="31"/>
  <c r="L453" i="31"/>
  <c r="K453" i="31"/>
  <c r="J453" i="31"/>
  <c r="I453" i="31"/>
  <c r="G453" i="31"/>
  <c r="E453" i="31"/>
  <c r="N452" i="31"/>
  <c r="M452" i="31"/>
  <c r="L452" i="31"/>
  <c r="K452" i="31"/>
  <c r="J452" i="31"/>
  <c r="I452" i="31"/>
  <c r="G452" i="31"/>
  <c r="E452" i="31"/>
  <c r="N451" i="31"/>
  <c r="M451" i="31"/>
  <c r="L451" i="31"/>
  <c r="K451" i="31"/>
  <c r="J451" i="31"/>
  <c r="I451" i="31"/>
  <c r="G451" i="31"/>
  <c r="E451" i="31"/>
  <c r="N450" i="31"/>
  <c r="M450" i="31"/>
  <c r="L450" i="31"/>
  <c r="K450" i="31"/>
  <c r="J450" i="31"/>
  <c r="I450" i="31"/>
  <c r="G450" i="31"/>
  <c r="E450" i="31"/>
  <c r="N449" i="31"/>
  <c r="M449" i="31"/>
  <c r="L449" i="31"/>
  <c r="K449" i="31"/>
  <c r="J449" i="31"/>
  <c r="I449" i="31"/>
  <c r="G449" i="31"/>
  <c r="E449" i="31"/>
  <c r="N448" i="31"/>
  <c r="M448" i="31"/>
  <c r="L448" i="31"/>
  <c r="K448" i="31"/>
  <c r="J448" i="31"/>
  <c r="I448" i="31"/>
  <c r="G448" i="31"/>
  <c r="E448" i="31"/>
  <c r="N447" i="31"/>
  <c r="M447" i="31"/>
  <c r="L447" i="31"/>
  <c r="K447" i="31"/>
  <c r="J447" i="31"/>
  <c r="I447" i="31"/>
  <c r="G447" i="31"/>
  <c r="E447" i="31"/>
  <c r="N446" i="31"/>
  <c r="M446" i="31"/>
  <c r="L446" i="31"/>
  <c r="K446" i="31"/>
  <c r="J446" i="31"/>
  <c r="I446" i="31"/>
  <c r="G446" i="31"/>
  <c r="E446" i="31"/>
  <c r="N441" i="31"/>
  <c r="M441" i="31"/>
  <c r="L441" i="31"/>
  <c r="K441" i="31"/>
  <c r="J441" i="31"/>
  <c r="I441" i="31"/>
  <c r="N440" i="31"/>
  <c r="M440" i="31"/>
  <c r="L440" i="31"/>
  <c r="K440" i="31"/>
  <c r="J440" i="31"/>
  <c r="I440" i="31"/>
  <c r="G440" i="31"/>
  <c r="E440" i="31"/>
  <c r="N439" i="31"/>
  <c r="M439" i="31"/>
  <c r="L439" i="31"/>
  <c r="K439" i="31"/>
  <c r="J439" i="31"/>
  <c r="I439" i="31"/>
  <c r="G439" i="31"/>
  <c r="E439" i="31"/>
  <c r="N438" i="31"/>
  <c r="M438" i="31"/>
  <c r="L438" i="31"/>
  <c r="K438" i="31"/>
  <c r="J438" i="31"/>
  <c r="I438" i="31"/>
  <c r="G438" i="31"/>
  <c r="E438" i="31"/>
  <c r="N437" i="31"/>
  <c r="M437" i="31"/>
  <c r="L437" i="31"/>
  <c r="K437" i="31"/>
  <c r="J437" i="31"/>
  <c r="I437" i="31"/>
  <c r="G437" i="31"/>
  <c r="E437" i="31"/>
  <c r="N436" i="31"/>
  <c r="M436" i="31"/>
  <c r="L436" i="31"/>
  <c r="K436" i="31"/>
  <c r="J436" i="31"/>
  <c r="I436" i="31"/>
  <c r="G436" i="31"/>
  <c r="E436" i="31"/>
  <c r="N435" i="31"/>
  <c r="M435" i="31"/>
  <c r="L435" i="31"/>
  <c r="K435" i="31"/>
  <c r="J435" i="31"/>
  <c r="I435" i="31"/>
  <c r="G435" i="31"/>
  <c r="E435" i="31"/>
  <c r="N434" i="31"/>
  <c r="M434" i="31"/>
  <c r="L434" i="31"/>
  <c r="K434" i="31"/>
  <c r="J434" i="31"/>
  <c r="I434" i="31"/>
  <c r="G434" i="31"/>
  <c r="E434" i="31"/>
  <c r="N433" i="31"/>
  <c r="M433" i="31"/>
  <c r="L433" i="31"/>
  <c r="K433" i="31"/>
  <c r="J433" i="31"/>
  <c r="I433" i="31"/>
  <c r="G433" i="31"/>
  <c r="E433" i="31"/>
  <c r="N432" i="31"/>
  <c r="M432" i="31"/>
  <c r="L432" i="31"/>
  <c r="K432" i="31"/>
  <c r="J432" i="31"/>
  <c r="I432" i="31"/>
  <c r="G432" i="31"/>
  <c r="E432" i="31"/>
  <c r="N431" i="31"/>
  <c r="M431" i="31"/>
  <c r="L431" i="31"/>
  <c r="K431" i="31"/>
  <c r="J431" i="31"/>
  <c r="I431" i="31"/>
  <c r="G431" i="31"/>
  <c r="E431" i="31"/>
  <c r="N426" i="31"/>
  <c r="M426" i="31"/>
  <c r="L426" i="31"/>
  <c r="K426" i="31"/>
  <c r="J426" i="31"/>
  <c r="I426" i="31"/>
  <c r="H426" i="31"/>
  <c r="H425" i="31"/>
  <c r="N422" i="31"/>
  <c r="M422" i="31"/>
  <c r="L422" i="31"/>
  <c r="K422" i="31"/>
  <c r="J422" i="31"/>
  <c r="I422" i="31"/>
  <c r="H422" i="31"/>
  <c r="N421" i="31"/>
  <c r="M421" i="31"/>
  <c r="L421" i="31"/>
  <c r="K421" i="31"/>
  <c r="J421" i="31"/>
  <c r="I421" i="31"/>
  <c r="H421" i="31"/>
  <c r="H420" i="31"/>
  <c r="I410" i="31"/>
  <c r="N406" i="31"/>
  <c r="M406" i="31"/>
  <c r="L406" i="31"/>
  <c r="K406" i="31"/>
  <c r="J406" i="31"/>
  <c r="I406" i="31"/>
  <c r="N405" i="31"/>
  <c r="M405" i="31"/>
  <c r="L405" i="31"/>
  <c r="K405" i="31"/>
  <c r="J405" i="31"/>
  <c r="I405" i="31"/>
  <c r="G405" i="31"/>
  <c r="E405" i="31"/>
  <c r="N404" i="31"/>
  <c r="M404" i="31"/>
  <c r="L404" i="31"/>
  <c r="K404" i="31"/>
  <c r="J404" i="31"/>
  <c r="I404" i="31"/>
  <c r="G404" i="31"/>
  <c r="E404" i="31"/>
  <c r="N403" i="31"/>
  <c r="M403" i="31"/>
  <c r="L403" i="31"/>
  <c r="K403" i="31"/>
  <c r="J403" i="31"/>
  <c r="I403" i="31"/>
  <c r="G403" i="31"/>
  <c r="E403" i="31"/>
  <c r="N402" i="31"/>
  <c r="M402" i="31"/>
  <c r="L402" i="31"/>
  <c r="K402" i="31"/>
  <c r="J402" i="31"/>
  <c r="I402" i="31"/>
  <c r="G402" i="31"/>
  <c r="E402" i="31"/>
  <c r="N401" i="31"/>
  <c r="M401" i="31"/>
  <c r="L401" i="31"/>
  <c r="K401" i="31"/>
  <c r="J401" i="31"/>
  <c r="I401" i="31"/>
  <c r="G401" i="31"/>
  <c r="E401" i="31"/>
  <c r="N400" i="31"/>
  <c r="M400" i="31"/>
  <c r="L400" i="31"/>
  <c r="K400" i="31"/>
  <c r="J400" i="31"/>
  <c r="I400" i="31"/>
  <c r="G400" i="31"/>
  <c r="E400" i="31"/>
  <c r="N399" i="31"/>
  <c r="M399" i="31"/>
  <c r="L399" i="31"/>
  <c r="K399" i="31"/>
  <c r="J399" i="31"/>
  <c r="I399" i="31"/>
  <c r="G399" i="31"/>
  <c r="E399" i="31"/>
  <c r="N398" i="31"/>
  <c r="M398" i="31"/>
  <c r="L398" i="31"/>
  <c r="K398" i="31"/>
  <c r="J398" i="31"/>
  <c r="I398" i="31"/>
  <c r="G398" i="31"/>
  <c r="E398" i="31"/>
  <c r="N397" i="31"/>
  <c r="M397" i="31"/>
  <c r="L397" i="31"/>
  <c r="K397" i="31"/>
  <c r="J397" i="31"/>
  <c r="I397" i="31"/>
  <c r="G397" i="31"/>
  <c r="E397" i="31"/>
  <c r="N396" i="31"/>
  <c r="M396" i="31"/>
  <c r="L396" i="31"/>
  <c r="K396" i="31"/>
  <c r="J396" i="31"/>
  <c r="I396" i="31"/>
  <c r="G396" i="31"/>
  <c r="E396" i="31"/>
  <c r="N391" i="31"/>
  <c r="M391" i="31"/>
  <c r="L391" i="31"/>
  <c r="K391" i="31"/>
  <c r="J391" i="31"/>
  <c r="I391" i="31"/>
  <c r="N390" i="31"/>
  <c r="M390" i="31"/>
  <c r="L390" i="31"/>
  <c r="K390" i="31"/>
  <c r="J390" i="31"/>
  <c r="I390" i="31"/>
  <c r="G390" i="31"/>
  <c r="E390" i="31"/>
  <c r="N389" i="31"/>
  <c r="M389" i="31"/>
  <c r="L389" i="31"/>
  <c r="K389" i="31"/>
  <c r="J389" i="31"/>
  <c r="I389" i="31"/>
  <c r="G389" i="31"/>
  <c r="E389" i="31"/>
  <c r="N388" i="31"/>
  <c r="M388" i="31"/>
  <c r="L388" i="31"/>
  <c r="K388" i="31"/>
  <c r="J388" i="31"/>
  <c r="I388" i="31"/>
  <c r="G388" i="31"/>
  <c r="E388" i="31"/>
  <c r="N387" i="31"/>
  <c r="M387" i="31"/>
  <c r="L387" i="31"/>
  <c r="K387" i="31"/>
  <c r="J387" i="31"/>
  <c r="I387" i="31"/>
  <c r="G387" i="31"/>
  <c r="E387" i="31"/>
  <c r="N386" i="31"/>
  <c r="M386" i="31"/>
  <c r="L386" i="31"/>
  <c r="K386" i="31"/>
  <c r="J386" i="31"/>
  <c r="I386" i="31"/>
  <c r="G386" i="31"/>
  <c r="E386" i="31"/>
  <c r="N385" i="31"/>
  <c r="M385" i="31"/>
  <c r="L385" i="31"/>
  <c r="K385" i="31"/>
  <c r="J385" i="31"/>
  <c r="I385" i="31"/>
  <c r="G385" i="31"/>
  <c r="E385" i="31"/>
  <c r="N384" i="31"/>
  <c r="M384" i="31"/>
  <c r="L384" i="31"/>
  <c r="K384" i="31"/>
  <c r="J384" i="31"/>
  <c r="I384" i="31"/>
  <c r="G384" i="31"/>
  <c r="E384" i="31"/>
  <c r="N383" i="31"/>
  <c r="M383" i="31"/>
  <c r="L383" i="31"/>
  <c r="K383" i="31"/>
  <c r="J383" i="31"/>
  <c r="I383" i="31"/>
  <c r="G383" i="31"/>
  <c r="E383" i="31"/>
  <c r="N382" i="31"/>
  <c r="M382" i="31"/>
  <c r="L382" i="31"/>
  <c r="K382" i="31"/>
  <c r="J382" i="31"/>
  <c r="I382" i="31"/>
  <c r="G382" i="31"/>
  <c r="E382" i="31"/>
  <c r="N381" i="31"/>
  <c r="M381" i="31"/>
  <c r="L381" i="31"/>
  <c r="K381" i="31"/>
  <c r="J381" i="31"/>
  <c r="I381" i="31"/>
  <c r="G381" i="31"/>
  <c r="E381" i="31"/>
  <c r="N376" i="31"/>
  <c r="M376" i="31"/>
  <c r="L376" i="31"/>
  <c r="K376" i="31"/>
  <c r="J376" i="31"/>
  <c r="I376" i="31"/>
  <c r="H376" i="31"/>
  <c r="H375" i="31"/>
  <c r="N372" i="31"/>
  <c r="M372" i="31"/>
  <c r="L372" i="31"/>
  <c r="K372" i="31"/>
  <c r="J372" i="31"/>
  <c r="I372" i="31"/>
  <c r="H372" i="31"/>
  <c r="N371" i="31"/>
  <c r="M371" i="31"/>
  <c r="L371" i="31"/>
  <c r="K371" i="31"/>
  <c r="J371" i="31"/>
  <c r="I371" i="31"/>
  <c r="H371" i="31"/>
  <c r="H370" i="31"/>
  <c r="I360" i="31"/>
  <c r="N356" i="31"/>
  <c r="M356" i="31"/>
  <c r="L356" i="31"/>
  <c r="K356" i="31"/>
  <c r="J356" i="31"/>
  <c r="I356" i="31"/>
  <c r="N355" i="31"/>
  <c r="M355" i="31"/>
  <c r="L355" i="31"/>
  <c r="K355" i="31"/>
  <c r="J355" i="31"/>
  <c r="I355" i="31"/>
  <c r="G355" i="31"/>
  <c r="E355" i="31"/>
  <c r="N354" i="31"/>
  <c r="M354" i="31"/>
  <c r="L354" i="31"/>
  <c r="K354" i="31"/>
  <c r="J354" i="31"/>
  <c r="I354" i="31"/>
  <c r="G354" i="31"/>
  <c r="E354" i="31"/>
  <c r="N353" i="31"/>
  <c r="M353" i="31"/>
  <c r="L353" i="31"/>
  <c r="K353" i="31"/>
  <c r="J353" i="31"/>
  <c r="I353" i="31"/>
  <c r="G353" i="31"/>
  <c r="E353" i="31"/>
  <c r="N352" i="31"/>
  <c r="M352" i="31"/>
  <c r="L352" i="31"/>
  <c r="K352" i="31"/>
  <c r="J352" i="31"/>
  <c r="I352" i="31"/>
  <c r="G352" i="31"/>
  <c r="E352" i="31"/>
  <c r="N351" i="31"/>
  <c r="M351" i="31"/>
  <c r="L351" i="31"/>
  <c r="K351" i="31"/>
  <c r="J351" i="31"/>
  <c r="I351" i="31"/>
  <c r="G351" i="31"/>
  <c r="E351" i="31"/>
  <c r="N350" i="31"/>
  <c r="M350" i="31"/>
  <c r="L350" i="31"/>
  <c r="K350" i="31"/>
  <c r="J350" i="31"/>
  <c r="I350" i="31"/>
  <c r="G350" i="31"/>
  <c r="E350" i="31"/>
  <c r="N349" i="31"/>
  <c r="M349" i="31"/>
  <c r="L349" i="31"/>
  <c r="K349" i="31"/>
  <c r="J349" i="31"/>
  <c r="I349" i="31"/>
  <c r="G349" i="31"/>
  <c r="E349" i="31"/>
  <c r="N348" i="31"/>
  <c r="M348" i="31"/>
  <c r="L348" i="31"/>
  <c r="K348" i="31"/>
  <c r="J348" i="31"/>
  <c r="I348" i="31"/>
  <c r="G348" i="31"/>
  <c r="E348" i="31"/>
  <c r="N347" i="31"/>
  <c r="M347" i="31"/>
  <c r="L347" i="31"/>
  <c r="K347" i="31"/>
  <c r="J347" i="31"/>
  <c r="I347" i="31"/>
  <c r="G347" i="31"/>
  <c r="E347" i="31"/>
  <c r="N346" i="31"/>
  <c r="M346" i="31"/>
  <c r="L346" i="31"/>
  <c r="K346" i="31"/>
  <c r="J346" i="31"/>
  <c r="I346" i="31"/>
  <c r="G346" i="31"/>
  <c r="E346" i="31"/>
  <c r="N341" i="31"/>
  <c r="M341" i="31"/>
  <c r="L341" i="31"/>
  <c r="K341" i="31"/>
  <c r="J341" i="31"/>
  <c r="I341" i="31"/>
  <c r="N340" i="31"/>
  <c r="M340" i="31"/>
  <c r="L340" i="31"/>
  <c r="K340" i="31"/>
  <c r="J340" i="31"/>
  <c r="I340" i="31"/>
  <c r="G340" i="31"/>
  <c r="E340" i="31"/>
  <c r="N339" i="31"/>
  <c r="M339" i="31"/>
  <c r="L339" i="31"/>
  <c r="K339" i="31"/>
  <c r="J339" i="31"/>
  <c r="I339" i="31"/>
  <c r="G339" i="31"/>
  <c r="E339" i="31"/>
  <c r="N338" i="31"/>
  <c r="M338" i="31"/>
  <c r="L338" i="31"/>
  <c r="K338" i="31"/>
  <c r="J338" i="31"/>
  <c r="I338" i="31"/>
  <c r="G338" i="31"/>
  <c r="E338" i="31"/>
  <c r="N337" i="31"/>
  <c r="M337" i="31"/>
  <c r="L337" i="31"/>
  <c r="K337" i="31"/>
  <c r="J337" i="31"/>
  <c r="I337" i="31"/>
  <c r="G337" i="31"/>
  <c r="E337" i="31"/>
  <c r="N336" i="31"/>
  <c r="M336" i="31"/>
  <c r="L336" i="31"/>
  <c r="K336" i="31"/>
  <c r="J336" i="31"/>
  <c r="I336" i="31"/>
  <c r="G336" i="31"/>
  <c r="E336" i="31"/>
  <c r="N335" i="31"/>
  <c r="M335" i="31"/>
  <c r="L335" i="31"/>
  <c r="K335" i="31"/>
  <c r="J335" i="31"/>
  <c r="I335" i="31"/>
  <c r="G335" i="31"/>
  <c r="E335" i="31"/>
  <c r="N334" i="31"/>
  <c r="M334" i="31"/>
  <c r="L334" i="31"/>
  <c r="K334" i="31"/>
  <c r="J334" i="31"/>
  <c r="I334" i="31"/>
  <c r="G334" i="31"/>
  <c r="E334" i="31"/>
  <c r="N333" i="31"/>
  <c r="M333" i="31"/>
  <c r="L333" i="31"/>
  <c r="K333" i="31"/>
  <c r="J333" i="31"/>
  <c r="I333" i="31"/>
  <c r="G333" i="31"/>
  <c r="E333" i="31"/>
  <c r="N332" i="31"/>
  <c r="M332" i="31"/>
  <c r="L332" i="31"/>
  <c r="K332" i="31"/>
  <c r="J332" i="31"/>
  <c r="I332" i="31"/>
  <c r="G332" i="31"/>
  <c r="E332" i="31"/>
  <c r="N331" i="31"/>
  <c r="M331" i="31"/>
  <c r="L331" i="31"/>
  <c r="K331" i="31"/>
  <c r="J331" i="31"/>
  <c r="I331" i="31"/>
  <c r="G331" i="31"/>
  <c r="E331" i="31"/>
  <c r="N326" i="31"/>
  <c r="M326" i="31"/>
  <c r="L326" i="31"/>
  <c r="K326" i="31"/>
  <c r="J326" i="31"/>
  <c r="I326" i="31"/>
  <c r="H326" i="31"/>
  <c r="H325" i="31"/>
  <c r="N322" i="31"/>
  <c r="M322" i="31"/>
  <c r="L322" i="31"/>
  <c r="K322" i="31"/>
  <c r="J322" i="31"/>
  <c r="I322" i="31"/>
  <c r="H322" i="31"/>
  <c r="N321" i="31"/>
  <c r="M321" i="31"/>
  <c r="L321" i="31"/>
  <c r="K321" i="31"/>
  <c r="J321" i="31"/>
  <c r="I321" i="31"/>
  <c r="H321" i="31"/>
  <c r="H320" i="31"/>
  <c r="I310" i="31"/>
  <c r="M305" i="31"/>
  <c r="M304" i="31"/>
  <c r="M303" i="31"/>
  <c r="M302" i="31"/>
  <c r="M301" i="31"/>
  <c r="M300" i="31"/>
  <c r="M299" i="31"/>
  <c r="M298" i="31"/>
  <c r="M297" i="31"/>
  <c r="M296" i="31"/>
  <c r="M295" i="31"/>
  <c r="M294" i="31"/>
  <c r="M293" i="31"/>
  <c r="M292" i="31"/>
  <c r="M291" i="31"/>
  <c r="M290" i="31"/>
  <c r="M289" i="31"/>
  <c r="M288" i="31"/>
  <c r="M287" i="31"/>
  <c r="M286" i="31"/>
  <c r="M285" i="31"/>
  <c r="M284" i="31"/>
  <c r="M283" i="31"/>
  <c r="M282" i="31"/>
  <c r="M281" i="31"/>
  <c r="M280" i="31"/>
  <c r="M279" i="31"/>
  <c r="M278" i="31"/>
  <c r="M277" i="31"/>
  <c r="M276" i="31"/>
  <c r="F305" i="31"/>
  <c r="E305" i="31"/>
  <c r="F304" i="31"/>
  <c r="E304" i="31"/>
  <c r="F303" i="31"/>
  <c r="E303" i="31"/>
  <c r="F302" i="31"/>
  <c r="E302" i="31"/>
  <c r="F301" i="31"/>
  <c r="E301" i="31"/>
  <c r="F300" i="31"/>
  <c r="E300" i="31"/>
  <c r="F299" i="31"/>
  <c r="E299" i="31"/>
  <c r="F298" i="31"/>
  <c r="E298" i="31"/>
  <c r="F297" i="31"/>
  <c r="E297" i="31"/>
  <c r="F296" i="31"/>
  <c r="E296" i="31"/>
  <c r="F295" i="31"/>
  <c r="E295" i="31"/>
  <c r="F294" i="31"/>
  <c r="E294" i="31"/>
  <c r="F293" i="31"/>
  <c r="E293" i="31"/>
  <c r="F292" i="31"/>
  <c r="E292" i="31"/>
  <c r="F291" i="31"/>
  <c r="E291" i="31"/>
  <c r="F290" i="31"/>
  <c r="E290" i="31"/>
  <c r="F289" i="31"/>
  <c r="E289" i="31"/>
  <c r="F288" i="31"/>
  <c r="E288" i="31"/>
  <c r="F287" i="31"/>
  <c r="E287" i="31"/>
  <c r="F286" i="31"/>
  <c r="E286" i="31"/>
  <c r="F285" i="31"/>
  <c r="E285" i="31"/>
  <c r="F284" i="31"/>
  <c r="E284" i="31"/>
  <c r="F283" i="31"/>
  <c r="E283" i="31"/>
  <c r="F282" i="31"/>
  <c r="E282" i="31"/>
  <c r="F281" i="31"/>
  <c r="E281" i="31"/>
  <c r="F280" i="31"/>
  <c r="E280" i="31"/>
  <c r="F279" i="31"/>
  <c r="E279" i="31"/>
  <c r="F278" i="31"/>
  <c r="E278" i="31"/>
  <c r="F277" i="31"/>
  <c r="E277" i="31"/>
  <c r="F276" i="31"/>
  <c r="E276" i="31"/>
  <c r="N271" i="31"/>
  <c r="M271" i="31"/>
  <c r="L271" i="31"/>
  <c r="K271" i="31"/>
  <c r="J271" i="31"/>
  <c r="H268" i="31"/>
  <c r="F268" i="31"/>
  <c r="E268" i="31"/>
  <c r="H267" i="31"/>
  <c r="F267" i="31"/>
  <c r="E267" i="31"/>
  <c r="H266" i="31"/>
  <c r="F266" i="31"/>
  <c r="E266" i="31"/>
  <c r="H265" i="31"/>
  <c r="F265" i="31"/>
  <c r="E265" i="31"/>
  <c r="H264" i="31"/>
  <c r="F264" i="31"/>
  <c r="E264" i="31"/>
  <c r="H263" i="31"/>
  <c r="F263" i="31"/>
  <c r="E263" i="31"/>
  <c r="H262" i="31"/>
  <c r="F262" i="31"/>
  <c r="E262" i="31"/>
  <c r="H261" i="31"/>
  <c r="F261" i="31"/>
  <c r="E261" i="31"/>
  <c r="H260" i="31"/>
  <c r="F260" i="31"/>
  <c r="E260" i="31"/>
  <c r="H259" i="31"/>
  <c r="F259" i="31"/>
  <c r="E259" i="31"/>
  <c r="N254" i="31"/>
  <c r="M254" i="31"/>
  <c r="L254" i="31"/>
  <c r="K254" i="31"/>
  <c r="J254" i="31"/>
  <c r="I254" i="31"/>
  <c r="H254" i="31"/>
  <c r="G254" i="31"/>
  <c r="F254" i="31"/>
  <c r="E254" i="31"/>
  <c r="N253" i="31"/>
  <c r="M253" i="31"/>
  <c r="L253" i="31"/>
  <c r="K253" i="31"/>
  <c r="J253" i="31"/>
  <c r="I253" i="31"/>
  <c r="H253" i="31"/>
  <c r="G253" i="31"/>
  <c r="F253" i="31"/>
  <c r="E253" i="31"/>
  <c r="N252" i="31"/>
  <c r="M252" i="31"/>
  <c r="L252" i="31"/>
  <c r="K252" i="31"/>
  <c r="J252" i="31"/>
  <c r="I252" i="31"/>
  <c r="H252" i="31"/>
  <c r="G252" i="31"/>
  <c r="F252" i="31"/>
  <c r="E252" i="31"/>
  <c r="N251" i="31"/>
  <c r="M251" i="31"/>
  <c r="L251" i="31"/>
  <c r="K251" i="31"/>
  <c r="J251" i="31"/>
  <c r="I251" i="31"/>
  <c r="H251" i="31"/>
  <c r="G251" i="31"/>
  <c r="F251" i="31"/>
  <c r="E251" i="31"/>
  <c r="N250" i="31"/>
  <c r="M250" i="31"/>
  <c r="L250" i="31"/>
  <c r="K250" i="31"/>
  <c r="J250" i="31"/>
  <c r="I250" i="31"/>
  <c r="H250" i="31"/>
  <c r="G250" i="31"/>
  <c r="F250" i="31"/>
  <c r="E250" i="31"/>
  <c r="N249" i="31"/>
  <c r="M249" i="31"/>
  <c r="L249" i="31"/>
  <c r="K249" i="31"/>
  <c r="J249" i="31"/>
  <c r="I249" i="31"/>
  <c r="H249" i="31"/>
  <c r="G249" i="31"/>
  <c r="F249" i="31"/>
  <c r="E249" i="31"/>
  <c r="N248" i="31"/>
  <c r="M248" i="31"/>
  <c r="L248" i="31"/>
  <c r="K248" i="31"/>
  <c r="J248" i="31"/>
  <c r="I248" i="31"/>
  <c r="H248" i="31"/>
  <c r="G248" i="31"/>
  <c r="F248" i="31"/>
  <c r="E248" i="31"/>
  <c r="N247" i="31"/>
  <c r="M247" i="31"/>
  <c r="L247" i="31"/>
  <c r="K247" i="31"/>
  <c r="J247" i="31"/>
  <c r="I247" i="31"/>
  <c r="H247" i="31"/>
  <c r="G247" i="31"/>
  <c r="F247" i="31"/>
  <c r="E247" i="31"/>
  <c r="N246" i="31"/>
  <c r="M246" i="31"/>
  <c r="L246" i="31"/>
  <c r="K246" i="31"/>
  <c r="J246" i="31"/>
  <c r="I246" i="31"/>
  <c r="H246" i="31"/>
  <c r="G246" i="31"/>
  <c r="F246" i="31"/>
  <c r="E246" i="31"/>
  <c r="N245" i="31"/>
  <c r="M245" i="31"/>
  <c r="L245" i="31"/>
  <c r="K245" i="31"/>
  <c r="J245" i="31"/>
  <c r="I245" i="31"/>
  <c r="H245" i="31"/>
  <c r="G245" i="31"/>
  <c r="F245" i="31"/>
  <c r="E245" i="31"/>
  <c r="L242" i="31"/>
  <c r="I242" i="31"/>
  <c r="E242" i="31"/>
  <c r="L241" i="31"/>
  <c r="I241" i="31"/>
  <c r="E241" i="31"/>
  <c r="L240" i="31"/>
  <c r="I240" i="31"/>
  <c r="E240" i="31"/>
  <c r="L239" i="31"/>
  <c r="I239" i="31"/>
  <c r="E239" i="31"/>
  <c r="L238" i="31"/>
  <c r="I238" i="31"/>
  <c r="E238" i="31"/>
  <c r="L237" i="31"/>
  <c r="I237" i="31"/>
  <c r="E237" i="31"/>
  <c r="L236" i="31"/>
  <c r="I236" i="31"/>
  <c r="E236" i="31"/>
  <c r="L235" i="31"/>
  <c r="I235" i="31"/>
  <c r="E235" i="31"/>
  <c r="L234" i="31"/>
  <c r="I234" i="31"/>
  <c r="E234" i="31"/>
  <c r="L233" i="31"/>
  <c r="I233" i="31"/>
  <c r="E233" i="31"/>
  <c r="H230" i="31"/>
  <c r="F230" i="31"/>
  <c r="E230" i="31"/>
  <c r="H229" i="31"/>
  <c r="F229" i="31"/>
  <c r="E229" i="31"/>
  <c r="H228" i="31"/>
  <c r="F228" i="31"/>
  <c r="E228" i="31"/>
  <c r="H227" i="31"/>
  <c r="F227" i="31"/>
  <c r="E227" i="31"/>
  <c r="H226" i="31"/>
  <c r="F226" i="31"/>
  <c r="E226" i="31"/>
  <c r="H225" i="31"/>
  <c r="F225" i="31"/>
  <c r="E225" i="31"/>
  <c r="H224" i="31"/>
  <c r="F224" i="31"/>
  <c r="E224" i="31"/>
  <c r="H223" i="31"/>
  <c r="F223" i="31"/>
  <c r="E223" i="31"/>
  <c r="H222" i="31"/>
  <c r="F222" i="31"/>
  <c r="E222" i="31"/>
  <c r="H221" i="31"/>
  <c r="F221" i="31"/>
  <c r="E221" i="31"/>
  <c r="N214" i="31"/>
  <c r="M214" i="31"/>
  <c r="L214" i="31"/>
  <c r="K214" i="31"/>
  <c r="J214" i="31"/>
  <c r="I214" i="31"/>
  <c r="N213" i="31"/>
  <c r="M213" i="31"/>
  <c r="L213" i="31"/>
  <c r="K213" i="31"/>
  <c r="J213" i="31"/>
  <c r="I213" i="31"/>
  <c r="N212" i="31"/>
  <c r="M212" i="31"/>
  <c r="L212" i="31"/>
  <c r="K212" i="31"/>
  <c r="J212" i="31"/>
  <c r="I212" i="31"/>
  <c r="N211" i="31"/>
  <c r="M211" i="31"/>
  <c r="L211" i="31"/>
  <c r="K211" i="31"/>
  <c r="J211" i="31"/>
  <c r="I211" i="31"/>
  <c r="N210" i="31"/>
  <c r="M210" i="31"/>
  <c r="L210" i="31"/>
  <c r="K210" i="31"/>
  <c r="J210" i="31"/>
  <c r="I210" i="31"/>
  <c r="N209" i="31"/>
  <c r="M209" i="31"/>
  <c r="L209" i="31"/>
  <c r="K209" i="31"/>
  <c r="J209" i="31"/>
  <c r="I209" i="31"/>
  <c r="N208" i="31"/>
  <c r="M208" i="31"/>
  <c r="L208" i="31"/>
  <c r="K208" i="31"/>
  <c r="J208" i="31"/>
  <c r="I208" i="31"/>
  <c r="N207" i="31"/>
  <c r="M207" i="31"/>
  <c r="L207" i="31"/>
  <c r="K207" i="31"/>
  <c r="J207" i="31"/>
  <c r="I207" i="31"/>
  <c r="N206" i="31"/>
  <c r="M206" i="31"/>
  <c r="L206" i="31"/>
  <c r="K206" i="31"/>
  <c r="J206" i="31"/>
  <c r="I206" i="31"/>
  <c r="N205" i="31"/>
  <c r="M205" i="31"/>
  <c r="L205" i="31"/>
  <c r="K205" i="31"/>
  <c r="J205" i="31"/>
  <c r="I205" i="31"/>
  <c r="N204" i="31"/>
  <c r="M204" i="31"/>
  <c r="L204" i="31"/>
  <c r="K204" i="31"/>
  <c r="J204" i="31"/>
  <c r="I204" i="31"/>
  <c r="N203" i="31"/>
  <c r="M203" i="31"/>
  <c r="L203" i="31"/>
  <c r="K203" i="31"/>
  <c r="J203" i="31"/>
  <c r="I203" i="31"/>
  <c r="N202" i="31"/>
  <c r="M202" i="31"/>
  <c r="L202" i="31"/>
  <c r="K202" i="31"/>
  <c r="J202" i="31"/>
  <c r="I202" i="31"/>
  <c r="N201" i="31"/>
  <c r="M201" i="31"/>
  <c r="L201" i="31"/>
  <c r="K201" i="31"/>
  <c r="J201" i="31"/>
  <c r="I201" i="31"/>
  <c r="N200" i="31"/>
  <c r="M200" i="31"/>
  <c r="L200" i="31"/>
  <c r="K200" i="31"/>
  <c r="J200" i="31"/>
  <c r="I200" i="31"/>
  <c r="N199" i="31"/>
  <c r="M199" i="31"/>
  <c r="L199" i="31"/>
  <c r="K199" i="31"/>
  <c r="J199" i="31"/>
  <c r="I199" i="31"/>
  <c r="N198" i="31"/>
  <c r="M198" i="31"/>
  <c r="L198" i="31"/>
  <c r="K198" i="31"/>
  <c r="J198" i="31"/>
  <c r="I198" i="31"/>
  <c r="N197" i="31"/>
  <c r="M197" i="31"/>
  <c r="L197" i="31"/>
  <c r="K197" i="31"/>
  <c r="J197" i="31"/>
  <c r="I197" i="31"/>
  <c r="N196" i="31"/>
  <c r="M196" i="31"/>
  <c r="L196" i="31"/>
  <c r="K196" i="31"/>
  <c r="J196" i="31"/>
  <c r="I196" i="31"/>
  <c r="N195" i="31"/>
  <c r="M195" i="31"/>
  <c r="L195" i="31"/>
  <c r="K195" i="31"/>
  <c r="J195" i="31"/>
  <c r="I195" i="31"/>
  <c r="N194" i="31"/>
  <c r="M194" i="31"/>
  <c r="L194" i="31"/>
  <c r="K194" i="31"/>
  <c r="J194" i="31"/>
  <c r="I194" i="31"/>
  <c r="N193" i="31"/>
  <c r="M193" i="31"/>
  <c r="L193" i="31"/>
  <c r="K193" i="31"/>
  <c r="J193" i="31"/>
  <c r="I193" i="31"/>
  <c r="N192" i="31"/>
  <c r="M192" i="31"/>
  <c r="L192" i="31"/>
  <c r="K192" i="31"/>
  <c r="J192" i="31"/>
  <c r="I192" i="31"/>
  <c r="N191" i="31"/>
  <c r="M191" i="31"/>
  <c r="L191" i="31"/>
  <c r="K191" i="31"/>
  <c r="J191" i="31"/>
  <c r="I191" i="31"/>
  <c r="N190" i="31"/>
  <c r="M190" i="31"/>
  <c r="L190" i="31"/>
  <c r="K190" i="31"/>
  <c r="J190" i="31"/>
  <c r="I190" i="31"/>
  <c r="N189" i="31"/>
  <c r="M189" i="31"/>
  <c r="L189" i="31"/>
  <c r="K189" i="31"/>
  <c r="J189" i="31"/>
  <c r="I189" i="31"/>
  <c r="N188" i="31"/>
  <c r="M188" i="31"/>
  <c r="L188" i="31"/>
  <c r="K188" i="31"/>
  <c r="J188" i="31"/>
  <c r="I188" i="31"/>
  <c r="N187" i="31"/>
  <c r="M187" i="31"/>
  <c r="L187" i="31"/>
  <c r="K187" i="31"/>
  <c r="J187" i="31"/>
  <c r="I187" i="31"/>
  <c r="N186" i="31"/>
  <c r="M186" i="31"/>
  <c r="L186" i="31"/>
  <c r="K186" i="31"/>
  <c r="J186" i="31"/>
  <c r="I186" i="31"/>
  <c r="N185" i="31"/>
  <c r="M185" i="31"/>
  <c r="L185" i="31"/>
  <c r="K185" i="31"/>
  <c r="J185" i="31"/>
  <c r="I185" i="31"/>
  <c r="N182" i="31"/>
  <c r="M182" i="31"/>
  <c r="L182" i="31"/>
  <c r="K182" i="31"/>
  <c r="J182" i="31"/>
  <c r="I182" i="31"/>
  <c r="N181" i="31"/>
  <c r="M181" i="31"/>
  <c r="L181" i="31"/>
  <c r="K181" i="31"/>
  <c r="J181" i="31"/>
  <c r="I181" i="31"/>
  <c r="N180" i="31"/>
  <c r="M180" i="31"/>
  <c r="L180" i="31"/>
  <c r="K180" i="31"/>
  <c r="J180" i="31"/>
  <c r="I180" i="31"/>
  <c r="N179" i="31"/>
  <c r="M179" i="31"/>
  <c r="L179" i="31"/>
  <c r="K179" i="31"/>
  <c r="J179" i="31"/>
  <c r="I179" i="31"/>
  <c r="N178" i="31"/>
  <c r="M178" i="31"/>
  <c r="L178" i="31"/>
  <c r="K178" i="31"/>
  <c r="J178" i="31"/>
  <c r="I178" i="31"/>
  <c r="N177" i="31"/>
  <c r="M177" i="31"/>
  <c r="L177" i="31"/>
  <c r="K177" i="31"/>
  <c r="J177" i="31"/>
  <c r="I177" i="31"/>
  <c r="N176" i="31"/>
  <c r="M176" i="31"/>
  <c r="L176" i="31"/>
  <c r="K176" i="31"/>
  <c r="J176" i="31"/>
  <c r="I176" i="31"/>
  <c r="N175" i="31"/>
  <c r="M175" i="31"/>
  <c r="L175" i="31"/>
  <c r="K175" i="31"/>
  <c r="J175" i="31"/>
  <c r="I175" i="31"/>
  <c r="N174" i="31"/>
  <c r="M174" i="31"/>
  <c r="L174" i="31"/>
  <c r="K174" i="31"/>
  <c r="J174" i="31"/>
  <c r="I174" i="31"/>
  <c r="N173" i="31"/>
  <c r="M173" i="31"/>
  <c r="L173" i="31"/>
  <c r="K173" i="31"/>
  <c r="J173" i="31"/>
  <c r="I173" i="31"/>
  <c r="N170" i="31"/>
  <c r="M170" i="31"/>
  <c r="L170" i="31"/>
  <c r="K170" i="31"/>
  <c r="J170" i="31"/>
  <c r="I170" i="31"/>
  <c r="N169" i="31"/>
  <c r="M169" i="31"/>
  <c r="L169" i="31"/>
  <c r="K169" i="31"/>
  <c r="J169" i="31"/>
  <c r="I169" i="31"/>
  <c r="N168" i="31"/>
  <c r="M168" i="31"/>
  <c r="L168" i="31"/>
  <c r="K168" i="31"/>
  <c r="J168" i="31"/>
  <c r="I168" i="31"/>
  <c r="N167" i="31"/>
  <c r="M167" i="31"/>
  <c r="L167" i="31"/>
  <c r="K167" i="31"/>
  <c r="J167" i="31"/>
  <c r="I167" i="31"/>
  <c r="N166" i="31"/>
  <c r="M166" i="31"/>
  <c r="L166" i="31"/>
  <c r="K166" i="31"/>
  <c r="J166" i="31"/>
  <c r="I166" i="31"/>
  <c r="N165" i="31"/>
  <c r="M165" i="31"/>
  <c r="L165" i="31"/>
  <c r="K165" i="31"/>
  <c r="J165" i="31"/>
  <c r="I165" i="31"/>
  <c r="N164" i="31"/>
  <c r="M164" i="31"/>
  <c r="L164" i="31"/>
  <c r="K164" i="31"/>
  <c r="J164" i="31"/>
  <c r="I164" i="31"/>
  <c r="N163" i="31"/>
  <c r="M163" i="31"/>
  <c r="L163" i="31"/>
  <c r="K163" i="31"/>
  <c r="J163" i="31"/>
  <c r="I163" i="31"/>
  <c r="N162" i="31"/>
  <c r="M162" i="31"/>
  <c r="L162" i="31"/>
  <c r="K162" i="31"/>
  <c r="J162" i="31"/>
  <c r="I162" i="31"/>
  <c r="N161" i="31"/>
  <c r="M161" i="31"/>
  <c r="L161" i="31"/>
  <c r="K161" i="31"/>
  <c r="J161" i="31"/>
  <c r="I161" i="31"/>
  <c r="E214" i="31"/>
  <c r="E213" i="31"/>
  <c r="E212" i="31"/>
  <c r="E211" i="31"/>
  <c r="E210" i="31"/>
  <c r="E209" i="31"/>
  <c r="E208" i="31"/>
  <c r="E207" i="31"/>
  <c r="E206" i="31"/>
  <c r="E205" i="31"/>
  <c r="E204" i="31"/>
  <c r="E203" i="31"/>
  <c r="E202" i="31"/>
  <c r="E201" i="31"/>
  <c r="E200" i="31"/>
  <c r="E199" i="31"/>
  <c r="E198" i="31"/>
  <c r="E197" i="31"/>
  <c r="E196" i="31"/>
  <c r="E195" i="31"/>
  <c r="E194" i="31"/>
  <c r="E193" i="31"/>
  <c r="E192" i="31"/>
  <c r="E191" i="31"/>
  <c r="E190" i="31"/>
  <c r="E189" i="31"/>
  <c r="E188" i="31"/>
  <c r="E187" i="31"/>
  <c r="E186" i="31"/>
  <c r="E185" i="31"/>
  <c r="E182" i="31"/>
  <c r="E181" i="31"/>
  <c r="E180" i="31"/>
  <c r="E179" i="31"/>
  <c r="E178" i="31"/>
  <c r="E177" i="31"/>
  <c r="E176" i="31"/>
  <c r="E175" i="31"/>
  <c r="E174" i="31"/>
  <c r="E173" i="31"/>
  <c r="E170" i="31"/>
  <c r="E169" i="31"/>
  <c r="E168" i="31"/>
  <c r="E167" i="31"/>
  <c r="E166" i="31"/>
  <c r="E165" i="31"/>
  <c r="E164" i="31"/>
  <c r="E163" i="31"/>
  <c r="E162" i="31"/>
  <c r="E161" i="31"/>
  <c r="N156" i="31"/>
  <c r="M156" i="31"/>
  <c r="L156" i="31"/>
  <c r="K156" i="31"/>
  <c r="J156" i="31"/>
  <c r="I156" i="31"/>
  <c r="H156" i="31"/>
  <c r="E156" i="31"/>
  <c r="N155" i="31"/>
  <c r="M155" i="31"/>
  <c r="L155" i="31"/>
  <c r="K155" i="31"/>
  <c r="J155" i="31"/>
  <c r="I155" i="31"/>
  <c r="H155" i="31"/>
  <c r="E155" i="31"/>
  <c r="N154" i="31"/>
  <c r="M154" i="31"/>
  <c r="L154" i="31"/>
  <c r="K154" i="31"/>
  <c r="J154" i="31"/>
  <c r="I154" i="31"/>
  <c r="H154" i="31"/>
  <c r="E154" i="31"/>
  <c r="N153" i="31"/>
  <c r="M153" i="31"/>
  <c r="L153" i="31"/>
  <c r="K153" i="31"/>
  <c r="J153" i="31"/>
  <c r="I153" i="31"/>
  <c r="H153" i="31"/>
  <c r="E153" i="31"/>
  <c r="N152" i="31"/>
  <c r="M152" i="31"/>
  <c r="L152" i="31"/>
  <c r="K152" i="31"/>
  <c r="J152" i="31"/>
  <c r="I152" i="31"/>
  <c r="H152" i="31"/>
  <c r="E152" i="31"/>
  <c r="N151" i="31"/>
  <c r="M151" i="31"/>
  <c r="L151" i="31"/>
  <c r="K151" i="31"/>
  <c r="J151" i="31"/>
  <c r="I151" i="31"/>
  <c r="H151" i="31"/>
  <c r="E151" i="31"/>
  <c r="N150" i="31"/>
  <c r="M150" i="31"/>
  <c r="L150" i="31"/>
  <c r="K150" i="31"/>
  <c r="J150" i="31"/>
  <c r="I150" i="31"/>
  <c r="H150" i="31"/>
  <c r="E150" i="31"/>
  <c r="N149" i="31"/>
  <c r="M149" i="31"/>
  <c r="L149" i="31"/>
  <c r="K149" i="31"/>
  <c r="J149" i="31"/>
  <c r="I149" i="31"/>
  <c r="H149" i="31"/>
  <c r="E149" i="31"/>
  <c r="N148" i="31"/>
  <c r="M148" i="31"/>
  <c r="L148" i="31"/>
  <c r="K148" i="31"/>
  <c r="J148" i="31"/>
  <c r="I148" i="31"/>
  <c r="H148" i="31"/>
  <c r="E148" i="31"/>
  <c r="N147" i="31"/>
  <c r="M147" i="31"/>
  <c r="L147" i="31"/>
  <c r="K147" i="31"/>
  <c r="J147" i="31"/>
  <c r="I147" i="31"/>
  <c r="H147" i="31"/>
  <c r="E147" i="31"/>
  <c r="N146" i="31"/>
  <c r="M146" i="31"/>
  <c r="L146" i="31"/>
  <c r="K146" i="31"/>
  <c r="J146" i="31"/>
  <c r="I146" i="31"/>
  <c r="H146" i="31"/>
  <c r="E146" i="31"/>
  <c r="N145" i="31"/>
  <c r="M145" i="31"/>
  <c r="L145" i="31"/>
  <c r="K145" i="31"/>
  <c r="J145" i="31"/>
  <c r="I145" i="31"/>
  <c r="H145" i="31"/>
  <c r="E145" i="31"/>
  <c r="N144" i="31"/>
  <c r="M144" i="31"/>
  <c r="L144" i="31"/>
  <c r="K144" i="31"/>
  <c r="J144" i="31"/>
  <c r="I144" i="31"/>
  <c r="H144" i="31"/>
  <c r="E144" i="31"/>
  <c r="N143" i="31"/>
  <c r="M143" i="31"/>
  <c r="L143" i="31"/>
  <c r="K143" i="31"/>
  <c r="J143" i="31"/>
  <c r="I143" i="31"/>
  <c r="H143" i="31"/>
  <c r="E143" i="31"/>
  <c r="N142" i="31"/>
  <c r="M142" i="31"/>
  <c r="L142" i="31"/>
  <c r="K142" i="31"/>
  <c r="J142" i="31"/>
  <c r="I142" i="31"/>
  <c r="H142" i="31"/>
  <c r="E142" i="31"/>
  <c r="N141" i="31"/>
  <c r="M141" i="31"/>
  <c r="L141" i="31"/>
  <c r="K141" i="31"/>
  <c r="J141" i="31"/>
  <c r="I141" i="31"/>
  <c r="H141" i="31"/>
  <c r="E141" i="31"/>
  <c r="N140" i="31"/>
  <c r="M140" i="31"/>
  <c r="L140" i="31"/>
  <c r="K140" i="31"/>
  <c r="J140" i="31"/>
  <c r="I140" i="31"/>
  <c r="H140" i="31"/>
  <c r="E140" i="31"/>
  <c r="N139" i="31"/>
  <c r="M139" i="31"/>
  <c r="L139" i="31"/>
  <c r="K139" i="31"/>
  <c r="J139" i="31"/>
  <c r="I139" i="31"/>
  <c r="H139" i="31"/>
  <c r="E139" i="31"/>
  <c r="N138" i="31"/>
  <c r="M138" i="31"/>
  <c r="L138" i="31"/>
  <c r="K138" i="31"/>
  <c r="J138" i="31"/>
  <c r="I138" i="31"/>
  <c r="H138" i="31"/>
  <c r="E138" i="31"/>
  <c r="N137" i="31"/>
  <c r="M137" i="31"/>
  <c r="L137" i="31"/>
  <c r="K137" i="31"/>
  <c r="J137" i="31"/>
  <c r="I137" i="31"/>
  <c r="H137" i="31"/>
  <c r="E137" i="31"/>
  <c r="N136" i="31"/>
  <c r="M136" i="31"/>
  <c r="L136" i="31"/>
  <c r="K136" i="31"/>
  <c r="J136" i="31"/>
  <c r="I136" i="31"/>
  <c r="H136" i="31"/>
  <c r="E136" i="31"/>
  <c r="N135" i="31"/>
  <c r="M135" i="31"/>
  <c r="L135" i="31"/>
  <c r="K135" i="31"/>
  <c r="J135" i="31"/>
  <c r="I135" i="31"/>
  <c r="H135" i="31"/>
  <c r="E135" i="31"/>
  <c r="N134" i="31"/>
  <c r="M134" i="31"/>
  <c r="L134" i="31"/>
  <c r="K134" i="31"/>
  <c r="J134" i="31"/>
  <c r="I134" i="31"/>
  <c r="H134" i="31"/>
  <c r="E134" i="31"/>
  <c r="N129" i="31"/>
  <c r="M129" i="31"/>
  <c r="L129" i="31"/>
  <c r="K129" i="31"/>
  <c r="J129" i="31"/>
  <c r="I129" i="31"/>
  <c r="H129" i="31"/>
  <c r="E129" i="31"/>
  <c r="N128" i="31"/>
  <c r="M128" i="31"/>
  <c r="L128" i="31"/>
  <c r="K128" i="31"/>
  <c r="J128" i="31"/>
  <c r="I128" i="31"/>
  <c r="H128" i="31"/>
  <c r="E128" i="31"/>
  <c r="N127" i="31"/>
  <c r="M127" i="31"/>
  <c r="L127" i="31"/>
  <c r="K127" i="31"/>
  <c r="J127" i="31"/>
  <c r="I127" i="31"/>
  <c r="H127" i="31"/>
  <c r="E127" i="31"/>
  <c r="N126" i="31"/>
  <c r="M126" i="31"/>
  <c r="L126" i="31"/>
  <c r="K126" i="31"/>
  <c r="J126" i="31"/>
  <c r="I126" i="31"/>
  <c r="H126" i="31"/>
  <c r="E126" i="31"/>
  <c r="N125" i="31"/>
  <c r="M125" i="31"/>
  <c r="L125" i="31"/>
  <c r="K125" i="31"/>
  <c r="J125" i="31"/>
  <c r="I125" i="31"/>
  <c r="H125" i="31"/>
  <c r="E125" i="31"/>
  <c r="N124" i="31"/>
  <c r="M124" i="31"/>
  <c r="L124" i="31"/>
  <c r="K124" i="31"/>
  <c r="J124" i="31"/>
  <c r="I124" i="31"/>
  <c r="H124" i="31"/>
  <c r="E124" i="31"/>
  <c r="N123" i="31"/>
  <c r="M123" i="31"/>
  <c r="L123" i="31"/>
  <c r="K123" i="31"/>
  <c r="J123" i="31"/>
  <c r="I123" i="31"/>
  <c r="H123" i="31"/>
  <c r="E123" i="31"/>
  <c r="N122" i="31"/>
  <c r="M122" i="31"/>
  <c r="L122" i="31"/>
  <c r="K122" i="31"/>
  <c r="J122" i="31"/>
  <c r="I122" i="31"/>
  <c r="H122" i="31"/>
  <c r="E122" i="31"/>
  <c r="N121" i="31"/>
  <c r="M121" i="31"/>
  <c r="L121" i="31"/>
  <c r="K121" i="31"/>
  <c r="J121" i="31"/>
  <c r="I121" i="31"/>
  <c r="H121" i="31"/>
  <c r="E121" i="31"/>
  <c r="N120" i="31"/>
  <c r="M120" i="31"/>
  <c r="L120" i="31"/>
  <c r="K120" i="31"/>
  <c r="J120" i="31"/>
  <c r="I120" i="31"/>
  <c r="H120" i="31"/>
  <c r="E120" i="31"/>
  <c r="N119" i="31"/>
  <c r="M119" i="31"/>
  <c r="L119" i="31"/>
  <c r="K119" i="31"/>
  <c r="J119" i="31"/>
  <c r="I119" i="31"/>
  <c r="H119" i="31"/>
  <c r="E119" i="31"/>
  <c r="N118" i="31"/>
  <c r="M118" i="31"/>
  <c r="L118" i="31"/>
  <c r="K118" i="31"/>
  <c r="J118" i="31"/>
  <c r="I118" i="31"/>
  <c r="H118" i="31"/>
  <c r="E118" i="31"/>
  <c r="N117" i="31"/>
  <c r="M117" i="31"/>
  <c r="L117" i="31"/>
  <c r="K117" i="31"/>
  <c r="J117" i="31"/>
  <c r="I117" i="31"/>
  <c r="H117" i="31"/>
  <c r="E117" i="31"/>
  <c r="N116" i="31"/>
  <c r="M116" i="31"/>
  <c r="L116" i="31"/>
  <c r="K116" i="31"/>
  <c r="J116" i="31"/>
  <c r="I116" i="31"/>
  <c r="H116" i="31"/>
  <c r="E116" i="31"/>
  <c r="N115" i="31"/>
  <c r="M115" i="31"/>
  <c r="L115" i="31"/>
  <c r="K115" i="31"/>
  <c r="J115" i="31"/>
  <c r="I115" i="31"/>
  <c r="H115" i="31"/>
  <c r="E115" i="31"/>
  <c r="N114" i="31"/>
  <c r="M114" i="31"/>
  <c r="L114" i="31"/>
  <c r="K114" i="31"/>
  <c r="J114" i="31"/>
  <c r="I114" i="31"/>
  <c r="H114" i="31"/>
  <c r="E114" i="31"/>
  <c r="N113" i="31"/>
  <c r="M113" i="31"/>
  <c r="L113" i="31"/>
  <c r="K113" i="31"/>
  <c r="J113" i="31"/>
  <c r="I113" i="31"/>
  <c r="H113" i="31"/>
  <c r="E113" i="31"/>
  <c r="N112" i="31"/>
  <c r="M112" i="31"/>
  <c r="L112" i="31"/>
  <c r="K112" i="31"/>
  <c r="J112" i="31"/>
  <c r="I112" i="31"/>
  <c r="H112" i="31"/>
  <c r="E112" i="31"/>
  <c r="N111" i="31"/>
  <c r="M111" i="31"/>
  <c r="L111" i="31"/>
  <c r="K111" i="31"/>
  <c r="J111" i="31"/>
  <c r="I111" i="31"/>
  <c r="H111" i="31"/>
  <c r="E111" i="31"/>
  <c r="N110" i="31"/>
  <c r="M110" i="31"/>
  <c r="L110" i="31"/>
  <c r="K110" i="31"/>
  <c r="J110" i="31"/>
  <c r="I110" i="31"/>
  <c r="H110" i="31"/>
  <c r="E110" i="31"/>
  <c r="N109" i="31"/>
  <c r="M109" i="31"/>
  <c r="L109" i="31"/>
  <c r="K109" i="31"/>
  <c r="J109" i="31"/>
  <c r="I109" i="31"/>
  <c r="H109" i="31"/>
  <c r="E109" i="31"/>
  <c r="N108" i="31"/>
  <c r="M108" i="31"/>
  <c r="L108" i="31"/>
  <c r="K108" i="31"/>
  <c r="J108" i="31"/>
  <c r="I108" i="31"/>
  <c r="H108" i="31"/>
  <c r="E108" i="31"/>
  <c r="N107" i="31"/>
  <c r="M107" i="31"/>
  <c r="L107" i="31"/>
  <c r="K107" i="31"/>
  <c r="J107" i="31"/>
  <c r="I107" i="31"/>
  <c r="H107" i="31"/>
  <c r="E107" i="31"/>
  <c r="N97" i="31"/>
  <c r="M97" i="31"/>
  <c r="L97" i="31"/>
  <c r="K97" i="31"/>
  <c r="J97" i="31"/>
  <c r="I97" i="31"/>
  <c r="E97" i="31"/>
  <c r="N96" i="31"/>
  <c r="M96" i="31"/>
  <c r="L96" i="31"/>
  <c r="K96" i="31"/>
  <c r="J96" i="31"/>
  <c r="I96" i="31"/>
  <c r="E96" i="31"/>
  <c r="N95" i="31"/>
  <c r="M95" i="31"/>
  <c r="L95" i="31"/>
  <c r="K95" i="31"/>
  <c r="J95" i="31"/>
  <c r="I95" i="31"/>
  <c r="E95" i="31"/>
  <c r="N94" i="31"/>
  <c r="M94" i="31"/>
  <c r="L94" i="31"/>
  <c r="K94" i="31"/>
  <c r="J94" i="31"/>
  <c r="I94" i="31"/>
  <c r="E94" i="31"/>
  <c r="N93" i="31"/>
  <c r="M93" i="31"/>
  <c r="L93" i="31"/>
  <c r="K93" i="31"/>
  <c r="J93" i="31"/>
  <c r="I93" i="31"/>
  <c r="E93" i="31"/>
  <c r="N92" i="31"/>
  <c r="M92" i="31"/>
  <c r="L92" i="31"/>
  <c r="K92" i="31"/>
  <c r="J92" i="31"/>
  <c r="I92" i="31"/>
  <c r="E92" i="31"/>
  <c r="N91" i="31"/>
  <c r="M91" i="31"/>
  <c r="L91" i="31"/>
  <c r="K91" i="31"/>
  <c r="J91" i="31"/>
  <c r="I91" i="31"/>
  <c r="E91" i="31"/>
  <c r="N90" i="31"/>
  <c r="M90" i="31"/>
  <c r="L90" i="31"/>
  <c r="K90" i="31"/>
  <c r="J90" i="31"/>
  <c r="I90" i="31"/>
  <c r="E90" i="31"/>
  <c r="N89" i="31"/>
  <c r="M89" i="31"/>
  <c r="L89" i="31"/>
  <c r="K89" i="31"/>
  <c r="J89" i="31"/>
  <c r="I89" i="31"/>
  <c r="E89" i="31"/>
  <c r="N88" i="31"/>
  <c r="M88" i="31"/>
  <c r="L88" i="31"/>
  <c r="K88" i="31"/>
  <c r="J88" i="31"/>
  <c r="I88" i="31"/>
  <c r="E88" i="31"/>
  <c r="N87" i="31"/>
  <c r="M87" i="31"/>
  <c r="L87" i="31"/>
  <c r="K87" i="31"/>
  <c r="J87" i="31"/>
  <c r="I87" i="31"/>
  <c r="H87" i="31"/>
  <c r="E87" i="31"/>
  <c r="N86" i="31"/>
  <c r="M86" i="31"/>
  <c r="L86" i="31"/>
  <c r="K86" i="31"/>
  <c r="J86" i="31"/>
  <c r="I86" i="31"/>
  <c r="H86" i="31"/>
  <c r="E86" i="31"/>
  <c r="N85" i="31"/>
  <c r="M85" i="31"/>
  <c r="L85" i="31"/>
  <c r="K85" i="31"/>
  <c r="J85" i="31"/>
  <c r="I85" i="31"/>
  <c r="H85" i="31"/>
  <c r="E85" i="31"/>
  <c r="N84" i="31"/>
  <c r="M84" i="31"/>
  <c r="L84" i="31"/>
  <c r="K84" i="31"/>
  <c r="J84" i="31"/>
  <c r="I84" i="31"/>
  <c r="H84" i="31"/>
  <c r="E84" i="31"/>
  <c r="N83" i="31"/>
  <c r="M83" i="31"/>
  <c r="L83" i="31"/>
  <c r="K83" i="31"/>
  <c r="J83" i="31"/>
  <c r="I83" i="31"/>
  <c r="H83" i="31"/>
  <c r="E83" i="31"/>
  <c r="N82" i="31"/>
  <c r="M82" i="31"/>
  <c r="L82" i="31"/>
  <c r="K82" i="31"/>
  <c r="J82" i="31"/>
  <c r="I82" i="31"/>
  <c r="H82" i="31"/>
  <c r="E82" i="31"/>
  <c r="N81" i="31"/>
  <c r="M81" i="31"/>
  <c r="L81" i="31"/>
  <c r="K81" i="31"/>
  <c r="J81" i="31"/>
  <c r="I81" i="31"/>
  <c r="H81" i="31"/>
  <c r="E81" i="31"/>
  <c r="N80" i="31"/>
  <c r="M80" i="31"/>
  <c r="L80" i="31"/>
  <c r="K80" i="31"/>
  <c r="J80" i="31"/>
  <c r="I80" i="31"/>
  <c r="H80" i="31"/>
  <c r="E80" i="31"/>
  <c r="N79" i="31"/>
  <c r="M79" i="31"/>
  <c r="L79" i="31"/>
  <c r="K79" i="31"/>
  <c r="J79" i="31"/>
  <c r="I79" i="31"/>
  <c r="H79" i="31"/>
  <c r="E79" i="31"/>
  <c r="N78" i="31"/>
  <c r="M78" i="31"/>
  <c r="L78" i="31"/>
  <c r="K78" i="31"/>
  <c r="J78" i="31"/>
  <c r="I78" i="31"/>
  <c r="H78" i="31"/>
  <c r="E78" i="31"/>
  <c r="N53" i="31"/>
  <c r="M53" i="31"/>
  <c r="L53" i="31"/>
  <c r="K53" i="31"/>
  <c r="J53" i="31"/>
  <c r="H53" i="31"/>
  <c r="G53" i="31"/>
  <c r="E53" i="31"/>
  <c r="N52" i="31"/>
  <c r="M52" i="31"/>
  <c r="L52" i="31"/>
  <c r="K52" i="31"/>
  <c r="J52" i="31"/>
  <c r="H52" i="31"/>
  <c r="G52" i="31"/>
  <c r="E52" i="31"/>
  <c r="N51" i="31"/>
  <c r="M51" i="31"/>
  <c r="L51" i="31"/>
  <c r="K51" i="31"/>
  <c r="J51" i="31"/>
  <c r="H51" i="31"/>
  <c r="G51" i="31"/>
  <c r="E51" i="31"/>
  <c r="N50" i="31"/>
  <c r="M50" i="31"/>
  <c r="L50" i="31"/>
  <c r="K50" i="31"/>
  <c r="J50" i="31"/>
  <c r="H50" i="31"/>
  <c r="G50" i="31"/>
  <c r="E50" i="31"/>
  <c r="N49" i="31"/>
  <c r="M49" i="31"/>
  <c r="L49" i="31"/>
  <c r="K49" i="31"/>
  <c r="J49" i="31"/>
  <c r="H49" i="31"/>
  <c r="G49" i="31"/>
  <c r="E49" i="31"/>
  <c r="N48" i="31"/>
  <c r="M48" i="31"/>
  <c r="L48" i="31"/>
  <c r="K48" i="31"/>
  <c r="J48" i="31"/>
  <c r="H48" i="31"/>
  <c r="G48" i="31"/>
  <c r="E48" i="31"/>
  <c r="N47" i="31"/>
  <c r="M47" i="31"/>
  <c r="L47" i="31"/>
  <c r="K47" i="31"/>
  <c r="J47" i="31"/>
  <c r="H47" i="31"/>
  <c r="G47" i="31"/>
  <c r="E47" i="31"/>
  <c r="N46" i="31"/>
  <c r="M46" i="31"/>
  <c r="L46" i="31"/>
  <c r="K46" i="31"/>
  <c r="J46" i="31"/>
  <c r="H46" i="31"/>
  <c r="G46" i="31"/>
  <c r="E46" i="31"/>
  <c r="N45" i="31"/>
  <c r="M45" i="31"/>
  <c r="L45" i="31"/>
  <c r="K45" i="31"/>
  <c r="J45" i="31"/>
  <c r="H45" i="31"/>
  <c r="G45" i="31"/>
  <c r="E45" i="31"/>
  <c r="N44" i="31"/>
  <c r="M44" i="31"/>
  <c r="L44" i="31"/>
  <c r="K44" i="31"/>
  <c r="J44" i="31"/>
  <c r="H44" i="31"/>
  <c r="G44" i="31"/>
  <c r="E44" i="31"/>
  <c r="N43" i="31"/>
  <c r="M43" i="31"/>
  <c r="L43" i="31"/>
  <c r="K43" i="31"/>
  <c r="J43" i="31"/>
  <c r="H43" i="31"/>
  <c r="G43" i="31"/>
  <c r="E43" i="31"/>
  <c r="N42" i="31"/>
  <c r="M42" i="31"/>
  <c r="L42" i="31"/>
  <c r="K42" i="31"/>
  <c r="J42" i="31"/>
  <c r="H42" i="31"/>
  <c r="G42" i="31"/>
  <c r="E42" i="31"/>
  <c r="N41" i="31"/>
  <c r="M41" i="31"/>
  <c r="L41" i="31"/>
  <c r="K41" i="31"/>
  <c r="J41" i="31"/>
  <c r="H41" i="31"/>
  <c r="G41" i="31"/>
  <c r="E41" i="31"/>
  <c r="N40" i="31"/>
  <c r="M40" i="31"/>
  <c r="L40" i="31"/>
  <c r="K40" i="31"/>
  <c r="J40" i="31"/>
  <c r="H40" i="31"/>
  <c r="G40" i="31"/>
  <c r="E40" i="31"/>
  <c r="N39" i="31"/>
  <c r="M39" i="31"/>
  <c r="L39" i="31"/>
  <c r="K39" i="31"/>
  <c r="J39" i="31"/>
  <c r="H39" i="31"/>
  <c r="G39" i="31"/>
  <c r="E39" i="31"/>
  <c r="N38" i="31"/>
  <c r="M38" i="31"/>
  <c r="L38" i="31"/>
  <c r="K38" i="31"/>
  <c r="J38" i="31"/>
  <c r="H38" i="31"/>
  <c r="G38" i="31"/>
  <c r="E38" i="31"/>
  <c r="N37" i="31"/>
  <c r="M37" i="31"/>
  <c r="L37" i="31"/>
  <c r="K37" i="31"/>
  <c r="J37" i="31"/>
  <c r="H37" i="31"/>
  <c r="G37" i="31"/>
  <c r="E37" i="31"/>
  <c r="N36" i="31"/>
  <c r="M36" i="31"/>
  <c r="L36" i="31"/>
  <c r="K36" i="31"/>
  <c r="J36" i="31"/>
  <c r="H36" i="31"/>
  <c r="G36" i="31"/>
  <c r="E36" i="31"/>
  <c r="N35" i="31"/>
  <c r="M35" i="31"/>
  <c r="L35" i="31"/>
  <c r="K35" i="31"/>
  <c r="J35" i="31"/>
  <c r="H35" i="31"/>
  <c r="G35" i="31"/>
  <c r="E35" i="31"/>
  <c r="N34" i="31"/>
  <c r="M34" i="31"/>
  <c r="L34" i="31"/>
  <c r="K34" i="31"/>
  <c r="J34" i="31"/>
  <c r="H34" i="31"/>
  <c r="G34" i="31"/>
  <c r="E34" i="31"/>
  <c r="E29" i="31"/>
  <c r="E28" i="31"/>
  <c r="J26" i="31"/>
  <c r="J25" i="31"/>
  <c r="L24" i="31"/>
  <c r="J24" i="31"/>
  <c r="J23" i="31"/>
  <c r="J22" i="31"/>
  <c r="J62" i="28"/>
  <c r="J61" i="28"/>
  <c r="J60" i="28"/>
  <c r="E452" i="27"/>
  <c r="E451" i="27"/>
  <c r="H449" i="27"/>
  <c r="E405" i="27"/>
  <c r="E404" i="27"/>
  <c r="H402" i="27"/>
  <c r="E358" i="27"/>
  <c r="E357" i="27"/>
  <c r="H355" i="27"/>
  <c r="E311" i="27"/>
  <c r="E310" i="27"/>
  <c r="H308" i="27"/>
  <c r="E264" i="27"/>
  <c r="E263" i="27"/>
  <c r="H261" i="27"/>
  <c r="E217" i="27"/>
  <c r="E216" i="27"/>
  <c r="H214" i="27"/>
  <c r="E170" i="27"/>
  <c r="E169" i="27"/>
  <c r="H167" i="27"/>
  <c r="E123" i="27"/>
  <c r="E122" i="27"/>
  <c r="H120" i="27"/>
  <c r="E76" i="27"/>
  <c r="E75" i="27"/>
  <c r="H73" i="27"/>
  <c r="E29" i="27"/>
  <c r="E28" i="27"/>
  <c r="H26" i="27"/>
  <c r="E476" i="27"/>
  <c r="E474" i="27"/>
  <c r="E472" i="27"/>
  <c r="E471" i="27"/>
  <c r="N470" i="27"/>
  <c r="M470" i="27"/>
  <c r="L470" i="27"/>
  <c r="K470" i="27"/>
  <c r="J470" i="27"/>
  <c r="I470" i="27"/>
  <c r="E469" i="27"/>
  <c r="E468" i="27"/>
  <c r="E466" i="27"/>
  <c r="E465" i="27"/>
  <c r="N463" i="27"/>
  <c r="M463" i="27"/>
  <c r="L463" i="27"/>
  <c r="K463" i="27"/>
  <c r="J463" i="27"/>
  <c r="I463" i="27"/>
  <c r="H463" i="27"/>
  <c r="E461" i="27"/>
  <c r="E459" i="27"/>
  <c r="E457" i="27"/>
  <c r="N456" i="27"/>
  <c r="M456" i="27"/>
  <c r="L456" i="27"/>
  <c r="K456" i="27"/>
  <c r="J456" i="27"/>
  <c r="I456" i="27"/>
  <c r="G456" i="27"/>
  <c r="E454" i="27"/>
  <c r="N449" i="27"/>
  <c r="M449" i="27"/>
  <c r="L449" i="27"/>
  <c r="K449" i="27"/>
  <c r="J449" i="27"/>
  <c r="I449" i="27"/>
  <c r="E448" i="27"/>
  <c r="E447" i="27"/>
  <c r="E445" i="27"/>
  <c r="E444" i="27"/>
  <c r="E443" i="27"/>
  <c r="N442" i="27"/>
  <c r="M442" i="27"/>
  <c r="L442" i="27"/>
  <c r="K442" i="27"/>
  <c r="J442" i="27"/>
  <c r="I442" i="27"/>
  <c r="H442" i="27"/>
  <c r="E441" i="27"/>
  <c r="E440" i="27"/>
  <c r="E439" i="27"/>
  <c r="E438" i="27"/>
  <c r="E437" i="27"/>
  <c r="E429" i="27"/>
  <c r="E427" i="27"/>
  <c r="E425" i="27"/>
  <c r="E424" i="27"/>
  <c r="N423" i="27"/>
  <c r="M423" i="27"/>
  <c r="L423" i="27"/>
  <c r="K423" i="27"/>
  <c r="J423" i="27"/>
  <c r="I423" i="27"/>
  <c r="E422" i="27"/>
  <c r="E421" i="27"/>
  <c r="E419" i="27"/>
  <c r="E418" i="27"/>
  <c r="N416" i="27"/>
  <c r="M416" i="27"/>
  <c r="L416" i="27"/>
  <c r="K416" i="27"/>
  <c r="J416" i="27"/>
  <c r="I416" i="27"/>
  <c r="H416" i="27"/>
  <c r="E414" i="27"/>
  <c r="E412" i="27"/>
  <c r="E410" i="27"/>
  <c r="N409" i="27"/>
  <c r="M409" i="27"/>
  <c r="L409" i="27"/>
  <c r="K409" i="27"/>
  <c r="J409" i="27"/>
  <c r="I409" i="27"/>
  <c r="G409" i="27"/>
  <c r="E407" i="27"/>
  <c r="N402" i="27"/>
  <c r="M402" i="27"/>
  <c r="L402" i="27"/>
  <c r="K402" i="27"/>
  <c r="J402" i="27"/>
  <c r="I402" i="27"/>
  <c r="E401" i="27"/>
  <c r="E400" i="27"/>
  <c r="E398" i="27"/>
  <c r="E397" i="27"/>
  <c r="E396" i="27"/>
  <c r="N395" i="27"/>
  <c r="M395" i="27"/>
  <c r="L395" i="27"/>
  <c r="K395" i="27"/>
  <c r="J395" i="27"/>
  <c r="I395" i="27"/>
  <c r="H395" i="27"/>
  <c r="E394" i="27"/>
  <c r="E393" i="27"/>
  <c r="E392" i="27"/>
  <c r="E391" i="27"/>
  <c r="E390" i="27"/>
  <c r="E382" i="27"/>
  <c r="E380" i="27"/>
  <c r="E378" i="27"/>
  <c r="E377" i="27"/>
  <c r="N376" i="27"/>
  <c r="M376" i="27"/>
  <c r="L376" i="27"/>
  <c r="K376" i="27"/>
  <c r="J376" i="27"/>
  <c r="I376" i="27"/>
  <c r="E375" i="27"/>
  <c r="E374" i="27"/>
  <c r="E372" i="27"/>
  <c r="E371" i="27"/>
  <c r="N369" i="27"/>
  <c r="M369" i="27"/>
  <c r="L369" i="27"/>
  <c r="K369" i="27"/>
  <c r="J369" i="27"/>
  <c r="I369" i="27"/>
  <c r="H369" i="27"/>
  <c r="E367" i="27"/>
  <c r="E365" i="27"/>
  <c r="E363" i="27"/>
  <c r="N362" i="27"/>
  <c r="M362" i="27"/>
  <c r="L362" i="27"/>
  <c r="K362" i="27"/>
  <c r="J362" i="27"/>
  <c r="I362" i="27"/>
  <c r="G362" i="27"/>
  <c r="E360" i="27"/>
  <c r="N355" i="27"/>
  <c r="M355" i="27"/>
  <c r="L355" i="27"/>
  <c r="K355" i="27"/>
  <c r="J355" i="27"/>
  <c r="I355" i="27"/>
  <c r="E354" i="27"/>
  <c r="E353" i="27"/>
  <c r="E351" i="27"/>
  <c r="E350" i="27"/>
  <c r="E349" i="27"/>
  <c r="N348" i="27"/>
  <c r="M348" i="27"/>
  <c r="L348" i="27"/>
  <c r="K348" i="27"/>
  <c r="J348" i="27"/>
  <c r="I348" i="27"/>
  <c r="H348" i="27"/>
  <c r="E347" i="27"/>
  <c r="E346" i="27"/>
  <c r="E345" i="27"/>
  <c r="E344" i="27"/>
  <c r="E343" i="27"/>
  <c r="E335" i="27"/>
  <c r="E333" i="27"/>
  <c r="E331" i="27"/>
  <c r="E330" i="27"/>
  <c r="N329" i="27"/>
  <c r="M329" i="27"/>
  <c r="L329" i="27"/>
  <c r="K329" i="27"/>
  <c r="J329" i="27"/>
  <c r="I329" i="27"/>
  <c r="E328" i="27"/>
  <c r="E327" i="27"/>
  <c r="E325" i="27"/>
  <c r="E324" i="27"/>
  <c r="N322" i="27"/>
  <c r="M322" i="27"/>
  <c r="L322" i="27"/>
  <c r="K322" i="27"/>
  <c r="J322" i="27"/>
  <c r="I322" i="27"/>
  <c r="H322" i="27"/>
  <c r="E320" i="27"/>
  <c r="E318" i="27"/>
  <c r="E316" i="27"/>
  <c r="N315" i="27"/>
  <c r="M315" i="27"/>
  <c r="L315" i="27"/>
  <c r="K315" i="27"/>
  <c r="J315" i="27"/>
  <c r="I315" i="27"/>
  <c r="G315" i="27"/>
  <c r="E313" i="27"/>
  <c r="N308" i="27"/>
  <c r="M308" i="27"/>
  <c r="L308" i="27"/>
  <c r="K308" i="27"/>
  <c r="J308" i="27"/>
  <c r="I308" i="27"/>
  <c r="E307" i="27"/>
  <c r="E306" i="27"/>
  <c r="E304" i="27"/>
  <c r="E303" i="27"/>
  <c r="E302" i="27"/>
  <c r="N301" i="27"/>
  <c r="M301" i="27"/>
  <c r="L301" i="27"/>
  <c r="K301" i="27"/>
  <c r="J301" i="27"/>
  <c r="I301" i="27"/>
  <c r="H301" i="27"/>
  <c r="E300" i="27"/>
  <c r="E299" i="27"/>
  <c r="E298" i="27"/>
  <c r="E297" i="27"/>
  <c r="E296" i="27"/>
  <c r="E288" i="27"/>
  <c r="E286" i="27"/>
  <c r="E284" i="27"/>
  <c r="E283" i="27"/>
  <c r="N282" i="27"/>
  <c r="M282" i="27"/>
  <c r="L282" i="27"/>
  <c r="K282" i="27"/>
  <c r="J282" i="27"/>
  <c r="I282" i="27"/>
  <c r="E281" i="27"/>
  <c r="E280" i="27"/>
  <c r="E278" i="27"/>
  <c r="E277" i="27"/>
  <c r="N275" i="27"/>
  <c r="M275" i="27"/>
  <c r="L275" i="27"/>
  <c r="K275" i="27"/>
  <c r="J275" i="27"/>
  <c r="I275" i="27"/>
  <c r="H275" i="27"/>
  <c r="E273" i="27"/>
  <c r="E271" i="27"/>
  <c r="E269" i="27"/>
  <c r="N268" i="27"/>
  <c r="M268" i="27"/>
  <c r="L268" i="27"/>
  <c r="K268" i="27"/>
  <c r="J268" i="27"/>
  <c r="I268" i="27"/>
  <c r="G268" i="27"/>
  <c r="E266" i="27"/>
  <c r="N261" i="27"/>
  <c r="M261" i="27"/>
  <c r="L261" i="27"/>
  <c r="K261" i="27"/>
  <c r="J261" i="27"/>
  <c r="I261" i="27"/>
  <c r="E260" i="27"/>
  <c r="E259" i="27"/>
  <c r="E257" i="27"/>
  <c r="E256" i="27"/>
  <c r="E255" i="27"/>
  <c r="N254" i="27"/>
  <c r="M254" i="27"/>
  <c r="L254" i="27"/>
  <c r="K254" i="27"/>
  <c r="J254" i="27"/>
  <c r="I254" i="27"/>
  <c r="H254" i="27"/>
  <c r="E253" i="27"/>
  <c r="E252" i="27"/>
  <c r="E251" i="27"/>
  <c r="E250" i="27"/>
  <c r="E249" i="27"/>
  <c r="E241" i="27"/>
  <c r="E239" i="27"/>
  <c r="E237" i="27"/>
  <c r="E236" i="27"/>
  <c r="N235" i="27"/>
  <c r="M235" i="27"/>
  <c r="L235" i="27"/>
  <c r="K235" i="27"/>
  <c r="J235" i="27"/>
  <c r="I235" i="27"/>
  <c r="E234" i="27"/>
  <c r="E233" i="27"/>
  <c r="E231" i="27"/>
  <c r="E230" i="27"/>
  <c r="N228" i="27"/>
  <c r="M228" i="27"/>
  <c r="L228" i="27"/>
  <c r="K228" i="27"/>
  <c r="J228" i="27"/>
  <c r="I228" i="27"/>
  <c r="H228" i="27"/>
  <c r="E226" i="27"/>
  <c r="E224" i="27"/>
  <c r="E222" i="27"/>
  <c r="N221" i="27"/>
  <c r="M221" i="27"/>
  <c r="L221" i="27"/>
  <c r="K221" i="27"/>
  <c r="J221" i="27"/>
  <c r="I221" i="27"/>
  <c r="G221" i="27"/>
  <c r="E219" i="27"/>
  <c r="N214" i="27"/>
  <c r="M214" i="27"/>
  <c r="L214" i="27"/>
  <c r="K214" i="27"/>
  <c r="J214" i="27"/>
  <c r="I214" i="27"/>
  <c r="E213" i="27"/>
  <c r="E212" i="27"/>
  <c r="E210" i="27"/>
  <c r="E209" i="27"/>
  <c r="E208" i="27"/>
  <c r="N207" i="27"/>
  <c r="M207" i="27"/>
  <c r="L207" i="27"/>
  <c r="K207" i="27"/>
  <c r="J207" i="27"/>
  <c r="I207" i="27"/>
  <c r="H207" i="27"/>
  <c r="E206" i="27"/>
  <c r="E205" i="27"/>
  <c r="E204" i="27"/>
  <c r="E203" i="27"/>
  <c r="E202" i="27"/>
  <c r="E194" i="27"/>
  <c r="E192" i="27"/>
  <c r="E190" i="27"/>
  <c r="E189" i="27"/>
  <c r="N188" i="27"/>
  <c r="M188" i="27"/>
  <c r="L188" i="27"/>
  <c r="K188" i="27"/>
  <c r="J188" i="27"/>
  <c r="I188" i="27"/>
  <c r="E187" i="27"/>
  <c r="E186" i="27"/>
  <c r="E184" i="27"/>
  <c r="E183" i="27"/>
  <c r="N181" i="27"/>
  <c r="M181" i="27"/>
  <c r="L181" i="27"/>
  <c r="K181" i="27"/>
  <c r="J181" i="27"/>
  <c r="I181" i="27"/>
  <c r="H181" i="27"/>
  <c r="E179" i="27"/>
  <c r="E177" i="27"/>
  <c r="E175" i="27"/>
  <c r="N174" i="27"/>
  <c r="M174" i="27"/>
  <c r="L174" i="27"/>
  <c r="K174" i="27"/>
  <c r="J174" i="27"/>
  <c r="I174" i="27"/>
  <c r="G174" i="27"/>
  <c r="E172" i="27"/>
  <c r="N167" i="27"/>
  <c r="M167" i="27"/>
  <c r="L167" i="27"/>
  <c r="K167" i="27"/>
  <c r="J167" i="27"/>
  <c r="I167" i="27"/>
  <c r="E166" i="27"/>
  <c r="E165" i="27"/>
  <c r="E163" i="27"/>
  <c r="E162" i="27"/>
  <c r="E161" i="27"/>
  <c r="N160" i="27"/>
  <c r="M160" i="27"/>
  <c r="L160" i="27"/>
  <c r="K160" i="27"/>
  <c r="J160" i="27"/>
  <c r="I160" i="27"/>
  <c r="H160" i="27"/>
  <c r="E159" i="27"/>
  <c r="E158" i="27"/>
  <c r="E157" i="27"/>
  <c r="E156" i="27"/>
  <c r="E155" i="27"/>
  <c r="E147" i="27"/>
  <c r="E145" i="27"/>
  <c r="E143" i="27"/>
  <c r="E142" i="27"/>
  <c r="N141" i="27"/>
  <c r="M141" i="27"/>
  <c r="L141" i="27"/>
  <c r="K141" i="27"/>
  <c r="J141" i="27"/>
  <c r="I141" i="27"/>
  <c r="E140" i="27"/>
  <c r="E139" i="27"/>
  <c r="E137" i="27"/>
  <c r="E136" i="27"/>
  <c r="N134" i="27"/>
  <c r="M134" i="27"/>
  <c r="L134" i="27"/>
  <c r="K134" i="27"/>
  <c r="J134" i="27"/>
  <c r="I134" i="27"/>
  <c r="H134" i="27"/>
  <c r="E132" i="27"/>
  <c r="E130" i="27"/>
  <c r="E128" i="27"/>
  <c r="N127" i="27"/>
  <c r="M127" i="27"/>
  <c r="L127" i="27"/>
  <c r="K127" i="27"/>
  <c r="J127" i="27"/>
  <c r="I127" i="27"/>
  <c r="G127" i="27"/>
  <c r="E125" i="27"/>
  <c r="N120" i="27"/>
  <c r="M120" i="27"/>
  <c r="L120" i="27"/>
  <c r="K120" i="27"/>
  <c r="J120" i="27"/>
  <c r="I120" i="27"/>
  <c r="E119" i="27"/>
  <c r="E118" i="27"/>
  <c r="E116" i="27"/>
  <c r="E115" i="27"/>
  <c r="E114" i="27"/>
  <c r="N113" i="27"/>
  <c r="M113" i="27"/>
  <c r="L113" i="27"/>
  <c r="K113" i="27"/>
  <c r="J113" i="27"/>
  <c r="I113" i="27"/>
  <c r="H113" i="27"/>
  <c r="E112" i="27"/>
  <c r="E111" i="27"/>
  <c r="E110" i="27"/>
  <c r="E109" i="27"/>
  <c r="E108" i="27"/>
  <c r="E100" i="27"/>
  <c r="E98" i="27"/>
  <c r="E96" i="27"/>
  <c r="E95" i="27"/>
  <c r="N94" i="27"/>
  <c r="M94" i="27"/>
  <c r="L94" i="27"/>
  <c r="K94" i="27"/>
  <c r="J94" i="27"/>
  <c r="I94" i="27"/>
  <c r="E93" i="27"/>
  <c r="E92" i="27"/>
  <c r="E90" i="27"/>
  <c r="E89" i="27"/>
  <c r="N87" i="27"/>
  <c r="M87" i="27"/>
  <c r="L87" i="27"/>
  <c r="K87" i="27"/>
  <c r="J87" i="27"/>
  <c r="I87" i="27"/>
  <c r="H87" i="27"/>
  <c r="E85" i="27"/>
  <c r="E83" i="27"/>
  <c r="E81" i="27"/>
  <c r="N80" i="27"/>
  <c r="M80" i="27"/>
  <c r="L80" i="27"/>
  <c r="K80" i="27"/>
  <c r="J80" i="27"/>
  <c r="I80" i="27"/>
  <c r="G80" i="27"/>
  <c r="E78" i="27"/>
  <c r="M73" i="27"/>
  <c r="L73" i="27"/>
  <c r="K73" i="27"/>
  <c r="J73" i="27"/>
  <c r="I73" i="27"/>
  <c r="E72" i="27"/>
  <c r="E71" i="27"/>
  <c r="E69" i="27"/>
  <c r="E68" i="27"/>
  <c r="E67" i="27"/>
  <c r="N66" i="27"/>
  <c r="M66" i="27"/>
  <c r="L66" i="27"/>
  <c r="K66" i="27"/>
  <c r="J66" i="27"/>
  <c r="I66" i="27"/>
  <c r="H66" i="27"/>
  <c r="E65" i="27"/>
  <c r="E64" i="27"/>
  <c r="E63" i="27"/>
  <c r="E62" i="27"/>
  <c r="E61" i="27"/>
  <c r="S2" i="28"/>
  <c r="S2" i="27"/>
  <c r="S2" i="26"/>
  <c r="C58" i="27"/>
  <c r="C105" i="27" s="1"/>
  <c r="C152" i="27" s="1"/>
  <c r="C199" i="27" s="1"/>
  <c r="E435" i="27"/>
  <c r="D434" i="27"/>
  <c r="E388" i="27"/>
  <c r="D387" i="27"/>
  <c r="E341" i="27"/>
  <c r="D340" i="27"/>
  <c r="E294" i="27"/>
  <c r="D293" i="27"/>
  <c r="E247" i="27"/>
  <c r="D246" i="27"/>
  <c r="E200" i="27"/>
  <c r="D199" i="27"/>
  <c r="E153" i="27"/>
  <c r="D152" i="27"/>
  <c r="E106" i="27"/>
  <c r="D105" i="27"/>
  <c r="E59" i="27"/>
  <c r="D58" i="27"/>
  <c r="C246" i="27" l="1"/>
  <c r="C293" i="27" s="1"/>
  <c r="C340" i="27" s="1"/>
  <c r="C387" i="27" s="1"/>
  <c r="C434" i="27" s="1"/>
  <c r="I199" i="27"/>
  <c r="H231" i="27" s="1"/>
  <c r="H217" i="27" s="1"/>
  <c r="I105" i="27"/>
  <c r="H137" i="27" s="1"/>
  <c r="H123" i="27" s="1"/>
  <c r="I434" i="27"/>
  <c r="H466" i="27" s="1"/>
  <c r="H452" i="27" s="1"/>
  <c r="I293" i="27"/>
  <c r="H325" i="27" s="1"/>
  <c r="H311" i="27" s="1"/>
  <c r="I387" i="27"/>
  <c r="H419" i="27" s="1"/>
  <c r="H405" i="27" s="1"/>
  <c r="I58" i="27"/>
  <c r="I152" i="27"/>
  <c r="H184" i="27" s="1"/>
  <c r="H170" i="27" s="1"/>
  <c r="I246" i="27"/>
  <c r="H278" i="27" s="1"/>
  <c r="H264" i="27" s="1"/>
  <c r="I340" i="27"/>
  <c r="H372" i="27" s="1"/>
  <c r="H358" i="27" s="1"/>
  <c r="A199" i="2"/>
  <c r="B198" i="2"/>
  <c r="A198" i="2"/>
  <c r="B68" i="2"/>
  <c r="B7" i="2"/>
  <c r="A1" i="10"/>
  <c r="A1" i="9"/>
  <c r="E188" i="28"/>
  <c r="E154" i="28"/>
  <c r="E152" i="28"/>
  <c r="D150" i="28"/>
  <c r="E148" i="28"/>
  <c r="G146" i="28"/>
  <c r="G144" i="28"/>
  <c r="G143" i="28"/>
  <c r="G142" i="28"/>
  <c r="G141" i="28"/>
  <c r="G140" i="28"/>
  <c r="G139" i="28"/>
  <c r="G138" i="28"/>
  <c r="G136" i="28"/>
  <c r="G135" i="28"/>
  <c r="G134" i="28"/>
  <c r="G133" i="28"/>
  <c r="G132" i="28"/>
  <c r="G131" i="28"/>
  <c r="G130" i="28"/>
  <c r="G128" i="28"/>
  <c r="G127" i="28"/>
  <c r="G126" i="28"/>
  <c r="G125" i="28"/>
  <c r="G124" i="28"/>
  <c r="G123" i="28"/>
  <c r="G122" i="28"/>
  <c r="G120" i="28"/>
  <c r="G119" i="28"/>
  <c r="G118" i="28"/>
  <c r="G117" i="28"/>
  <c r="G116" i="28"/>
  <c r="G115" i="28"/>
  <c r="G114" i="28"/>
  <c r="G112" i="28"/>
  <c r="G111" i="28"/>
  <c r="G110" i="28"/>
  <c r="G109" i="28"/>
  <c r="G108" i="28"/>
  <c r="G107" i="28"/>
  <c r="G106" i="28"/>
  <c r="G104" i="28"/>
  <c r="G103" i="28"/>
  <c r="G102" i="28"/>
  <c r="G101" i="28"/>
  <c r="G100" i="28"/>
  <c r="G99" i="28"/>
  <c r="G98" i="28"/>
  <c r="G96" i="28"/>
  <c r="G95" i="28"/>
  <c r="G94" i="28"/>
  <c r="G93" i="28"/>
  <c r="G92" i="28"/>
  <c r="G91" i="28"/>
  <c r="G90" i="28"/>
  <c r="G88" i="28"/>
  <c r="G87" i="28"/>
  <c r="G86" i="28"/>
  <c r="G85" i="28"/>
  <c r="G84" i="28"/>
  <c r="G83" i="28"/>
  <c r="G82" i="28"/>
  <c r="G80" i="28"/>
  <c r="G79" i="28"/>
  <c r="G78" i="28"/>
  <c r="G77" i="28"/>
  <c r="G76" i="28"/>
  <c r="G75" i="28"/>
  <c r="G74" i="28"/>
  <c r="G72" i="28"/>
  <c r="G71" i="28"/>
  <c r="G70" i="28"/>
  <c r="G69" i="28"/>
  <c r="G68" i="28"/>
  <c r="G67" i="28"/>
  <c r="D64" i="28"/>
  <c r="E53" i="28"/>
  <c r="E26" i="28"/>
  <c r="E21" i="28"/>
  <c r="E20" i="28"/>
  <c r="E19" i="28"/>
  <c r="D8" i="28"/>
  <c r="B2" i="28"/>
  <c r="E53" i="27"/>
  <c r="E51" i="27"/>
  <c r="E49" i="27"/>
  <c r="E48" i="27"/>
  <c r="E46" i="27"/>
  <c r="E45" i="27"/>
  <c r="E38" i="27"/>
  <c r="E31" i="27"/>
  <c r="E25" i="27"/>
  <c r="E24" i="27"/>
  <c r="E22" i="27"/>
  <c r="E21" i="27"/>
  <c r="E20" i="27"/>
  <c r="H19" i="27"/>
  <c r="E18" i="27"/>
  <c r="E17" i="27"/>
  <c r="E16" i="27"/>
  <c r="E15" i="27"/>
  <c r="E14" i="27"/>
  <c r="E12" i="27"/>
  <c r="D11" i="27"/>
  <c r="D9" i="27"/>
  <c r="D7" i="27"/>
  <c r="B2" i="27"/>
  <c r="J16" i="26"/>
  <c r="I16" i="26"/>
  <c r="D14" i="26"/>
  <c r="D12" i="26"/>
  <c r="D11" i="26"/>
  <c r="D9" i="26"/>
  <c r="D6" i="26"/>
  <c r="B2" i="26"/>
  <c r="G246" i="6"/>
  <c r="G245" i="6"/>
  <c r="G244" i="6"/>
  <c r="E243" i="6"/>
  <c r="G241" i="6"/>
  <c r="G240" i="6"/>
  <c r="G239" i="6"/>
  <c r="G238" i="6"/>
  <c r="E237" i="6"/>
  <c r="E236" i="6"/>
  <c r="G234" i="6"/>
  <c r="G233" i="6"/>
  <c r="G232" i="6"/>
  <c r="G231" i="6"/>
  <c r="E230" i="6"/>
  <c r="E229" i="6"/>
  <c r="G227" i="6"/>
  <c r="G226" i="6"/>
  <c r="G225" i="6"/>
  <c r="G224" i="6"/>
  <c r="G223" i="6"/>
  <c r="E222" i="6"/>
  <c r="D220" i="6"/>
  <c r="G218" i="6"/>
  <c r="G217" i="6"/>
  <c r="G216" i="6"/>
  <c r="G215" i="6"/>
  <c r="G214" i="6"/>
  <c r="G213" i="6"/>
  <c r="G212" i="6"/>
  <c r="G210" i="6"/>
  <c r="G209" i="6"/>
  <c r="G208" i="6"/>
  <c r="G207" i="6"/>
  <c r="G206" i="6"/>
  <c r="G205" i="6"/>
  <c r="G204" i="6"/>
  <c r="G202" i="6"/>
  <c r="G201" i="6"/>
  <c r="G200" i="6"/>
  <c r="G199" i="6"/>
  <c r="G198" i="6"/>
  <c r="G197" i="6"/>
  <c r="G196" i="6"/>
  <c r="G193" i="6"/>
  <c r="G192" i="6"/>
  <c r="G191" i="6"/>
  <c r="G190" i="6"/>
  <c r="G189" i="6"/>
  <c r="G188" i="6"/>
  <c r="G187" i="6"/>
  <c r="G185" i="6"/>
  <c r="G184" i="6"/>
  <c r="G183" i="6"/>
  <c r="G182" i="6"/>
  <c r="G181" i="6"/>
  <c r="G180" i="6"/>
  <c r="G179" i="6"/>
  <c r="G177" i="6"/>
  <c r="G176" i="6"/>
  <c r="G175" i="6"/>
  <c r="G174" i="6"/>
  <c r="G173" i="6"/>
  <c r="G172" i="6"/>
  <c r="G171" i="6"/>
  <c r="E168" i="6"/>
  <c r="E167" i="6"/>
  <c r="E100" i="6"/>
  <c r="E99" i="6"/>
  <c r="E93" i="6"/>
  <c r="E87" i="6"/>
  <c r="E81" i="6"/>
  <c r="E74" i="6"/>
  <c r="E59" i="6"/>
  <c r="E55" i="6"/>
  <c r="F31" i="6"/>
  <c r="F30" i="6"/>
  <c r="F29" i="6"/>
  <c r="E28" i="6"/>
  <c r="E26" i="6"/>
  <c r="E25" i="6"/>
  <c r="E24" i="6"/>
  <c r="D21" i="6"/>
  <c r="D12" i="6"/>
  <c r="D11" i="6"/>
  <c r="J1464" i="31"/>
  <c r="E1410" i="31"/>
  <c r="E1361" i="31"/>
  <c r="E1312" i="31"/>
  <c r="E1262" i="31"/>
  <c r="E1212" i="31"/>
  <c r="E1162" i="31"/>
  <c r="E1112" i="31"/>
  <c r="E1062" i="31"/>
  <c r="E1012" i="31"/>
  <c r="E962" i="31"/>
  <c r="E912" i="31"/>
  <c r="E862" i="31"/>
  <c r="E812" i="31"/>
  <c r="E762" i="31"/>
  <c r="E712" i="31"/>
  <c r="E662" i="31"/>
  <c r="E612" i="31"/>
  <c r="E562" i="31"/>
  <c r="E512" i="31"/>
  <c r="E462" i="31"/>
  <c r="E412" i="31"/>
  <c r="E362" i="31"/>
  <c r="E312" i="31"/>
  <c r="I271" i="31"/>
  <c r="D271" i="31"/>
  <c r="N270" i="31"/>
  <c r="M270" i="31"/>
  <c r="L270" i="31"/>
  <c r="K270" i="31"/>
  <c r="I270" i="31"/>
  <c r="D270" i="31"/>
  <c r="I258" i="31"/>
  <c r="H258" i="31"/>
  <c r="F258" i="31"/>
  <c r="D258" i="31"/>
  <c r="N244" i="31"/>
  <c r="M244" i="31"/>
  <c r="L244" i="31"/>
  <c r="K244" i="31"/>
  <c r="J244" i="31"/>
  <c r="I244" i="31"/>
  <c r="H244" i="31"/>
  <c r="G244" i="31"/>
  <c r="F244" i="31"/>
  <c r="E244" i="31"/>
  <c r="D244" i="31"/>
  <c r="N184" i="31"/>
  <c r="M184" i="31"/>
  <c r="L184" i="31"/>
  <c r="K184" i="31"/>
  <c r="I184" i="31"/>
  <c r="N172" i="31"/>
  <c r="M172" i="31"/>
  <c r="L172" i="31"/>
  <c r="K172" i="31"/>
  <c r="I172" i="31"/>
  <c r="N160" i="31"/>
  <c r="M160" i="31"/>
  <c r="L160" i="31"/>
  <c r="K160" i="31"/>
  <c r="I160" i="31"/>
  <c r="G73" i="31"/>
  <c r="G72" i="31"/>
  <c r="G71" i="31"/>
  <c r="G70" i="31"/>
  <c r="G69" i="31"/>
  <c r="G68" i="31"/>
  <c r="G67" i="31"/>
  <c r="E66" i="31"/>
  <c r="G64" i="31"/>
  <c r="G63" i="31"/>
  <c r="G62" i="31"/>
  <c r="G61" i="31"/>
  <c r="G60" i="31"/>
  <c r="G59" i="31"/>
  <c r="G58" i="31"/>
  <c r="E57" i="31"/>
  <c r="E55" i="31"/>
  <c r="E26" i="31"/>
  <c r="E25" i="31"/>
  <c r="E24" i="31"/>
  <c r="E23" i="31"/>
  <c r="E22" i="31"/>
  <c r="F15" i="31"/>
  <c r="F14" i="31"/>
  <c r="F13" i="31"/>
  <c r="E13" i="31"/>
  <c r="F12" i="31"/>
  <c r="F11" i="31"/>
  <c r="E11" i="31"/>
  <c r="F10" i="31"/>
  <c r="E10" i="31"/>
  <c r="F9" i="31"/>
  <c r="F8" i="31"/>
  <c r="E8" i="31"/>
  <c r="F7" i="31"/>
  <c r="E7" i="31"/>
  <c r="F6" i="31"/>
  <c r="E6" i="31"/>
  <c r="E4" i="31"/>
  <c r="J50" i="14"/>
  <c r="I50" i="14"/>
  <c r="G50" i="14"/>
  <c r="F50" i="14"/>
  <c r="E50" i="14"/>
  <c r="E48" i="14"/>
  <c r="P46" i="14"/>
  <c r="D46" i="14"/>
  <c r="D20" i="14"/>
  <c r="D17" i="14"/>
  <c r="D16" i="14"/>
  <c r="D15" i="14"/>
  <c r="E11" i="14"/>
  <c r="E10" i="14"/>
  <c r="D8" i="14"/>
  <c r="D6" i="14"/>
  <c r="B2" i="14"/>
  <c r="E38" i="19"/>
  <c r="C38" i="19"/>
  <c r="E37" i="19"/>
  <c r="E36" i="19"/>
  <c r="C36" i="19"/>
  <c r="E35" i="19"/>
  <c r="C35" i="19"/>
  <c r="E34" i="19"/>
  <c r="C34" i="19"/>
  <c r="E33" i="19"/>
  <c r="E32" i="19"/>
  <c r="E31" i="19"/>
  <c r="C31" i="19"/>
  <c r="E30" i="19"/>
  <c r="C30" i="19"/>
  <c r="C21" i="19"/>
  <c r="C20" i="19"/>
  <c r="C19" i="19"/>
  <c r="C18" i="19"/>
  <c r="C15" i="19"/>
  <c r="C14" i="19"/>
  <c r="C13" i="19"/>
  <c r="C11" i="19"/>
  <c r="C10" i="19"/>
  <c r="D42" i="18"/>
  <c r="AD470" i="27"/>
  <c r="AC470" i="27"/>
  <c r="AE464" i="27"/>
  <c r="AD464" i="27"/>
  <c r="AC464" i="27"/>
  <c r="AB464" i="27"/>
  <c r="AA464" i="27"/>
  <c r="Z464" i="27"/>
  <c r="AB456" i="27"/>
  <c r="AE456" i="27"/>
  <c r="AD456" i="27"/>
  <c r="AC456" i="27"/>
  <c r="AA456" i="27"/>
  <c r="Z456" i="27"/>
  <c r="AD450" i="27"/>
  <c r="AB450" i="27"/>
  <c r="AE450" i="27"/>
  <c r="AC450" i="27"/>
  <c r="AA450" i="27"/>
  <c r="Z450" i="27"/>
  <c r="AE442" i="27"/>
  <c r="AD442" i="27"/>
  <c r="AC442" i="27"/>
  <c r="AB442" i="27"/>
  <c r="AA442" i="27"/>
  <c r="Z442" i="27"/>
  <c r="Y440" i="27"/>
  <c r="AD423" i="27"/>
  <c r="AC423" i="27"/>
  <c r="Z423" i="27"/>
  <c r="AE417" i="27"/>
  <c r="AD417" i="27"/>
  <c r="AC417" i="27"/>
  <c r="AB417" i="27"/>
  <c r="AA417" i="27"/>
  <c r="Z417" i="27"/>
  <c r="AC409" i="27"/>
  <c r="AE409" i="27"/>
  <c r="AD409" i="27"/>
  <c r="AB409" i="27"/>
  <c r="AA409" i="27"/>
  <c r="Z409" i="27"/>
  <c r="AE403" i="27"/>
  <c r="AD403" i="27"/>
  <c r="AC403" i="27"/>
  <c r="AB403" i="27"/>
  <c r="AA403" i="27"/>
  <c r="Z403" i="27"/>
  <c r="AE395" i="27"/>
  <c r="AD395" i="27"/>
  <c r="AC395" i="27"/>
  <c r="AB395" i="27"/>
  <c r="AA395" i="27"/>
  <c r="Z395" i="27"/>
  <c r="Y393" i="27"/>
  <c r="AE376" i="27"/>
  <c r="AD376" i="27"/>
  <c r="AC376" i="27"/>
  <c r="AE370" i="27"/>
  <c r="AD370" i="27"/>
  <c r="AC370" i="27"/>
  <c r="AB370" i="27"/>
  <c r="AA370" i="27"/>
  <c r="Z370" i="27"/>
  <c r="AE362" i="27"/>
  <c r="AD362" i="27"/>
  <c r="AC362" i="27"/>
  <c r="AB362" i="27"/>
  <c r="AA362" i="27"/>
  <c r="Z362" i="27"/>
  <c r="AE356" i="27"/>
  <c r="AD356" i="27"/>
  <c r="AC356" i="27"/>
  <c r="AB356" i="27"/>
  <c r="AA356" i="27"/>
  <c r="Z356" i="27"/>
  <c r="AE348" i="27"/>
  <c r="AD348" i="27"/>
  <c r="AC348" i="27"/>
  <c r="AB348" i="27"/>
  <c r="AA348" i="27"/>
  <c r="Z348" i="27"/>
  <c r="Y346" i="27"/>
  <c r="AD329" i="27"/>
  <c r="AE323" i="27"/>
  <c r="AD323" i="27"/>
  <c r="AC323" i="27"/>
  <c r="AB323" i="27"/>
  <c r="AA323" i="27"/>
  <c r="Z323" i="27"/>
  <c r="AE315" i="27"/>
  <c r="AD315" i="27"/>
  <c r="AC315" i="27"/>
  <c r="AB315" i="27"/>
  <c r="AA315" i="27"/>
  <c r="Z315" i="27"/>
  <c r="AE309" i="27"/>
  <c r="AD309" i="27"/>
  <c r="AC309" i="27"/>
  <c r="AB309" i="27"/>
  <c r="AA309" i="27"/>
  <c r="Z309" i="27"/>
  <c r="AE301" i="27"/>
  <c r="AD301" i="27"/>
  <c r="AC301" i="27"/>
  <c r="AB301" i="27"/>
  <c r="AA301" i="27"/>
  <c r="Z301" i="27"/>
  <c r="Y299" i="27"/>
  <c r="AD282" i="27"/>
  <c r="AE276" i="27"/>
  <c r="AD276" i="27"/>
  <c r="AC276" i="27"/>
  <c r="AB276" i="27"/>
  <c r="AA276" i="27"/>
  <c r="Z276" i="27"/>
  <c r="AE268" i="27"/>
  <c r="AD268" i="27"/>
  <c r="AC268" i="27"/>
  <c r="AB268" i="27"/>
  <c r="AA268" i="27"/>
  <c r="Z268" i="27"/>
  <c r="AE262" i="27"/>
  <c r="AD262" i="27"/>
  <c r="AC262" i="27"/>
  <c r="AB262" i="27"/>
  <c r="AA262" i="27"/>
  <c r="Z262" i="27"/>
  <c r="AE254" i="27"/>
  <c r="AD254" i="27"/>
  <c r="AC254" i="27"/>
  <c r="AB254" i="27"/>
  <c r="AA254" i="27"/>
  <c r="Z254" i="27"/>
  <c r="Y252" i="27"/>
  <c r="AE235" i="27"/>
  <c r="AD235" i="27"/>
  <c r="AE229" i="27"/>
  <c r="AD229" i="27"/>
  <c r="AC229" i="27"/>
  <c r="AB229" i="27"/>
  <c r="AA229" i="27"/>
  <c r="Z229" i="27"/>
  <c r="AE221" i="27"/>
  <c r="AD221" i="27"/>
  <c r="AC221" i="27"/>
  <c r="AB221" i="27"/>
  <c r="AA221" i="27"/>
  <c r="Z221" i="27"/>
  <c r="AE215" i="27"/>
  <c r="AD215" i="27"/>
  <c r="AC215" i="27"/>
  <c r="AB215" i="27"/>
  <c r="AA215" i="27"/>
  <c r="Z215" i="27"/>
  <c r="AE207" i="27"/>
  <c r="AD207" i="27"/>
  <c r="AC207" i="27"/>
  <c r="AB207" i="27"/>
  <c r="AA207" i="27"/>
  <c r="Z207" i="27"/>
  <c r="Y205" i="27"/>
  <c r="AC188" i="27"/>
  <c r="AE182" i="27"/>
  <c r="AD182" i="27"/>
  <c r="AC182" i="27"/>
  <c r="AB182" i="27"/>
  <c r="AA182" i="27"/>
  <c r="Z182" i="27"/>
  <c r="AE174" i="27"/>
  <c r="AD174" i="27"/>
  <c r="AC174" i="27"/>
  <c r="AB174" i="27"/>
  <c r="AA174" i="27"/>
  <c r="Z174" i="27"/>
  <c r="AE168" i="27"/>
  <c r="AD168" i="27"/>
  <c r="AC168" i="27"/>
  <c r="AB168" i="27"/>
  <c r="AA168" i="27"/>
  <c r="Z168" i="27"/>
  <c r="AE160" i="27"/>
  <c r="AD160" i="27"/>
  <c r="AC160" i="27"/>
  <c r="AB160" i="27"/>
  <c r="AA160" i="27"/>
  <c r="Z160" i="27"/>
  <c r="Y158" i="27"/>
  <c r="AD141" i="27"/>
  <c r="AE135" i="27"/>
  <c r="AD135" i="27"/>
  <c r="AC135" i="27"/>
  <c r="AB135" i="27"/>
  <c r="AA135" i="27"/>
  <c r="Z135" i="27"/>
  <c r="AE127" i="27"/>
  <c r="AD127" i="27"/>
  <c r="AC127" i="27"/>
  <c r="AB127" i="27"/>
  <c r="AA127" i="27"/>
  <c r="Z127" i="27"/>
  <c r="AE121" i="27"/>
  <c r="AD121" i="27"/>
  <c r="AC121" i="27"/>
  <c r="AB121" i="27"/>
  <c r="AA121" i="27"/>
  <c r="Z121" i="27"/>
  <c r="AE113" i="27"/>
  <c r="AD113" i="27"/>
  <c r="AC113" i="27"/>
  <c r="AB113" i="27"/>
  <c r="AA113" i="27"/>
  <c r="Z113" i="27"/>
  <c r="Y111" i="27"/>
  <c r="AD94" i="27"/>
  <c r="AC94" i="27"/>
  <c r="AE88" i="27"/>
  <c r="AD88" i="27"/>
  <c r="AC88" i="27"/>
  <c r="AB88" i="27"/>
  <c r="AA88" i="27"/>
  <c r="Z88" i="27"/>
  <c r="AE80" i="27"/>
  <c r="AD80" i="27"/>
  <c r="AC80" i="27"/>
  <c r="AB80" i="27"/>
  <c r="AA80" i="27"/>
  <c r="Z80" i="27"/>
  <c r="AE74" i="27"/>
  <c r="AD74" i="27"/>
  <c r="AC74" i="27"/>
  <c r="AB74" i="27"/>
  <c r="AA74" i="27"/>
  <c r="Z74" i="27"/>
  <c r="AE66" i="27"/>
  <c r="AD66" i="27"/>
  <c r="AC66" i="27"/>
  <c r="AB66" i="27"/>
  <c r="AA66" i="27"/>
  <c r="Z66" i="27"/>
  <c r="Y64" i="27"/>
  <c r="AE470" i="27" l="1"/>
  <c r="Z470" i="27"/>
  <c r="AA470" i="27"/>
  <c r="AB470" i="27"/>
  <c r="AE423" i="27"/>
  <c r="AA423" i="27"/>
  <c r="AB423" i="27"/>
  <c r="Z376" i="27"/>
  <c r="AA376" i="27"/>
  <c r="AB376" i="27"/>
  <c r="AC329" i="27"/>
  <c r="AE329" i="27"/>
  <c r="Z329" i="27"/>
  <c r="AA329" i="27"/>
  <c r="AB329" i="27"/>
  <c r="AC282" i="27"/>
  <c r="AE282" i="27"/>
  <c r="Z282" i="27"/>
  <c r="AA282" i="27"/>
  <c r="AB282" i="27"/>
  <c r="AC235" i="27"/>
  <c r="Z235" i="27"/>
  <c r="AA235" i="27"/>
  <c r="AB235" i="27"/>
  <c r="AD188" i="27"/>
  <c r="AE188" i="27"/>
  <c r="Z188" i="27"/>
  <c r="AA188" i="27"/>
  <c r="AB188" i="27"/>
  <c r="AC141" i="27"/>
  <c r="AE141" i="27"/>
  <c r="A58" i="27"/>
  <c r="Z141" i="27"/>
  <c r="AA141" i="27"/>
  <c r="AB141" i="27"/>
  <c r="AE94" i="27"/>
  <c r="Z94" i="27"/>
  <c r="AA94" i="27"/>
  <c r="AB94" i="27"/>
  <c r="A434" i="27" l="1"/>
  <c r="A387" i="27"/>
  <c r="A340" i="27"/>
  <c r="A293" i="27"/>
  <c r="A246" i="27"/>
  <c r="A199" i="27"/>
  <c r="A152" i="27"/>
  <c r="A105" i="27"/>
  <c r="E4" i="14" l="1"/>
  <c r="E3" i="14"/>
  <c r="E4" i="28"/>
  <c r="E4" i="26"/>
  <c r="E3" i="28"/>
  <c r="E3" i="27"/>
  <c r="E4" i="6"/>
  <c r="E3" i="6"/>
  <c r="J21" i="28" l="1"/>
  <c r="J20" i="28"/>
  <c r="J19" i="28"/>
  <c r="H42" i="18" s="1"/>
  <c r="J18" i="28"/>
  <c r="E1466" i="31" l="1"/>
  <c r="E1467" i="31" s="1"/>
  <c r="E1468" i="31" s="1"/>
  <c r="E1469" i="31" s="1"/>
  <c r="E1470" i="31" s="1"/>
  <c r="E1471" i="31" s="1"/>
  <c r="E1472" i="31" s="1"/>
  <c r="E1473" i="31" s="1"/>
  <c r="E1474" i="31" s="1"/>
  <c r="E1475" i="31" s="1"/>
  <c r="E1476" i="31" s="1"/>
  <c r="E1477" i="31" s="1"/>
  <c r="E1478" i="31" s="1"/>
  <c r="E1479" i="31" s="1"/>
  <c r="E1480" i="31" s="1"/>
  <c r="P8" i="14" l="1"/>
  <c r="M4" i="14"/>
  <c r="K4" i="14"/>
  <c r="I4" i="14"/>
  <c r="G4" i="14"/>
  <c r="M3" i="14"/>
  <c r="K3" i="14"/>
  <c r="I3" i="14"/>
  <c r="G3" i="14"/>
  <c r="Q10" i="14"/>
  <c r="P64" i="28"/>
  <c r="P150" i="28"/>
  <c r="N66" i="28" l="1"/>
  <c r="M66" i="28"/>
  <c r="L66" i="28"/>
  <c r="K66" i="28"/>
  <c r="J66" i="28"/>
  <c r="I66" i="28"/>
  <c r="J59" i="28" l="1"/>
  <c r="J58" i="28"/>
  <c r="J57" i="28"/>
  <c r="J56" i="28"/>
  <c r="J55" i="28"/>
  <c r="E62" i="28"/>
  <c r="E61" i="28"/>
  <c r="E60" i="28"/>
  <c r="E59" i="28"/>
  <c r="E58" i="28"/>
  <c r="E57" i="28"/>
  <c r="E56" i="28"/>
  <c r="E55" i="28"/>
  <c r="N190" i="28"/>
  <c r="M190" i="28"/>
  <c r="L190" i="28"/>
  <c r="K190" i="28"/>
  <c r="J190" i="28"/>
  <c r="I190" i="28"/>
  <c r="N186" i="28"/>
  <c r="M186" i="28"/>
  <c r="L186" i="28"/>
  <c r="K186" i="28"/>
  <c r="J186" i="28"/>
  <c r="N185" i="28"/>
  <c r="M185" i="28"/>
  <c r="L185" i="28"/>
  <c r="K185" i="28"/>
  <c r="J185" i="28"/>
  <c r="N184" i="28"/>
  <c r="M184" i="28"/>
  <c r="L184" i="28"/>
  <c r="K184" i="28"/>
  <c r="J184" i="28"/>
  <c r="N183" i="28"/>
  <c r="M183" i="28"/>
  <c r="L183" i="28"/>
  <c r="K183" i="28"/>
  <c r="J183" i="28"/>
  <c r="N182" i="28"/>
  <c r="M182" i="28"/>
  <c r="L182" i="28"/>
  <c r="K182" i="28"/>
  <c r="J182" i="28"/>
  <c r="N181" i="28"/>
  <c r="M181" i="28"/>
  <c r="L181" i="28"/>
  <c r="K181" i="28"/>
  <c r="J181" i="28"/>
  <c r="N180" i="28"/>
  <c r="M180" i="28"/>
  <c r="L180" i="28"/>
  <c r="K180" i="28"/>
  <c r="J180" i="28"/>
  <c r="N179" i="28"/>
  <c r="M179" i="28"/>
  <c r="L179" i="28"/>
  <c r="K179" i="28"/>
  <c r="J179" i="28"/>
  <c r="N178" i="28"/>
  <c r="M178" i="28"/>
  <c r="L178" i="28"/>
  <c r="K178" i="28"/>
  <c r="J178" i="28"/>
  <c r="N177" i="28"/>
  <c r="M177" i="28"/>
  <c r="L177" i="28"/>
  <c r="K177" i="28"/>
  <c r="J177" i="28"/>
  <c r="N176" i="28"/>
  <c r="M176" i="28"/>
  <c r="L176" i="28"/>
  <c r="K176" i="28"/>
  <c r="J176" i="28"/>
  <c r="N175" i="28"/>
  <c r="M175" i="28"/>
  <c r="L175" i="28"/>
  <c r="K175" i="28"/>
  <c r="J175" i="28"/>
  <c r="N174" i="28"/>
  <c r="M174" i="28"/>
  <c r="L174" i="28"/>
  <c r="K174" i="28"/>
  <c r="J174" i="28"/>
  <c r="N173" i="28"/>
  <c r="M173" i="28"/>
  <c r="L173" i="28"/>
  <c r="K173" i="28"/>
  <c r="J173" i="28"/>
  <c r="N172" i="28"/>
  <c r="M172" i="28"/>
  <c r="L172" i="28"/>
  <c r="K172" i="28"/>
  <c r="J172" i="28"/>
  <c r="N171" i="28"/>
  <c r="M171" i="28"/>
  <c r="L171" i="28"/>
  <c r="K171" i="28"/>
  <c r="J171" i="28"/>
  <c r="N170" i="28"/>
  <c r="M170" i="28"/>
  <c r="L170" i="28"/>
  <c r="K170" i="28"/>
  <c r="J170" i="28"/>
  <c r="N169" i="28"/>
  <c r="M169" i="28"/>
  <c r="L169" i="28"/>
  <c r="K169" i="28"/>
  <c r="J169" i="28"/>
  <c r="N168" i="28"/>
  <c r="M168" i="28"/>
  <c r="L168" i="28"/>
  <c r="K168" i="28"/>
  <c r="J168" i="28"/>
  <c r="N167" i="28"/>
  <c r="M167" i="28"/>
  <c r="L167" i="28"/>
  <c r="K167" i="28"/>
  <c r="J167" i="28"/>
  <c r="N166" i="28"/>
  <c r="M166" i="28"/>
  <c r="L166" i="28"/>
  <c r="K166" i="28"/>
  <c r="J166" i="28"/>
  <c r="N165" i="28"/>
  <c r="M165" i="28"/>
  <c r="L165" i="28"/>
  <c r="K165" i="28"/>
  <c r="J165" i="28"/>
  <c r="N164" i="28"/>
  <c r="M164" i="28"/>
  <c r="L164" i="28"/>
  <c r="K164" i="28"/>
  <c r="J164" i="28"/>
  <c r="N163" i="28"/>
  <c r="M163" i="28"/>
  <c r="L163" i="28"/>
  <c r="K163" i="28"/>
  <c r="J163" i="28"/>
  <c r="N162" i="28"/>
  <c r="M162" i="28"/>
  <c r="L162" i="28"/>
  <c r="K162" i="28"/>
  <c r="J162" i="28"/>
  <c r="N161" i="28"/>
  <c r="M161" i="28"/>
  <c r="L161" i="28"/>
  <c r="K161" i="28"/>
  <c r="J161" i="28"/>
  <c r="N160" i="28"/>
  <c r="M160" i="28"/>
  <c r="L160" i="28"/>
  <c r="K160" i="28"/>
  <c r="J160" i="28"/>
  <c r="N159" i="28"/>
  <c r="M159" i="28"/>
  <c r="L159" i="28"/>
  <c r="K159" i="28"/>
  <c r="J159" i="28"/>
  <c r="N158" i="28"/>
  <c r="M158" i="28"/>
  <c r="L158" i="28"/>
  <c r="K158" i="28"/>
  <c r="J158" i="28"/>
  <c r="N157" i="28"/>
  <c r="M157" i="28"/>
  <c r="L157" i="28"/>
  <c r="K157" i="28"/>
  <c r="J157" i="28"/>
  <c r="N156" i="28"/>
  <c r="M156" i="28"/>
  <c r="L156" i="28"/>
  <c r="K156" i="28"/>
  <c r="J156" i="28"/>
  <c r="I156" i="28"/>
  <c r="I186" i="28"/>
  <c r="I185" i="28"/>
  <c r="I184" i="28"/>
  <c r="I183" i="28"/>
  <c r="I182" i="28"/>
  <c r="I181" i="28"/>
  <c r="I180" i="28"/>
  <c r="I179" i="28"/>
  <c r="I178" i="28"/>
  <c r="I177" i="28"/>
  <c r="I176" i="28"/>
  <c r="I175" i="28"/>
  <c r="I174" i="28"/>
  <c r="I173" i="28"/>
  <c r="I172" i="28"/>
  <c r="I171" i="28"/>
  <c r="I170" i="28"/>
  <c r="I169" i="28"/>
  <c r="I168" i="28"/>
  <c r="I167" i="28"/>
  <c r="I166" i="28"/>
  <c r="I165" i="28"/>
  <c r="I164" i="28"/>
  <c r="I163" i="28"/>
  <c r="I162" i="28"/>
  <c r="I161" i="28"/>
  <c r="I160" i="28"/>
  <c r="I159" i="28"/>
  <c r="I158" i="28"/>
  <c r="I157" i="28"/>
  <c r="M191" i="28" l="1"/>
  <c r="J202" i="6" l="1"/>
  <c r="J218" i="6" s="1"/>
  <c r="J201" i="6"/>
  <c r="J217" i="6" s="1"/>
  <c r="J200" i="6"/>
  <c r="J216" i="6" s="1"/>
  <c r="J199" i="6"/>
  <c r="J215" i="6" s="1"/>
  <c r="J198" i="6"/>
  <c r="J214" i="6" s="1"/>
  <c r="J197" i="6"/>
  <c r="J213" i="6" s="1"/>
  <c r="J196" i="6"/>
  <c r="J212" i="6" s="1"/>
  <c r="J177" i="6"/>
  <c r="J193" i="6" s="1"/>
  <c r="J176" i="6"/>
  <c r="J192" i="6" s="1"/>
  <c r="J175" i="6"/>
  <c r="J191" i="6" s="1"/>
  <c r="J174" i="6"/>
  <c r="J190" i="6" s="1"/>
  <c r="J173" i="6"/>
  <c r="J189" i="6" s="1"/>
  <c r="J172" i="6"/>
  <c r="J188" i="6" s="1"/>
  <c r="J171" i="6"/>
  <c r="J187" i="6" s="1"/>
  <c r="C16" i="19" l="1"/>
  <c r="I26" i="27"/>
  <c r="Z27" i="27" s="1"/>
  <c r="P760" i="31"/>
  <c r="P710" i="31"/>
  <c r="P660" i="31"/>
  <c r="P610" i="31"/>
  <c r="P560" i="31"/>
  <c r="P510" i="31"/>
  <c r="P460" i="31"/>
  <c r="P410" i="31"/>
  <c r="P360" i="31"/>
  <c r="N47" i="27" l="1"/>
  <c r="AE47" i="27" s="1"/>
  <c r="M47" i="27"/>
  <c r="AD47" i="27" s="1"/>
  <c r="L47" i="27"/>
  <c r="AC47" i="27" s="1"/>
  <c r="K47" i="27"/>
  <c r="AB47" i="27" s="1"/>
  <c r="J47" i="27"/>
  <c r="AA47" i="27" s="1"/>
  <c r="I47" i="27"/>
  <c r="Z47" i="27" s="1"/>
  <c r="N26" i="27"/>
  <c r="AE27" i="27" s="1"/>
  <c r="M26" i="27"/>
  <c r="AD27" i="27" s="1"/>
  <c r="L26" i="27"/>
  <c r="AC27" i="27" s="1"/>
  <c r="K26" i="27"/>
  <c r="AB27" i="27" s="1"/>
  <c r="J26" i="27"/>
  <c r="AA27" i="27" s="1"/>
  <c r="N19" i="27"/>
  <c r="AE19" i="27" s="1"/>
  <c r="M19" i="27"/>
  <c r="AD19" i="27" s="1"/>
  <c r="L19" i="27"/>
  <c r="AC19" i="27" s="1"/>
  <c r="K19" i="27"/>
  <c r="AB19" i="27" s="1"/>
  <c r="J19" i="27"/>
  <c r="AA19" i="27" s="1"/>
  <c r="I19" i="27"/>
  <c r="Z19" i="27" s="1"/>
  <c r="N220" i="28"/>
  <c r="M220" i="28"/>
  <c r="L220" i="28"/>
  <c r="K220" i="28"/>
  <c r="J220" i="28"/>
  <c r="I220" i="28"/>
  <c r="N219" i="28"/>
  <c r="M219" i="28"/>
  <c r="L219" i="28"/>
  <c r="K219" i="28"/>
  <c r="J219" i="28"/>
  <c r="I219" i="28"/>
  <c r="N218" i="28"/>
  <c r="M218" i="28"/>
  <c r="L218" i="28"/>
  <c r="K218" i="28"/>
  <c r="J218" i="28"/>
  <c r="I218" i="28"/>
  <c r="N217" i="28"/>
  <c r="M217" i="28"/>
  <c r="L217" i="28"/>
  <c r="K217" i="28"/>
  <c r="J217" i="28"/>
  <c r="I217" i="28"/>
  <c r="N216" i="28"/>
  <c r="M216" i="28"/>
  <c r="L216" i="28"/>
  <c r="K216" i="28"/>
  <c r="J216" i="28"/>
  <c r="I216" i="28"/>
  <c r="N215" i="28"/>
  <c r="M215" i="28"/>
  <c r="L215" i="28"/>
  <c r="K215" i="28"/>
  <c r="J215" i="28"/>
  <c r="I215" i="28"/>
  <c r="N214" i="28"/>
  <c r="M214" i="28"/>
  <c r="L214" i="28"/>
  <c r="K214" i="28"/>
  <c r="J214" i="28"/>
  <c r="I214" i="28"/>
  <c r="N213" i="28"/>
  <c r="M213" i="28"/>
  <c r="L213" i="28"/>
  <c r="K213" i="28"/>
  <c r="J213" i="28"/>
  <c r="I213" i="28"/>
  <c r="N212" i="28"/>
  <c r="M212" i="28"/>
  <c r="L212" i="28"/>
  <c r="K212" i="28"/>
  <c r="J212" i="28"/>
  <c r="I212" i="28"/>
  <c r="N211" i="28"/>
  <c r="M211" i="28"/>
  <c r="L211" i="28"/>
  <c r="K211" i="28"/>
  <c r="J211" i="28"/>
  <c r="I211" i="28"/>
  <c r="N210" i="28"/>
  <c r="M210" i="28"/>
  <c r="L210" i="28"/>
  <c r="K210" i="28"/>
  <c r="J210" i="28"/>
  <c r="I210" i="28"/>
  <c r="N209" i="28"/>
  <c r="M209" i="28"/>
  <c r="L209" i="28"/>
  <c r="K209" i="28"/>
  <c r="J209" i="28"/>
  <c r="I209" i="28"/>
  <c r="N208" i="28"/>
  <c r="M208" i="28"/>
  <c r="L208" i="28"/>
  <c r="K208" i="28"/>
  <c r="J208" i="28"/>
  <c r="I208" i="28"/>
  <c r="N207" i="28"/>
  <c r="M207" i="28"/>
  <c r="L207" i="28"/>
  <c r="K207" i="28"/>
  <c r="J207" i="28"/>
  <c r="I207" i="28"/>
  <c r="N206" i="28"/>
  <c r="M206" i="28"/>
  <c r="L206" i="28"/>
  <c r="K206" i="28"/>
  <c r="J206" i="28"/>
  <c r="I206" i="28"/>
  <c r="N205" i="28"/>
  <c r="M205" i="28"/>
  <c r="L205" i="28"/>
  <c r="K205" i="28"/>
  <c r="J205" i="28"/>
  <c r="I205" i="28"/>
  <c r="N204" i="28"/>
  <c r="M204" i="28"/>
  <c r="L204" i="28"/>
  <c r="K204" i="28"/>
  <c r="J204" i="28"/>
  <c r="I204" i="28"/>
  <c r="N203" i="28"/>
  <c r="M203" i="28"/>
  <c r="L203" i="28"/>
  <c r="K203" i="28"/>
  <c r="J203" i="28"/>
  <c r="I203" i="28"/>
  <c r="N202" i="28"/>
  <c r="M202" i="28"/>
  <c r="L202" i="28"/>
  <c r="K202" i="28"/>
  <c r="J202" i="28"/>
  <c r="I202" i="28"/>
  <c r="N201" i="28"/>
  <c r="M201" i="28"/>
  <c r="L201" i="28"/>
  <c r="K201" i="28"/>
  <c r="J201" i="28"/>
  <c r="I201" i="28"/>
  <c r="N200" i="28"/>
  <c r="M200" i="28"/>
  <c r="L200" i="28"/>
  <c r="K200" i="28"/>
  <c r="J200" i="28"/>
  <c r="I200" i="28"/>
  <c r="N199" i="28"/>
  <c r="M199" i="28"/>
  <c r="L199" i="28"/>
  <c r="K199" i="28"/>
  <c r="J199" i="28"/>
  <c r="I199" i="28"/>
  <c r="N198" i="28"/>
  <c r="M198" i="28"/>
  <c r="L198" i="28"/>
  <c r="K198" i="28"/>
  <c r="J198" i="28"/>
  <c r="I198" i="28"/>
  <c r="N197" i="28"/>
  <c r="M197" i="28"/>
  <c r="L197" i="28"/>
  <c r="K197" i="28"/>
  <c r="J197" i="28"/>
  <c r="I197" i="28"/>
  <c r="N196" i="28"/>
  <c r="M196" i="28"/>
  <c r="L196" i="28"/>
  <c r="K196" i="28"/>
  <c r="J196" i="28"/>
  <c r="I196" i="28"/>
  <c r="N195" i="28"/>
  <c r="M195" i="28"/>
  <c r="L195" i="28"/>
  <c r="K195" i="28"/>
  <c r="J195" i="28"/>
  <c r="I195" i="28"/>
  <c r="N194" i="28"/>
  <c r="M194" i="28"/>
  <c r="L194" i="28"/>
  <c r="K194" i="28"/>
  <c r="J194" i="28"/>
  <c r="I194" i="28"/>
  <c r="N193" i="28"/>
  <c r="M193" i="28"/>
  <c r="L193" i="28"/>
  <c r="K193" i="28"/>
  <c r="J193" i="28"/>
  <c r="I193" i="28"/>
  <c r="N192" i="28"/>
  <c r="M192" i="28"/>
  <c r="L192" i="28"/>
  <c r="K192" i="28"/>
  <c r="J192" i="28"/>
  <c r="I192" i="28"/>
  <c r="N191" i="28"/>
  <c r="L191" i="28"/>
  <c r="K191" i="28"/>
  <c r="J191" i="28"/>
  <c r="I191" i="28"/>
  <c r="E220" i="28"/>
  <c r="E219" i="28"/>
  <c r="E218" i="28"/>
  <c r="E217" i="28"/>
  <c r="E216" i="28"/>
  <c r="E215" i="28"/>
  <c r="E214" i="28"/>
  <c r="E213" i="28"/>
  <c r="E212" i="28"/>
  <c r="E211" i="28"/>
  <c r="E210" i="28"/>
  <c r="E209" i="28"/>
  <c r="E208" i="28"/>
  <c r="E207" i="28"/>
  <c r="E206" i="28"/>
  <c r="E205" i="28"/>
  <c r="E204" i="28"/>
  <c r="E203" i="28"/>
  <c r="E202" i="28"/>
  <c r="E201" i="28"/>
  <c r="E200" i="28"/>
  <c r="E199" i="28"/>
  <c r="E198" i="28"/>
  <c r="E197" i="28"/>
  <c r="E196" i="28"/>
  <c r="E195" i="28"/>
  <c r="E194" i="28"/>
  <c r="E193" i="28"/>
  <c r="E192" i="28"/>
  <c r="E191" i="28"/>
  <c r="N121" i="6"/>
  <c r="M121" i="6"/>
  <c r="L121" i="6"/>
  <c r="K121" i="6"/>
  <c r="J121" i="6"/>
  <c r="H121" i="6"/>
  <c r="G121" i="6"/>
  <c r="E121" i="6"/>
  <c r="N120" i="6"/>
  <c r="M120" i="6"/>
  <c r="L120" i="6"/>
  <c r="K120" i="6"/>
  <c r="J120" i="6"/>
  <c r="H120" i="6"/>
  <c r="G120" i="6"/>
  <c r="E120" i="6"/>
  <c r="N119" i="6"/>
  <c r="M119" i="6"/>
  <c r="L119" i="6"/>
  <c r="K119" i="6"/>
  <c r="J119" i="6"/>
  <c r="H119" i="6"/>
  <c r="G119" i="6"/>
  <c r="E119" i="6"/>
  <c r="N118" i="6"/>
  <c r="M118" i="6"/>
  <c r="L118" i="6"/>
  <c r="K118" i="6"/>
  <c r="J118" i="6"/>
  <c r="H118" i="6"/>
  <c r="G118" i="6"/>
  <c r="E118" i="6"/>
  <c r="N117" i="6"/>
  <c r="M117" i="6"/>
  <c r="L117" i="6"/>
  <c r="K117" i="6"/>
  <c r="J117" i="6"/>
  <c r="H117" i="6"/>
  <c r="G117" i="6"/>
  <c r="E117" i="6"/>
  <c r="N116" i="6"/>
  <c r="M116" i="6"/>
  <c r="L116" i="6"/>
  <c r="K116" i="6"/>
  <c r="J116" i="6"/>
  <c r="H116" i="6"/>
  <c r="G116" i="6"/>
  <c r="E116" i="6"/>
  <c r="N115" i="6"/>
  <c r="M115" i="6"/>
  <c r="L115" i="6"/>
  <c r="K115" i="6"/>
  <c r="J115" i="6"/>
  <c r="H115" i="6"/>
  <c r="G115" i="6"/>
  <c r="E115" i="6"/>
  <c r="N114" i="6"/>
  <c r="M114" i="6"/>
  <c r="L114" i="6"/>
  <c r="K114" i="6"/>
  <c r="J114" i="6"/>
  <c r="H114" i="6"/>
  <c r="G114" i="6"/>
  <c r="E114" i="6"/>
  <c r="N113" i="6"/>
  <c r="M113" i="6"/>
  <c r="L113" i="6"/>
  <c r="K113" i="6"/>
  <c r="J113" i="6"/>
  <c r="H113" i="6"/>
  <c r="G113" i="6"/>
  <c r="E113" i="6"/>
  <c r="N112" i="6"/>
  <c r="M112" i="6"/>
  <c r="L112" i="6"/>
  <c r="K112" i="6"/>
  <c r="J112" i="6"/>
  <c r="H112" i="6"/>
  <c r="G112" i="6"/>
  <c r="E112" i="6"/>
  <c r="N111" i="6"/>
  <c r="M111" i="6"/>
  <c r="L111" i="6"/>
  <c r="K111" i="6"/>
  <c r="J111" i="6"/>
  <c r="H111" i="6"/>
  <c r="G111" i="6"/>
  <c r="E111" i="6"/>
  <c r="N110" i="6"/>
  <c r="M110" i="6"/>
  <c r="L110" i="6"/>
  <c r="K110" i="6"/>
  <c r="J110" i="6"/>
  <c r="H110" i="6"/>
  <c r="G110" i="6"/>
  <c r="E110" i="6"/>
  <c r="N109" i="6"/>
  <c r="M109" i="6"/>
  <c r="L109" i="6"/>
  <c r="K109" i="6"/>
  <c r="J109" i="6"/>
  <c r="H109" i="6"/>
  <c r="G109" i="6"/>
  <c r="E109" i="6"/>
  <c r="N108" i="6"/>
  <c r="M108" i="6"/>
  <c r="L108" i="6"/>
  <c r="K108" i="6"/>
  <c r="J108" i="6"/>
  <c r="H108" i="6"/>
  <c r="G108" i="6"/>
  <c r="E108" i="6"/>
  <c r="N107" i="6"/>
  <c r="M107" i="6"/>
  <c r="L107" i="6"/>
  <c r="K107" i="6"/>
  <c r="J107" i="6"/>
  <c r="H107" i="6"/>
  <c r="G107" i="6"/>
  <c r="E107" i="6"/>
  <c r="N106" i="6"/>
  <c r="M106" i="6"/>
  <c r="L106" i="6"/>
  <c r="K106" i="6"/>
  <c r="J106" i="6"/>
  <c r="H106" i="6"/>
  <c r="G106" i="6"/>
  <c r="E106" i="6"/>
  <c r="N105" i="6"/>
  <c r="M105" i="6"/>
  <c r="L105" i="6"/>
  <c r="K105" i="6"/>
  <c r="J105" i="6"/>
  <c r="H105" i="6"/>
  <c r="G105" i="6"/>
  <c r="E105" i="6"/>
  <c r="N104" i="6"/>
  <c r="M104" i="6"/>
  <c r="L104" i="6"/>
  <c r="K104" i="6"/>
  <c r="J104" i="6"/>
  <c r="H104" i="6"/>
  <c r="G104" i="6"/>
  <c r="E104" i="6"/>
  <c r="N103" i="6"/>
  <c r="M103" i="6"/>
  <c r="L103" i="6"/>
  <c r="K103" i="6"/>
  <c r="J103" i="6"/>
  <c r="H103" i="6"/>
  <c r="G103" i="6"/>
  <c r="E103" i="6"/>
  <c r="I65" i="6"/>
  <c r="P1263" i="31" l="1"/>
  <c r="P1262" i="31"/>
  <c r="P1213" i="31"/>
  <c r="P1212" i="31"/>
  <c r="P1163" i="31"/>
  <c r="P1162" i="31"/>
  <c r="P1113" i="31"/>
  <c r="P1112" i="31"/>
  <c r="P1063" i="31"/>
  <c r="P1062" i="31"/>
  <c r="P1013" i="31"/>
  <c r="P1012" i="31"/>
  <c r="P963" i="31"/>
  <c r="P962" i="31"/>
  <c r="P913" i="31"/>
  <c r="P912" i="31"/>
  <c r="P863" i="31"/>
  <c r="P862" i="31"/>
  <c r="P813" i="31"/>
  <c r="P812" i="31"/>
  <c r="P1267" i="31"/>
  <c r="P1266" i="31"/>
  <c r="P1217" i="31"/>
  <c r="P1216" i="31"/>
  <c r="P1167" i="31"/>
  <c r="P1166" i="31"/>
  <c r="P1117" i="31"/>
  <c r="P1116" i="31"/>
  <c r="P1067" i="31"/>
  <c r="P1066" i="31"/>
  <c r="P1017" i="31"/>
  <c r="P1016" i="31"/>
  <c r="P967" i="31"/>
  <c r="P966" i="31"/>
  <c r="P917" i="31"/>
  <c r="P916" i="31"/>
  <c r="P867" i="31"/>
  <c r="P866" i="31"/>
  <c r="P817" i="31"/>
  <c r="P816" i="31"/>
  <c r="P220" i="6" l="1"/>
  <c r="M3" i="6" s="1"/>
  <c r="E170" i="6" l="1"/>
  <c r="E144" i="6"/>
  <c r="N163" i="6"/>
  <c r="N51" i="28" s="1"/>
  <c r="M163" i="6"/>
  <c r="M51" i="28" s="1"/>
  <c r="L163" i="6"/>
  <c r="L51" i="28" s="1"/>
  <c r="K163" i="6"/>
  <c r="K51" i="28" s="1"/>
  <c r="J163" i="6"/>
  <c r="J51" i="28" s="1"/>
  <c r="G163" i="6"/>
  <c r="G51" i="28" s="1"/>
  <c r="E163" i="6"/>
  <c r="E51" i="28" s="1"/>
  <c r="N162" i="6"/>
  <c r="N50" i="28" s="1"/>
  <c r="M162" i="6"/>
  <c r="M50" i="28" s="1"/>
  <c r="L162" i="6"/>
  <c r="L50" i="28" s="1"/>
  <c r="K162" i="6"/>
  <c r="K50" i="28" s="1"/>
  <c r="J162" i="6"/>
  <c r="J50" i="28" s="1"/>
  <c r="G162" i="6"/>
  <c r="G50" i="28" s="1"/>
  <c r="E162" i="6"/>
  <c r="E50" i="28" s="1"/>
  <c r="N161" i="6"/>
  <c r="N49" i="28" s="1"/>
  <c r="M161" i="6"/>
  <c r="M49" i="28" s="1"/>
  <c r="L161" i="6"/>
  <c r="L49" i="28" s="1"/>
  <c r="K161" i="6"/>
  <c r="K49" i="28" s="1"/>
  <c r="J161" i="6"/>
  <c r="J49" i="28" s="1"/>
  <c r="G161" i="6"/>
  <c r="G49" i="28" s="1"/>
  <c r="E161" i="6"/>
  <c r="E49" i="28" s="1"/>
  <c r="N160" i="6"/>
  <c r="N48" i="28" s="1"/>
  <c r="M160" i="6"/>
  <c r="M48" i="28" s="1"/>
  <c r="L160" i="6"/>
  <c r="L48" i="28" s="1"/>
  <c r="K160" i="6"/>
  <c r="K48" i="28" s="1"/>
  <c r="J160" i="6"/>
  <c r="J48" i="28" s="1"/>
  <c r="G160" i="6"/>
  <c r="G48" i="28" s="1"/>
  <c r="E160" i="6"/>
  <c r="E48" i="28" s="1"/>
  <c r="N159" i="6"/>
  <c r="N47" i="28" s="1"/>
  <c r="M159" i="6"/>
  <c r="M47" i="28" s="1"/>
  <c r="L159" i="6"/>
  <c r="L47" i="28" s="1"/>
  <c r="K159" i="6"/>
  <c r="K47" i="28" s="1"/>
  <c r="J159" i="6"/>
  <c r="J47" i="28" s="1"/>
  <c r="G159" i="6"/>
  <c r="G47" i="28" s="1"/>
  <c r="E159" i="6"/>
  <c r="E47" i="28" s="1"/>
  <c r="N158" i="6"/>
  <c r="N46" i="28" s="1"/>
  <c r="M158" i="6"/>
  <c r="M46" i="28" s="1"/>
  <c r="L158" i="6"/>
  <c r="L46" i="28" s="1"/>
  <c r="K158" i="6"/>
  <c r="K46" i="28" s="1"/>
  <c r="J158" i="6"/>
  <c r="J46" i="28" s="1"/>
  <c r="G158" i="6"/>
  <c r="G46" i="28" s="1"/>
  <c r="E158" i="6"/>
  <c r="E46" i="28" s="1"/>
  <c r="N157" i="6"/>
  <c r="N45" i="28" s="1"/>
  <c r="M157" i="6"/>
  <c r="M45" i="28" s="1"/>
  <c r="L157" i="6"/>
  <c r="L45" i="28" s="1"/>
  <c r="K157" i="6"/>
  <c r="K45" i="28" s="1"/>
  <c r="J157" i="6"/>
  <c r="J45" i="28" s="1"/>
  <c r="G157" i="6"/>
  <c r="G45" i="28" s="1"/>
  <c r="E157" i="6"/>
  <c r="E45" i="28" s="1"/>
  <c r="N156" i="6"/>
  <c r="N44" i="28" s="1"/>
  <c r="M156" i="6"/>
  <c r="M44" i="28" s="1"/>
  <c r="L156" i="6"/>
  <c r="L44" i="28" s="1"/>
  <c r="K156" i="6"/>
  <c r="K44" i="28" s="1"/>
  <c r="J156" i="6"/>
  <c r="J44" i="28" s="1"/>
  <c r="G156" i="6"/>
  <c r="G44" i="28" s="1"/>
  <c r="E156" i="6"/>
  <c r="E44" i="28" s="1"/>
  <c r="N155" i="6"/>
  <c r="N43" i="28" s="1"/>
  <c r="M155" i="6"/>
  <c r="M43" i="28" s="1"/>
  <c r="L155" i="6"/>
  <c r="L43" i="28" s="1"/>
  <c r="K155" i="6"/>
  <c r="K43" i="28" s="1"/>
  <c r="J155" i="6"/>
  <c r="J43" i="28" s="1"/>
  <c r="G155" i="6"/>
  <c r="G43" i="28" s="1"/>
  <c r="E155" i="6"/>
  <c r="E43" i="28" s="1"/>
  <c r="N154" i="6"/>
  <c r="N42" i="28" s="1"/>
  <c r="M154" i="6"/>
  <c r="M42" i="28" s="1"/>
  <c r="L154" i="6"/>
  <c r="L42" i="28" s="1"/>
  <c r="K154" i="6"/>
  <c r="K42" i="28" s="1"/>
  <c r="J154" i="6"/>
  <c r="J42" i="28" s="1"/>
  <c r="G154" i="6"/>
  <c r="G42" i="28" s="1"/>
  <c r="E154" i="6"/>
  <c r="E42" i="28" s="1"/>
  <c r="N153" i="6"/>
  <c r="N41" i="28" s="1"/>
  <c r="M153" i="6"/>
  <c r="M41" i="28" s="1"/>
  <c r="L153" i="6"/>
  <c r="L41" i="28" s="1"/>
  <c r="K153" i="6"/>
  <c r="K41" i="28" s="1"/>
  <c r="J153" i="6"/>
  <c r="J41" i="28" s="1"/>
  <c r="G153" i="6"/>
  <c r="G41" i="28" s="1"/>
  <c r="E153" i="6"/>
  <c r="E41" i="28" s="1"/>
  <c r="N152" i="6"/>
  <c r="N40" i="28" s="1"/>
  <c r="M152" i="6"/>
  <c r="M40" i="28" s="1"/>
  <c r="L152" i="6"/>
  <c r="L40" i="28" s="1"/>
  <c r="K152" i="6"/>
  <c r="K40" i="28" s="1"/>
  <c r="J152" i="6"/>
  <c r="J40" i="28" s="1"/>
  <c r="G152" i="6"/>
  <c r="G40" i="28" s="1"/>
  <c r="E152" i="6"/>
  <c r="E40" i="28" s="1"/>
  <c r="N151" i="6"/>
  <c r="N39" i="28" s="1"/>
  <c r="M151" i="6"/>
  <c r="M39" i="28" s="1"/>
  <c r="L151" i="6"/>
  <c r="L39" i="28" s="1"/>
  <c r="K151" i="6"/>
  <c r="K39" i="28" s="1"/>
  <c r="J151" i="6"/>
  <c r="J39" i="28" s="1"/>
  <c r="G151" i="6"/>
  <c r="G39" i="28" s="1"/>
  <c r="E151" i="6"/>
  <c r="E39" i="28" s="1"/>
  <c r="N150" i="6"/>
  <c r="N38" i="28" s="1"/>
  <c r="M150" i="6"/>
  <c r="M38" i="28" s="1"/>
  <c r="L150" i="6"/>
  <c r="L38" i="28" s="1"/>
  <c r="K150" i="6"/>
  <c r="K38" i="28" s="1"/>
  <c r="J150" i="6"/>
  <c r="J38" i="28" s="1"/>
  <c r="G150" i="6"/>
  <c r="G38" i="28" s="1"/>
  <c r="E150" i="6"/>
  <c r="E38" i="28" s="1"/>
  <c r="N149" i="6"/>
  <c r="N37" i="28" s="1"/>
  <c r="M149" i="6"/>
  <c r="M37" i="28" s="1"/>
  <c r="L149" i="6"/>
  <c r="L37" i="28" s="1"/>
  <c r="K149" i="6"/>
  <c r="K37" i="28" s="1"/>
  <c r="J149" i="6"/>
  <c r="J37" i="28" s="1"/>
  <c r="G149" i="6"/>
  <c r="G37" i="28" s="1"/>
  <c r="E149" i="6"/>
  <c r="E37" i="28" s="1"/>
  <c r="N148" i="6"/>
  <c r="N36" i="28" s="1"/>
  <c r="M148" i="6"/>
  <c r="M36" i="28" s="1"/>
  <c r="L148" i="6"/>
  <c r="L36" i="28" s="1"/>
  <c r="K148" i="6"/>
  <c r="K36" i="28" s="1"/>
  <c r="J148" i="6"/>
  <c r="J36" i="28" s="1"/>
  <c r="G148" i="6"/>
  <c r="G36" i="28" s="1"/>
  <c r="E148" i="6"/>
  <c r="E36" i="28" s="1"/>
  <c r="N147" i="6"/>
  <c r="N35" i="28" s="1"/>
  <c r="M147" i="6"/>
  <c r="M35" i="28" s="1"/>
  <c r="L147" i="6"/>
  <c r="L35" i="28" s="1"/>
  <c r="K147" i="6"/>
  <c r="K35" i="28" s="1"/>
  <c r="J147" i="6"/>
  <c r="J35" i="28" s="1"/>
  <c r="G147" i="6"/>
  <c r="G35" i="28" s="1"/>
  <c r="E147" i="6"/>
  <c r="E35" i="28" s="1"/>
  <c r="N146" i="6"/>
  <c r="N34" i="28" s="1"/>
  <c r="M146" i="6"/>
  <c r="M34" i="28" s="1"/>
  <c r="L146" i="6"/>
  <c r="L34" i="28" s="1"/>
  <c r="K146" i="6"/>
  <c r="K34" i="28" s="1"/>
  <c r="J146" i="6"/>
  <c r="J34" i="28" s="1"/>
  <c r="G146" i="6"/>
  <c r="G34" i="28" s="1"/>
  <c r="E146" i="6"/>
  <c r="E34" i="28" s="1"/>
  <c r="N145" i="6"/>
  <c r="N33" i="28" s="1"/>
  <c r="M145" i="6"/>
  <c r="M33" i="28" s="1"/>
  <c r="L145" i="6"/>
  <c r="L33" i="28" s="1"/>
  <c r="K145" i="6"/>
  <c r="K33" i="28" s="1"/>
  <c r="J145" i="6"/>
  <c r="J33" i="28" s="1"/>
  <c r="G145" i="6"/>
  <c r="G33" i="28" s="1"/>
  <c r="E145" i="6"/>
  <c r="E33" i="28" s="1"/>
  <c r="N144" i="6" l="1"/>
  <c r="M144" i="6"/>
  <c r="L144" i="6"/>
  <c r="K144" i="6"/>
  <c r="J144" i="6"/>
  <c r="H144" i="6"/>
  <c r="G144" i="6"/>
  <c r="D144" i="6"/>
  <c r="N123" i="6"/>
  <c r="M123" i="6"/>
  <c r="L123" i="6"/>
  <c r="K123" i="6"/>
  <c r="J123" i="6"/>
  <c r="H123" i="6"/>
  <c r="G123" i="6"/>
  <c r="E123" i="6"/>
  <c r="D123" i="6"/>
  <c r="I85" i="6"/>
  <c r="I97" i="6" s="1"/>
  <c r="N32" i="28" s="1"/>
  <c r="I84" i="6"/>
  <c r="I96" i="6" s="1"/>
  <c r="M32" i="28" s="1"/>
  <c r="I83" i="6"/>
  <c r="I95" i="6" s="1"/>
  <c r="L32" i="28" s="1"/>
  <c r="I82" i="6"/>
  <c r="I94" i="6" s="1"/>
  <c r="K32" i="28" s="1"/>
  <c r="I81" i="6"/>
  <c r="I93" i="6" s="1"/>
  <c r="J32" i="28" s="1"/>
  <c r="E97" i="6"/>
  <c r="E96" i="6"/>
  <c r="E95" i="6"/>
  <c r="E94" i="6"/>
  <c r="E91" i="6"/>
  <c r="E90" i="6"/>
  <c r="E89" i="6"/>
  <c r="E88" i="6"/>
  <c r="E72" i="6"/>
  <c r="E71" i="6"/>
  <c r="E69" i="6"/>
  <c r="E68" i="6"/>
  <c r="L55" i="6"/>
  <c r="L57" i="6" s="1"/>
  <c r="J16" i="28" s="1"/>
  <c r="D35" i="6"/>
  <c r="P35" i="6"/>
  <c r="D37" i="6"/>
  <c r="E39" i="6"/>
  <c r="E43" i="6"/>
  <c r="E47" i="6"/>
  <c r="I47" i="6"/>
  <c r="J14" i="28" s="1"/>
  <c r="E51" i="6"/>
  <c r="E58" i="6"/>
  <c r="D61" i="6"/>
  <c r="E63" i="6"/>
  <c r="E65" i="6"/>
  <c r="E66" i="6"/>
  <c r="H1454" i="31"/>
  <c r="G1443" i="31"/>
  <c r="E1443" i="31"/>
  <c r="E1441" i="31"/>
  <c r="H1439" i="31"/>
  <c r="G1428" i="31"/>
  <c r="E1428" i="31"/>
  <c r="E1426" i="31"/>
  <c r="E1424" i="31"/>
  <c r="H1422" i="31"/>
  <c r="E1420" i="31"/>
  <c r="E1419" i="31"/>
  <c r="H1417" i="31"/>
  <c r="H1405" i="31"/>
  <c r="G1394" i="31"/>
  <c r="E1394" i="31"/>
  <c r="E1392" i="31"/>
  <c r="H1390" i="31"/>
  <c r="G1379" i="31"/>
  <c r="E1379" i="31"/>
  <c r="E1377" i="31"/>
  <c r="E1375" i="31"/>
  <c r="H1373" i="31"/>
  <c r="E1371" i="31"/>
  <c r="E1370" i="31"/>
  <c r="H1368" i="31"/>
  <c r="H1356" i="31"/>
  <c r="G1345" i="31"/>
  <c r="E1345" i="31"/>
  <c r="E1343" i="31"/>
  <c r="H1341" i="31"/>
  <c r="G1330" i="31"/>
  <c r="E1330" i="31"/>
  <c r="E1328" i="31"/>
  <c r="E1326" i="31"/>
  <c r="H1324" i="31"/>
  <c r="E1322" i="31"/>
  <c r="E1321" i="31"/>
  <c r="H1319" i="31"/>
  <c r="H1306" i="31"/>
  <c r="G1295" i="31"/>
  <c r="E1295" i="31"/>
  <c r="E1293" i="31"/>
  <c r="H1291" i="31"/>
  <c r="G1280" i="31"/>
  <c r="E1280" i="31"/>
  <c r="E1278" i="31"/>
  <c r="E1276" i="31"/>
  <c r="H1274" i="31"/>
  <c r="E1272" i="31"/>
  <c r="E1271" i="31"/>
  <c r="H1269" i="31"/>
  <c r="H1256" i="31"/>
  <c r="G1245" i="31"/>
  <c r="E1245" i="31"/>
  <c r="E1243" i="31"/>
  <c r="H1241" i="31"/>
  <c r="G1230" i="31"/>
  <c r="E1230" i="31"/>
  <c r="E1228" i="31"/>
  <c r="E1226" i="31"/>
  <c r="H1224" i="31"/>
  <c r="E1222" i="31"/>
  <c r="E1221" i="31"/>
  <c r="H1219" i="31"/>
  <c r="H1206" i="31"/>
  <c r="G1195" i="31"/>
  <c r="E1195" i="31"/>
  <c r="E1193" i="31"/>
  <c r="H1191" i="31"/>
  <c r="G1180" i="31"/>
  <c r="E1180" i="31"/>
  <c r="E1178" i="31"/>
  <c r="E1176" i="31"/>
  <c r="H1174" i="31"/>
  <c r="E1172" i="31"/>
  <c r="E1171" i="31"/>
  <c r="H1169" i="31"/>
  <c r="H1156" i="31"/>
  <c r="G1145" i="31"/>
  <c r="E1145" i="31"/>
  <c r="E1143" i="31"/>
  <c r="H1141" i="31"/>
  <c r="G1130" i="31"/>
  <c r="E1130" i="31"/>
  <c r="E1128" i="31"/>
  <c r="E1126" i="31"/>
  <c r="H1124" i="31"/>
  <c r="E1122" i="31"/>
  <c r="E1121" i="31"/>
  <c r="H1119" i="31"/>
  <c r="H1106" i="31"/>
  <c r="G1095" i="31"/>
  <c r="E1095" i="31"/>
  <c r="E1093" i="31"/>
  <c r="H1091" i="31"/>
  <c r="G1080" i="31"/>
  <c r="E1080" i="31"/>
  <c r="E1078" i="31"/>
  <c r="E1076" i="31"/>
  <c r="H1074" i="31"/>
  <c r="E1072" i="31"/>
  <c r="E1071" i="31"/>
  <c r="H1069" i="31"/>
  <c r="H1056" i="31"/>
  <c r="G1045" i="31"/>
  <c r="E1045" i="31"/>
  <c r="E1043" i="31"/>
  <c r="H1041" i="31"/>
  <c r="G1030" i="31"/>
  <c r="E1030" i="31"/>
  <c r="E1028" i="31"/>
  <c r="E1026" i="31"/>
  <c r="H1024" i="31"/>
  <c r="E1022" i="31"/>
  <c r="E1021" i="31"/>
  <c r="H1019" i="31"/>
  <c r="H1006" i="31"/>
  <c r="G995" i="31"/>
  <c r="E995" i="31"/>
  <c r="E993" i="31"/>
  <c r="H991" i="31"/>
  <c r="G980" i="31"/>
  <c r="E980" i="31"/>
  <c r="E978" i="31"/>
  <c r="E976" i="31"/>
  <c r="H974" i="31"/>
  <c r="E972" i="31"/>
  <c r="E971" i="31"/>
  <c r="H969" i="31"/>
  <c r="H956" i="31"/>
  <c r="G945" i="31"/>
  <c r="E945" i="31"/>
  <c r="E943" i="31"/>
  <c r="H941" i="31"/>
  <c r="G930" i="31"/>
  <c r="E930" i="31"/>
  <c r="E928" i="31"/>
  <c r="E926" i="31"/>
  <c r="H924" i="31"/>
  <c r="E922" i="31"/>
  <c r="E921" i="31"/>
  <c r="H919" i="31"/>
  <c r="H906" i="31"/>
  <c r="G895" i="31"/>
  <c r="E895" i="31"/>
  <c r="E893" i="31"/>
  <c r="H891" i="31"/>
  <c r="G880" i="31"/>
  <c r="E880" i="31"/>
  <c r="E878" i="31"/>
  <c r="E876" i="31"/>
  <c r="H874" i="31"/>
  <c r="E872" i="31"/>
  <c r="E871" i="31"/>
  <c r="H869" i="31"/>
  <c r="H856" i="31"/>
  <c r="G845" i="31"/>
  <c r="E845" i="31"/>
  <c r="E843" i="31"/>
  <c r="H841" i="31"/>
  <c r="G830" i="31"/>
  <c r="E830" i="31"/>
  <c r="E828" i="31"/>
  <c r="E826" i="31"/>
  <c r="H824" i="31"/>
  <c r="E822" i="31"/>
  <c r="E821" i="31"/>
  <c r="H819" i="31"/>
  <c r="H806" i="31"/>
  <c r="G795" i="31"/>
  <c r="E795" i="31"/>
  <c r="E793" i="31"/>
  <c r="H791" i="31"/>
  <c r="G780" i="31"/>
  <c r="E780" i="31"/>
  <c r="E778" i="31"/>
  <c r="E776" i="31"/>
  <c r="H774" i="31"/>
  <c r="E772" i="31"/>
  <c r="E771" i="31"/>
  <c r="H769" i="31"/>
  <c r="H756" i="31"/>
  <c r="G745" i="31"/>
  <c r="E745" i="31"/>
  <c r="E743" i="31"/>
  <c r="H741" i="31"/>
  <c r="G730" i="31"/>
  <c r="E730" i="31"/>
  <c r="E728" i="31"/>
  <c r="E726" i="31"/>
  <c r="H724" i="31"/>
  <c r="E722" i="31"/>
  <c r="E721" i="31"/>
  <c r="H719" i="31"/>
  <c r="H706" i="31"/>
  <c r="G695" i="31"/>
  <c r="E695" i="31"/>
  <c r="E693" i="31"/>
  <c r="H691" i="31"/>
  <c r="G680" i="31"/>
  <c r="E680" i="31"/>
  <c r="E678" i="31"/>
  <c r="E676" i="31"/>
  <c r="H674" i="31"/>
  <c r="E672" i="31"/>
  <c r="E671" i="31"/>
  <c r="H669" i="31"/>
  <c r="H656" i="31"/>
  <c r="G645" i="31"/>
  <c r="E645" i="31"/>
  <c r="E643" i="31"/>
  <c r="H641" i="31"/>
  <c r="G630" i="31"/>
  <c r="E630" i="31"/>
  <c r="E628" i="31"/>
  <c r="E626" i="31"/>
  <c r="H624" i="31"/>
  <c r="E622" i="31"/>
  <c r="E621" i="31"/>
  <c r="H619" i="31"/>
  <c r="H606" i="31"/>
  <c r="G595" i="31"/>
  <c r="E595" i="31"/>
  <c r="E593" i="31"/>
  <c r="H591" i="31"/>
  <c r="G580" i="31"/>
  <c r="E580" i="31"/>
  <c r="E578" i="31"/>
  <c r="E576" i="31"/>
  <c r="H574" i="31"/>
  <c r="E572" i="31"/>
  <c r="E571" i="31"/>
  <c r="H569" i="31"/>
  <c r="H556" i="31"/>
  <c r="G545" i="31"/>
  <c r="E545" i="31"/>
  <c r="E543" i="31"/>
  <c r="H541" i="31"/>
  <c r="G530" i="31"/>
  <c r="E530" i="31"/>
  <c r="E528" i="31"/>
  <c r="E526" i="31"/>
  <c r="H524" i="31"/>
  <c r="E522" i="31"/>
  <c r="E521" i="31"/>
  <c r="H519" i="31"/>
  <c r="H506" i="31"/>
  <c r="G495" i="31"/>
  <c r="E495" i="31"/>
  <c r="E493" i="31"/>
  <c r="H491" i="31"/>
  <c r="G480" i="31"/>
  <c r="E480" i="31"/>
  <c r="E478" i="31"/>
  <c r="E476" i="31"/>
  <c r="H474" i="31"/>
  <c r="E472" i="31"/>
  <c r="E471" i="31"/>
  <c r="H469" i="31"/>
  <c r="H456" i="31"/>
  <c r="G445" i="31"/>
  <c r="E445" i="31"/>
  <c r="E443" i="31"/>
  <c r="H441" i="31"/>
  <c r="G430" i="31"/>
  <c r="E430" i="31"/>
  <c r="E428" i="31"/>
  <c r="E426" i="31"/>
  <c r="H424" i="31"/>
  <c r="E422" i="31"/>
  <c r="E421" i="31"/>
  <c r="H419" i="31"/>
  <c r="H406" i="31"/>
  <c r="G395" i="31"/>
  <c r="E395" i="31"/>
  <c r="E393" i="31"/>
  <c r="H391" i="31"/>
  <c r="G380" i="31"/>
  <c r="E380" i="31"/>
  <c r="E378" i="31"/>
  <c r="E376" i="31"/>
  <c r="H374" i="31"/>
  <c r="E372" i="31"/>
  <c r="E371" i="31"/>
  <c r="H369" i="31"/>
  <c r="Q46" i="26"/>
  <c r="Q45" i="26"/>
  <c r="Q44" i="26"/>
  <c r="Q43" i="26"/>
  <c r="Q42" i="26"/>
  <c r="Q41" i="26"/>
  <c r="Q40" i="26"/>
  <c r="Q39" i="26"/>
  <c r="Q38" i="26"/>
  <c r="Q37" i="26"/>
  <c r="Q36" i="26"/>
  <c r="Q35" i="26"/>
  <c r="Q34" i="26"/>
  <c r="Q33" i="26"/>
  <c r="Q32" i="26"/>
  <c r="Q31" i="26"/>
  <c r="Q30" i="26"/>
  <c r="Q29" i="26"/>
  <c r="Q28" i="26"/>
  <c r="Q27" i="26"/>
  <c r="Q26" i="26"/>
  <c r="Q25" i="26"/>
  <c r="Q24" i="26"/>
  <c r="Q23" i="26"/>
  <c r="Q22" i="26"/>
  <c r="Q21" i="26"/>
  <c r="Q20" i="26"/>
  <c r="Q19" i="26"/>
  <c r="Q18" i="26"/>
  <c r="Q17" i="26"/>
  <c r="D254" i="31"/>
  <c r="D253" i="31"/>
  <c r="D252" i="31"/>
  <c r="D251" i="31"/>
  <c r="D250" i="31"/>
  <c r="D249" i="31"/>
  <c r="D248" i="31"/>
  <c r="D247" i="31"/>
  <c r="D246" i="31"/>
  <c r="D245" i="31"/>
  <c r="N230" i="31"/>
  <c r="M230" i="31"/>
  <c r="L230" i="31"/>
  <c r="K230" i="31"/>
  <c r="J230" i="31"/>
  <c r="I230" i="31"/>
  <c r="N229" i="31"/>
  <c r="M229" i="31"/>
  <c r="L229" i="31"/>
  <c r="K229" i="31"/>
  <c r="J229" i="31"/>
  <c r="I229" i="31"/>
  <c r="N228" i="31"/>
  <c r="M228" i="31"/>
  <c r="L228" i="31"/>
  <c r="K228" i="31"/>
  <c r="J228" i="31"/>
  <c r="I228" i="31"/>
  <c r="N227" i="31"/>
  <c r="M227" i="31"/>
  <c r="L227" i="31"/>
  <c r="K227" i="31"/>
  <c r="J227" i="31"/>
  <c r="I227" i="31"/>
  <c r="N226" i="31"/>
  <c r="M226" i="31"/>
  <c r="L226" i="31"/>
  <c r="K226" i="31"/>
  <c r="J226" i="31"/>
  <c r="I226" i="31"/>
  <c r="N225" i="31"/>
  <c r="M225" i="31"/>
  <c r="L225" i="31"/>
  <c r="K225" i="31"/>
  <c r="J225" i="31"/>
  <c r="I225" i="31"/>
  <c r="N224" i="31"/>
  <c r="M224" i="31"/>
  <c r="L224" i="31"/>
  <c r="K224" i="31"/>
  <c r="J224" i="31"/>
  <c r="I224" i="31"/>
  <c r="N223" i="31"/>
  <c r="M223" i="31"/>
  <c r="L223" i="31"/>
  <c r="K223" i="31"/>
  <c r="J223" i="31"/>
  <c r="I223" i="31"/>
  <c r="N222" i="31"/>
  <c r="M222" i="31"/>
  <c r="L222" i="31"/>
  <c r="K222" i="31"/>
  <c r="J222" i="31"/>
  <c r="I222" i="31"/>
  <c r="G268" i="31"/>
  <c r="G267" i="31"/>
  <c r="G266" i="31"/>
  <c r="G264" i="31"/>
  <c r="G263" i="31"/>
  <c r="G262" i="31"/>
  <c r="G261" i="31"/>
  <c r="G260" i="31"/>
  <c r="G259" i="31"/>
  <c r="G230" i="31"/>
  <c r="G229" i="31"/>
  <c r="G228" i="31"/>
  <c r="G227" i="31"/>
  <c r="G226" i="31"/>
  <c r="G225" i="31"/>
  <c r="G224" i="31"/>
  <c r="G223" i="31"/>
  <c r="G222" i="31"/>
  <c r="I66" i="6"/>
  <c r="I72" i="6" s="1"/>
  <c r="G32" i="28" s="1"/>
  <c r="I71" i="6"/>
  <c r="I51" i="6"/>
  <c r="I53" i="6" s="1"/>
  <c r="J15" i="28" s="1"/>
  <c r="K47" i="6"/>
  <c r="K49" i="6" s="1"/>
  <c r="I39" i="6"/>
  <c r="I41" i="6" s="1"/>
  <c r="J12" i="28" s="1"/>
  <c r="H40" i="18" l="1"/>
  <c r="E32" i="28"/>
  <c r="R18" i="26"/>
  <c r="R26" i="26"/>
  <c r="R34" i="26"/>
  <c r="R42" i="26"/>
  <c r="R19" i="26"/>
  <c r="R27" i="26"/>
  <c r="R35" i="26"/>
  <c r="R43" i="26"/>
  <c r="R17" i="26"/>
  <c r="R32" i="26"/>
  <c r="R33" i="26"/>
  <c r="R44" i="26"/>
  <c r="R37" i="26"/>
  <c r="R45" i="26"/>
  <c r="R24" i="26"/>
  <c r="R41" i="26"/>
  <c r="R28" i="26"/>
  <c r="R29" i="26"/>
  <c r="R22" i="26"/>
  <c r="R30" i="26"/>
  <c r="R38" i="26"/>
  <c r="R46" i="26"/>
  <c r="R40" i="26"/>
  <c r="R25" i="26"/>
  <c r="R20" i="26"/>
  <c r="R36" i="26"/>
  <c r="R21" i="26"/>
  <c r="R23" i="26"/>
  <c r="R31" i="26"/>
  <c r="R39" i="26"/>
  <c r="P1408" i="31"/>
  <c r="D1408" i="31"/>
  <c r="P1359" i="31"/>
  <c r="D1359" i="31"/>
  <c r="P1310" i="31"/>
  <c r="D1310" i="31"/>
  <c r="P1260" i="31"/>
  <c r="D1260" i="31"/>
  <c r="P1210" i="31"/>
  <c r="D1210" i="31"/>
  <c r="P1160" i="31"/>
  <c r="D1160" i="31"/>
  <c r="P1110" i="31"/>
  <c r="D1110" i="31"/>
  <c r="P1060" i="31"/>
  <c r="D1060" i="31"/>
  <c r="P1010" i="31"/>
  <c r="D1010" i="31"/>
  <c r="P960" i="31"/>
  <c r="D960" i="31"/>
  <c r="P910" i="31"/>
  <c r="D910" i="31"/>
  <c r="P860" i="31"/>
  <c r="D860" i="31"/>
  <c r="P810" i="31"/>
  <c r="D810" i="31"/>
  <c r="D760" i="31"/>
  <c r="D710" i="31"/>
  <c r="D660" i="31"/>
  <c r="D610" i="31"/>
  <c r="D560" i="31"/>
  <c r="D510" i="31"/>
  <c r="D460" i="31"/>
  <c r="D410" i="31"/>
  <c r="D360" i="31"/>
  <c r="H356" i="31"/>
  <c r="G345" i="31"/>
  <c r="E345" i="31"/>
  <c r="E343" i="31"/>
  <c r="H341" i="31"/>
  <c r="G330" i="31"/>
  <c r="E330" i="31"/>
  <c r="E328" i="31"/>
  <c r="E326" i="31"/>
  <c r="H324" i="31"/>
  <c r="E322" i="31"/>
  <c r="E321" i="31"/>
  <c r="H319" i="31"/>
  <c r="P310" i="31"/>
  <c r="D310" i="31"/>
  <c r="D307" i="31"/>
  <c r="E273" i="31"/>
  <c r="E256" i="31"/>
  <c r="D242" i="31"/>
  <c r="D241" i="31"/>
  <c r="D240" i="31"/>
  <c r="D239" i="31"/>
  <c r="D238" i="31"/>
  <c r="D237" i="31"/>
  <c r="D236" i="31"/>
  <c r="D235" i="31"/>
  <c r="D234" i="31"/>
  <c r="D233" i="31"/>
  <c r="L232" i="31"/>
  <c r="I232" i="31"/>
  <c r="E232" i="31"/>
  <c r="D232" i="31"/>
  <c r="N221" i="31"/>
  <c r="M221" i="31"/>
  <c r="L221" i="31"/>
  <c r="K221" i="31"/>
  <c r="J221" i="31"/>
  <c r="I221" i="31"/>
  <c r="G221" i="31"/>
  <c r="H220" i="31"/>
  <c r="F220" i="31"/>
  <c r="E220" i="31"/>
  <c r="D220" i="31"/>
  <c r="E218" i="31"/>
  <c r="P216" i="31"/>
  <c r="D216" i="31"/>
  <c r="E184" i="31"/>
  <c r="E172" i="31"/>
  <c r="E160" i="31"/>
  <c r="P158" i="31"/>
  <c r="D158" i="31"/>
  <c r="H133" i="31"/>
  <c r="E133" i="31"/>
  <c r="D133" i="31"/>
  <c r="E131" i="31"/>
  <c r="H106" i="31"/>
  <c r="E106" i="31"/>
  <c r="D106" i="31"/>
  <c r="E104" i="31"/>
  <c r="P102" i="31"/>
  <c r="D102" i="31"/>
  <c r="N77" i="31"/>
  <c r="E77" i="31"/>
  <c r="D77" i="31"/>
  <c r="D75" i="31"/>
  <c r="P75" i="31" s="1"/>
  <c r="N33" i="31"/>
  <c r="M33" i="31"/>
  <c r="L33" i="31"/>
  <c r="K33" i="31"/>
  <c r="J33" i="31"/>
  <c r="H33" i="31"/>
  <c r="G33" i="31"/>
  <c r="E33" i="31"/>
  <c r="D33" i="31"/>
  <c r="E31" i="31"/>
  <c r="E20" i="31"/>
  <c r="P18" i="31"/>
  <c r="D18" i="31"/>
  <c r="O2" i="10"/>
  <c r="O2" i="9"/>
  <c r="S2" i="6"/>
  <c r="S2" i="14"/>
  <c r="Q2" i="19"/>
  <c r="R2" i="18"/>
  <c r="A63" i="17" l="1"/>
  <c r="A62" i="17"/>
  <c r="A61" i="17"/>
  <c r="A60" i="17"/>
  <c r="A59" i="17"/>
  <c r="A58" i="17"/>
  <c r="A57" i="17"/>
  <c r="A56" i="17"/>
  <c r="A55" i="17"/>
  <c r="A54" i="17"/>
  <c r="A53" i="17"/>
  <c r="A52" i="17"/>
  <c r="A51" i="17"/>
  <c r="A50" i="17"/>
  <c r="A49" i="17"/>
  <c r="A48" i="17"/>
  <c r="A47" i="17"/>
  <c r="A46" i="17"/>
  <c r="A45" i="17"/>
  <c r="A44" i="17"/>
  <c r="A43" i="17"/>
  <c r="A42" i="17"/>
  <c r="A41" i="17"/>
  <c r="A40" i="17"/>
  <c r="A39" i="17"/>
  <c r="A38" i="17"/>
  <c r="A37" i="17"/>
  <c r="A36" i="17"/>
  <c r="A35" i="17"/>
  <c r="A34" i="17"/>
  <c r="A33" i="17"/>
  <c r="C25" i="10"/>
  <c r="C23" i="10"/>
  <c r="F12" i="10"/>
  <c r="D12" i="10"/>
  <c r="C10" i="10"/>
  <c r="C9" i="10"/>
  <c r="C7" i="10"/>
  <c r="C5" i="10"/>
  <c r="F1" i="10"/>
  <c r="D1" i="10"/>
  <c r="C7" i="9"/>
  <c r="C5" i="9"/>
  <c r="F1" i="9"/>
  <c r="D1" i="9"/>
  <c r="A211" i="2"/>
  <c r="A210" i="2"/>
  <c r="A209" i="2"/>
  <c r="A208" i="2"/>
  <c r="A207" i="2"/>
  <c r="A206" i="2"/>
  <c r="B204" i="2"/>
  <c r="B203" i="2"/>
  <c r="A203" i="2"/>
  <c r="B202" i="2"/>
  <c r="A202" i="2"/>
  <c r="B201" i="2"/>
  <c r="A201" i="2"/>
  <c r="B200" i="2"/>
  <c r="A200" i="2"/>
  <c r="B199" i="2"/>
  <c r="A196" i="2"/>
  <c r="B194" i="2"/>
  <c r="B193" i="2"/>
  <c r="B192" i="2"/>
  <c r="B191" i="2"/>
  <c r="B190" i="2"/>
  <c r="B189" i="2"/>
  <c r="B188" i="2"/>
  <c r="B187" i="2"/>
  <c r="B186" i="2"/>
  <c r="B185" i="2"/>
  <c r="A183" i="2"/>
  <c r="A156" i="2"/>
  <c r="A155" i="2"/>
  <c r="A145" i="2"/>
  <c r="A144" i="2"/>
  <c r="A143" i="2"/>
  <c r="A142" i="2"/>
  <c r="A141" i="2"/>
  <c r="C140" i="2"/>
  <c r="A140" i="2"/>
  <c r="A138" i="2"/>
  <c r="E136" i="2"/>
  <c r="E135" i="2"/>
  <c r="E134" i="2"/>
  <c r="E133" i="2"/>
  <c r="E132" i="2"/>
  <c r="E131" i="2"/>
  <c r="E130" i="2"/>
  <c r="E129" i="2"/>
  <c r="E128" i="2"/>
  <c r="E127" i="2"/>
  <c r="J126" i="2"/>
  <c r="H126" i="2"/>
  <c r="F126" i="2"/>
  <c r="F123" i="2"/>
  <c r="E123" i="2"/>
  <c r="I122" i="2"/>
  <c r="F122" i="2"/>
  <c r="E122" i="2"/>
  <c r="I121" i="2"/>
  <c r="F121" i="2"/>
  <c r="E121" i="2"/>
  <c r="F120" i="2"/>
  <c r="E120" i="2"/>
  <c r="F119" i="2"/>
  <c r="E119" i="2"/>
  <c r="I118" i="2"/>
  <c r="F118" i="2"/>
  <c r="E118" i="2"/>
  <c r="I117" i="2"/>
  <c r="F117" i="2"/>
  <c r="E117" i="2"/>
  <c r="F116" i="2"/>
  <c r="E116" i="2"/>
  <c r="F115" i="2"/>
  <c r="E115" i="2"/>
  <c r="I114" i="2"/>
  <c r="F114" i="2"/>
  <c r="E114" i="2"/>
  <c r="I113" i="2"/>
  <c r="F113" i="2"/>
  <c r="E113" i="2"/>
  <c r="F112" i="2"/>
  <c r="E112" i="2"/>
  <c r="F111" i="2"/>
  <c r="E111" i="2"/>
  <c r="I110" i="2"/>
  <c r="F110" i="2"/>
  <c r="E110" i="2"/>
  <c r="F109" i="2"/>
  <c r="E109" i="2"/>
  <c r="F108" i="2"/>
  <c r="E108" i="2"/>
  <c r="F107" i="2"/>
  <c r="E107" i="2"/>
  <c r="F106" i="2"/>
  <c r="E106" i="2"/>
  <c r="F105" i="2"/>
  <c r="E105" i="2"/>
  <c r="F104" i="2"/>
  <c r="E104" i="2"/>
  <c r="F103" i="2"/>
  <c r="E103" i="2"/>
  <c r="F102" i="2"/>
  <c r="E102" i="2"/>
  <c r="F101" i="2"/>
  <c r="E101" i="2"/>
  <c r="I100" i="2"/>
  <c r="F100" i="2"/>
  <c r="E100" i="2"/>
  <c r="I99" i="2"/>
  <c r="F99" i="2"/>
  <c r="E99" i="2"/>
  <c r="I98" i="2"/>
  <c r="F98" i="2"/>
  <c r="E98" i="2"/>
  <c r="F97" i="2"/>
  <c r="E97" i="2"/>
  <c r="F96" i="2"/>
  <c r="E96" i="2"/>
  <c r="F95" i="2"/>
  <c r="E95" i="2"/>
  <c r="F94" i="2"/>
  <c r="E94" i="2"/>
  <c r="F93" i="2"/>
  <c r="E93" i="2"/>
  <c r="F92" i="2"/>
  <c r="E92" i="2"/>
  <c r="F91" i="2"/>
  <c r="E91" i="2"/>
  <c r="F90" i="2"/>
  <c r="E90" i="2"/>
  <c r="F89" i="2"/>
  <c r="E89" i="2"/>
  <c r="F88" i="2"/>
  <c r="E88" i="2"/>
  <c r="F87" i="2"/>
  <c r="E87" i="2"/>
  <c r="F86" i="2"/>
  <c r="E86" i="2"/>
  <c r="F85" i="2"/>
  <c r="E85" i="2"/>
  <c r="I84" i="2"/>
  <c r="F84" i="2"/>
  <c r="E84" i="2"/>
  <c r="I83" i="2"/>
  <c r="F83" i="2"/>
  <c r="E83" i="2"/>
  <c r="F82" i="2"/>
  <c r="E82" i="2"/>
  <c r="F81" i="2"/>
  <c r="E81" i="2"/>
  <c r="F80" i="2"/>
  <c r="E80" i="2"/>
  <c r="F79" i="2"/>
  <c r="E79" i="2"/>
  <c r="F78" i="2"/>
  <c r="E78" i="2"/>
  <c r="F77" i="2"/>
  <c r="E77" i="2"/>
  <c r="F76" i="2"/>
  <c r="E76" i="2"/>
  <c r="F75" i="2"/>
  <c r="E75" i="2"/>
  <c r="F74" i="2"/>
  <c r="E74" i="2"/>
  <c r="F73" i="2"/>
  <c r="E73" i="2"/>
  <c r="I72" i="2"/>
  <c r="F72" i="2"/>
  <c r="E72" i="2"/>
  <c r="J71" i="2"/>
  <c r="F71" i="2"/>
  <c r="E71" i="2"/>
  <c r="B66" i="2"/>
  <c r="B65" i="2"/>
  <c r="B64" i="2"/>
  <c r="B63" i="2"/>
  <c r="B62" i="2"/>
  <c r="B61" i="2"/>
  <c r="B60" i="2"/>
  <c r="B44" i="2"/>
  <c r="B43" i="2"/>
  <c r="C42" i="2"/>
  <c r="B42" i="2"/>
  <c r="D41" i="2"/>
  <c r="C41" i="2"/>
  <c r="B41" i="2"/>
  <c r="E40" i="2"/>
  <c r="D40" i="2"/>
  <c r="C40" i="2"/>
  <c r="B40" i="2"/>
  <c r="E39" i="2"/>
  <c r="D39" i="2"/>
  <c r="C39" i="2"/>
  <c r="B39" i="2"/>
  <c r="B38" i="2"/>
  <c r="B37" i="2"/>
  <c r="B36" i="2"/>
  <c r="B35" i="2"/>
  <c r="B34" i="2"/>
  <c r="B33" i="2"/>
  <c r="B32" i="2"/>
  <c r="B31" i="2"/>
  <c r="B29" i="2"/>
  <c r="B27" i="2"/>
  <c r="B21" i="2"/>
  <c r="B20" i="2"/>
  <c r="B19" i="2"/>
  <c r="B18" i="2"/>
  <c r="B17" i="2"/>
  <c r="B16" i="2"/>
  <c r="B15" i="2"/>
  <c r="B14" i="2"/>
  <c r="AF13" i="2"/>
  <c r="M13" i="2"/>
  <c r="AF11" i="2"/>
  <c r="AE11" i="2"/>
  <c r="AD11" i="2"/>
  <c r="AC11" i="2"/>
  <c r="AB11" i="2"/>
  <c r="AA11" i="2"/>
  <c r="Z11" i="2"/>
  <c r="Y11" i="2"/>
  <c r="X11" i="2"/>
  <c r="W11" i="2"/>
  <c r="V11" i="2"/>
  <c r="U11" i="2"/>
  <c r="T11" i="2"/>
  <c r="S11" i="2"/>
  <c r="R11" i="2"/>
  <c r="Q11" i="2"/>
  <c r="P11" i="2"/>
  <c r="O11" i="2"/>
  <c r="N11" i="2"/>
  <c r="M11" i="2"/>
  <c r="L11" i="2"/>
  <c r="K11" i="2"/>
  <c r="J11" i="2"/>
  <c r="I11" i="2"/>
  <c r="H11" i="2"/>
  <c r="G11" i="2"/>
  <c r="F11" i="2"/>
  <c r="E11" i="2"/>
  <c r="D11" i="2"/>
  <c r="C11" i="2"/>
  <c r="B11" i="2"/>
  <c r="B10" i="2"/>
  <c r="B9" i="2"/>
  <c r="B8" i="2"/>
  <c r="E6" i="2"/>
  <c r="D6" i="2"/>
  <c r="C6" i="2"/>
  <c r="B6" i="2"/>
  <c r="B5" i="2"/>
  <c r="D3" i="2"/>
  <c r="C1" i="2"/>
  <c r="B1" i="2"/>
  <c r="A1" i="2"/>
  <c r="E190" i="28"/>
  <c r="E66" i="28"/>
  <c r="D66" i="28"/>
  <c r="N31" i="28"/>
  <c r="M31" i="28"/>
  <c r="L31" i="28"/>
  <c r="K31" i="28"/>
  <c r="J31" i="28"/>
  <c r="H31" i="28"/>
  <c r="G31" i="28"/>
  <c r="E31" i="28"/>
  <c r="D31" i="28"/>
  <c r="E29" i="28"/>
  <c r="E16" i="28"/>
  <c r="E10" i="28"/>
  <c r="P8" i="28"/>
  <c r="D6" i="28"/>
  <c r="G2" i="28"/>
  <c r="E2" i="28"/>
  <c r="E43" i="27"/>
  <c r="E42" i="27"/>
  <c r="H40" i="27"/>
  <c r="E36" i="27"/>
  <c r="E34" i="27"/>
  <c r="G33" i="27"/>
  <c r="Y17" i="27"/>
  <c r="G2" i="27"/>
  <c r="E2" i="27"/>
  <c r="M275" i="31"/>
  <c r="F16" i="26"/>
  <c r="F275" i="31" s="1"/>
  <c r="E16" i="26"/>
  <c r="E275" i="31" s="1"/>
  <c r="D16" i="26"/>
  <c r="D275" i="31" s="1"/>
  <c r="G265" i="31"/>
  <c r="G2" i="26"/>
  <c r="E2" i="26"/>
  <c r="E195" i="6"/>
  <c r="D165" i="6"/>
  <c r="N102" i="6"/>
  <c r="M102" i="6"/>
  <c r="L102" i="6"/>
  <c r="K102" i="6"/>
  <c r="J102" i="6"/>
  <c r="H102" i="6"/>
  <c r="G102" i="6"/>
  <c r="E102" i="6"/>
  <c r="D102" i="6"/>
  <c r="E85" i="6"/>
  <c r="E84" i="6"/>
  <c r="E83" i="6"/>
  <c r="E82" i="6"/>
  <c r="E79" i="6"/>
  <c r="E77" i="6"/>
  <c r="E75" i="6"/>
  <c r="E73" i="6"/>
  <c r="D16" i="6"/>
  <c r="D15" i="6"/>
  <c r="P8" i="6"/>
  <c r="D8" i="6"/>
  <c r="D6" i="6"/>
  <c r="G2" i="6"/>
  <c r="E2" i="6"/>
  <c r="B2" i="6"/>
  <c r="J23" i="14"/>
  <c r="G23" i="14"/>
  <c r="F23" i="14"/>
  <c r="E23" i="14"/>
  <c r="G2" i="14"/>
  <c r="E2" i="14"/>
  <c r="C75" i="19"/>
  <c r="C71" i="19"/>
  <c r="C70" i="19"/>
  <c r="C68" i="19"/>
  <c r="C67" i="19"/>
  <c r="E65" i="19"/>
  <c r="C65" i="19"/>
  <c r="E64" i="19"/>
  <c r="C64" i="19"/>
  <c r="C63" i="19"/>
  <c r="C62" i="19"/>
  <c r="E52" i="19"/>
  <c r="C50" i="19"/>
  <c r="C48" i="19"/>
  <c r="C45" i="19"/>
  <c r="C43" i="19"/>
  <c r="C42" i="19"/>
  <c r="C41" i="19"/>
  <c r="C40" i="19"/>
  <c r="C29" i="19"/>
  <c r="C27" i="19"/>
  <c r="C26" i="19"/>
  <c r="C25" i="19"/>
  <c r="C23" i="19"/>
  <c r="C17" i="19"/>
  <c r="C12" i="19"/>
  <c r="C8" i="19"/>
  <c r="C6" i="19"/>
  <c r="E2" i="19"/>
  <c r="C2" i="19"/>
  <c r="H50" i="18"/>
  <c r="D50" i="18"/>
  <c r="D41" i="18"/>
  <c r="D40" i="18"/>
  <c r="D39" i="18"/>
  <c r="D36" i="18"/>
  <c r="D35" i="18"/>
  <c r="C8" i="18"/>
  <c r="C2" i="18"/>
  <c r="H456" i="27" l="1"/>
  <c r="H409" i="27"/>
  <c r="H362" i="27"/>
  <c r="H315" i="27"/>
  <c r="H268" i="27"/>
  <c r="H221" i="27"/>
  <c r="H174" i="27"/>
  <c r="H127" i="27"/>
  <c r="H80" i="27"/>
  <c r="U10" i="14"/>
  <c r="S10" i="14"/>
  <c r="L1469" i="31"/>
  <c r="L1473" i="31"/>
  <c r="L1485" i="31"/>
  <c r="L1466" i="31"/>
  <c r="L1468" i="31"/>
  <c r="L1472" i="31"/>
  <c r="L1474" i="31"/>
  <c r="L1486" i="31"/>
  <c r="L1467" i="31"/>
  <c r="L1471" i="31"/>
  <c r="L1487" i="31"/>
  <c r="L1465" i="31"/>
  <c r="L1470" i="31"/>
  <c r="L14" i="28"/>
  <c r="H365" i="31"/>
  <c r="H1413" i="31"/>
  <c r="H1315" i="31"/>
  <c r="H1215" i="31"/>
  <c r="H1115" i="31"/>
  <c r="H1015" i="31"/>
  <c r="H915" i="31"/>
  <c r="H815" i="31"/>
  <c r="H515" i="31"/>
  <c r="H415" i="31"/>
  <c r="H715" i="31"/>
  <c r="H615" i="31"/>
  <c r="H1364" i="31"/>
  <c r="H1265" i="31"/>
  <c r="H1165" i="31"/>
  <c r="H1065" i="31"/>
  <c r="H965" i="31"/>
  <c r="H865" i="31"/>
  <c r="H765" i="31"/>
  <c r="H665" i="31"/>
  <c r="H465" i="31"/>
  <c r="H565" i="31"/>
  <c r="H77" i="31"/>
  <c r="H315" i="31"/>
  <c r="P121" i="31"/>
  <c r="P148" i="31"/>
  <c r="P92" i="31"/>
  <c r="P93" i="31"/>
  <c r="P122" i="31"/>
  <c r="P149" i="31"/>
  <c r="P123" i="31"/>
  <c r="P150" i="31"/>
  <c r="P94" i="31"/>
  <c r="P151" i="31"/>
  <c r="P95" i="31"/>
  <c r="P124" i="31"/>
  <c r="P144" i="31"/>
  <c r="P117" i="31"/>
  <c r="P88" i="31"/>
  <c r="P125" i="31"/>
  <c r="P152" i="31"/>
  <c r="P96" i="31"/>
  <c r="P118" i="31"/>
  <c r="P89" i="31"/>
  <c r="P145" i="31"/>
  <c r="P97" i="31"/>
  <c r="P153" i="31"/>
  <c r="P126" i="31"/>
  <c r="P119" i="31"/>
  <c r="P90" i="31"/>
  <c r="P146" i="31"/>
  <c r="P91" i="31"/>
  <c r="P120" i="31"/>
  <c r="P147" i="31"/>
  <c r="T9" i="18" l="1"/>
  <c r="T11" i="18" l="1"/>
  <c r="T16" i="18"/>
  <c r="T22" i="18" s="1"/>
  <c r="T24" i="18" l="1"/>
  <c r="T26" i="18" l="1"/>
  <c r="T31" i="18" l="1"/>
  <c r="T33" i="18" s="1"/>
  <c r="R810" i="31"/>
  <c r="E24" i="28"/>
  <c r="E23" i="28"/>
  <c r="Q33" i="18"/>
  <c r="Q31" i="18"/>
  <c r="P33" i="18"/>
  <c r="P31" i="18"/>
  <c r="P853" i="31" l="1"/>
  <c r="P851" i="31"/>
  <c r="P840" i="31"/>
  <c r="P855" i="31"/>
  <c r="P849" i="31"/>
  <c r="P835" i="31"/>
  <c r="P826" i="31"/>
  <c r="P850" i="31"/>
  <c r="P834" i="31"/>
  <c r="P822" i="31"/>
  <c r="P833" i="31"/>
  <c r="P821" i="31"/>
  <c r="P832" i="31"/>
  <c r="P852" i="31"/>
  <c r="P839" i="31"/>
  <c r="P831" i="31"/>
  <c r="P847" i="31"/>
  <c r="P837" i="31"/>
  <c r="P854" i="31"/>
  <c r="P838" i="31"/>
  <c r="P848" i="31"/>
  <c r="P836" i="31"/>
  <c r="P846" i="31"/>
  <c r="R860" i="31"/>
  <c r="P903" i="31" l="1"/>
  <c r="P902" i="31"/>
  <c r="P883" i="31"/>
  <c r="P871" i="31"/>
  <c r="P901" i="31"/>
  <c r="P890" i="31"/>
  <c r="P882" i="31"/>
  <c r="P900" i="31"/>
  <c r="P889" i="31"/>
  <c r="P881" i="31"/>
  <c r="P897" i="31"/>
  <c r="P887" i="31"/>
  <c r="P872" i="31"/>
  <c r="P904" i="31"/>
  <c r="P888" i="31"/>
  <c r="P884" i="31"/>
  <c r="P876" i="31"/>
  <c r="P898" i="31"/>
  <c r="P896" i="31"/>
  <c r="P886" i="31"/>
  <c r="P899" i="31"/>
  <c r="P885" i="31"/>
  <c r="P905" i="31"/>
  <c r="R910" i="31"/>
  <c r="R960" i="31" l="1"/>
  <c r="P954" i="31"/>
  <c r="P946" i="31"/>
  <c r="P935" i="31"/>
  <c r="P953" i="31"/>
  <c r="P934" i="31"/>
  <c r="P952" i="31"/>
  <c r="P933" i="31"/>
  <c r="P951" i="31"/>
  <c r="P940" i="31"/>
  <c r="P948" i="31"/>
  <c r="P937" i="31"/>
  <c r="P921" i="31"/>
  <c r="P932" i="31"/>
  <c r="P936" i="31"/>
  <c r="P931" i="31"/>
  <c r="P955" i="31"/>
  <c r="P950" i="31"/>
  <c r="P938" i="31"/>
  <c r="P947" i="31"/>
  <c r="P926" i="31"/>
  <c r="P922" i="31"/>
  <c r="P949" i="31"/>
  <c r="P939" i="31"/>
  <c r="R1010" i="31" l="1"/>
  <c r="P1003" i="31"/>
  <c r="P984" i="31"/>
  <c r="P972" i="31"/>
  <c r="P1002" i="31"/>
  <c r="P983" i="31"/>
  <c r="P971" i="31"/>
  <c r="P1001" i="31"/>
  <c r="P990" i="31"/>
  <c r="P982" i="31"/>
  <c r="P1000" i="31"/>
  <c r="P989" i="31"/>
  <c r="P981" i="31"/>
  <c r="P1005" i="31"/>
  <c r="P997" i="31"/>
  <c r="P986" i="31"/>
  <c r="P976" i="31"/>
  <c r="P996" i="31"/>
  <c r="P998" i="31"/>
  <c r="P988" i="31"/>
  <c r="P985" i="31"/>
  <c r="P987" i="31"/>
  <c r="P1004" i="31"/>
  <c r="P999" i="31"/>
  <c r="P1053" i="31" l="1"/>
  <c r="P1034" i="31"/>
  <c r="P1022" i="31"/>
  <c r="P1052" i="31"/>
  <c r="P1033" i="31"/>
  <c r="P1051" i="31"/>
  <c r="P1040" i="31"/>
  <c r="P1032" i="31"/>
  <c r="P1050" i="31"/>
  <c r="P1039" i="31"/>
  <c r="P1055" i="31"/>
  <c r="P1047" i="31"/>
  <c r="P1036" i="31"/>
  <c r="P1054" i="31"/>
  <c r="P1049" i="31"/>
  <c r="P1037" i="31"/>
  <c r="P1021" i="31"/>
  <c r="P1046" i="31"/>
  <c r="P1031" i="31"/>
  <c r="P1048" i="31"/>
  <c r="P1035" i="31"/>
  <c r="P1038" i="31"/>
  <c r="P1026" i="31"/>
  <c r="R1060" i="31"/>
  <c r="R1110" i="31" l="1"/>
  <c r="P1104" i="31"/>
  <c r="P1103" i="31"/>
  <c r="P1102" i="31"/>
  <c r="P1083" i="31"/>
  <c r="P1071" i="31"/>
  <c r="P1101" i="31"/>
  <c r="P1090" i="31"/>
  <c r="P1082" i="31"/>
  <c r="P1100" i="31"/>
  <c r="P1089" i="31"/>
  <c r="P1081" i="31"/>
  <c r="P1099" i="31"/>
  <c r="P1088" i="31"/>
  <c r="P1096" i="31"/>
  <c r="P1085" i="31"/>
  <c r="P1076" i="31"/>
  <c r="P1072" i="31"/>
  <c r="P1087" i="31"/>
  <c r="P1105" i="31"/>
  <c r="P1097" i="31"/>
  <c r="P1098" i="31"/>
  <c r="P1086" i="31"/>
  <c r="P1084" i="31"/>
  <c r="P1151" i="31" l="1"/>
  <c r="P1140" i="31"/>
  <c r="P1132" i="31"/>
  <c r="P1150" i="31"/>
  <c r="P1139" i="31"/>
  <c r="P1131" i="31"/>
  <c r="P1149" i="31"/>
  <c r="P1138" i="31"/>
  <c r="P1148" i="31"/>
  <c r="P1153" i="31"/>
  <c r="P1134" i="31"/>
  <c r="P1122" i="31"/>
  <c r="P1135" i="31"/>
  <c r="P1146" i="31"/>
  <c r="P1133" i="31"/>
  <c r="P1126" i="31"/>
  <c r="P1155" i="31"/>
  <c r="P1121" i="31"/>
  <c r="P1136" i="31"/>
  <c r="P1154" i="31"/>
  <c r="P1137" i="31"/>
  <c r="P1147" i="31"/>
  <c r="P1152" i="31"/>
  <c r="R1160" i="31"/>
  <c r="P1205" i="31" l="1"/>
  <c r="P1204" i="31"/>
  <c r="P1200" i="31"/>
  <c r="P1201" i="31"/>
  <c r="P1189" i="31"/>
  <c r="P1181" i="31"/>
  <c r="P1188" i="31"/>
  <c r="P1202" i="31"/>
  <c r="P1187" i="31"/>
  <c r="P1199" i="31"/>
  <c r="P1198" i="31"/>
  <c r="P1197" i="31"/>
  <c r="P1186" i="31"/>
  <c r="P1183" i="31"/>
  <c r="P1171" i="31"/>
  <c r="P1196" i="31"/>
  <c r="P1190" i="31"/>
  <c r="P1185" i="31"/>
  <c r="P1172" i="31"/>
  <c r="P1203" i="31"/>
  <c r="P1184" i="31"/>
  <c r="P1176" i="31"/>
  <c r="P1182" i="31"/>
  <c r="R1210" i="31"/>
  <c r="R1260" i="31" l="1"/>
  <c r="P1255" i="31"/>
  <c r="P1247" i="31"/>
  <c r="P1236" i="31"/>
  <c r="P1254" i="31"/>
  <c r="P1246" i="31"/>
  <c r="P1235" i="31"/>
  <c r="P1226" i="31"/>
  <c r="P1253" i="31"/>
  <c r="P1234" i="31"/>
  <c r="P1222" i="31"/>
  <c r="P1252" i="31"/>
  <c r="P1233" i="31"/>
  <c r="P1221" i="31"/>
  <c r="P1249" i="31"/>
  <c r="P1238" i="31"/>
  <c r="P1251" i="31"/>
  <c r="P1231" i="31"/>
  <c r="P1248" i="31"/>
  <c r="P1240" i="31"/>
  <c r="P1237" i="31"/>
  <c r="P1232" i="31"/>
  <c r="P1250" i="31"/>
  <c r="P1239" i="31"/>
  <c r="P1304" i="31" l="1"/>
  <c r="P1296" i="31"/>
  <c r="P1285" i="31"/>
  <c r="P1276" i="31"/>
  <c r="P1303" i="31"/>
  <c r="P1284" i="31"/>
  <c r="P1272" i="31"/>
  <c r="P1302" i="31"/>
  <c r="P1283" i="31"/>
  <c r="P1271" i="31"/>
  <c r="P1301" i="31"/>
  <c r="P1290" i="31"/>
  <c r="P1282" i="31"/>
  <c r="P1298" i="31"/>
  <c r="P1287" i="31"/>
  <c r="P1297" i="31"/>
  <c r="P1299" i="31"/>
  <c r="P1289" i="31"/>
  <c r="P1305" i="31"/>
  <c r="P1300" i="31"/>
  <c r="P1288" i="31"/>
  <c r="P1281" i="31"/>
  <c r="P1286" i="31"/>
  <c r="D33" i="18"/>
  <c r="E156" i="28" l="1"/>
  <c r="F156" i="28"/>
  <c r="A11" i="27" l="1"/>
  <c r="E4" i="27" s="1"/>
  <c r="M4" i="28" l="1"/>
  <c r="G4" i="28" l="1"/>
  <c r="G3" i="28"/>
  <c r="I4" i="28"/>
  <c r="I3" i="28"/>
  <c r="K4" i="28"/>
  <c r="M3" i="28"/>
  <c r="K3" i="28"/>
  <c r="J33" i="27"/>
  <c r="I33" i="27"/>
  <c r="I40" i="27" l="1"/>
  <c r="Z41" i="27" s="1"/>
  <c r="J40" i="27"/>
  <c r="AA41" i="27" s="1"/>
  <c r="K40" i="27"/>
  <c r="AB41" i="27" s="1"/>
  <c r="L40" i="27"/>
  <c r="AC41" i="27" s="1"/>
  <c r="M40" i="27"/>
  <c r="AD41" i="27" s="1"/>
  <c r="N40" i="27"/>
  <c r="AE41" i="27" s="1"/>
  <c r="K33" i="27"/>
  <c r="L33" i="27"/>
  <c r="M33" i="27"/>
  <c r="N33" i="27"/>
  <c r="S17" i="26" l="1"/>
  <c r="S20" i="26"/>
  <c r="S19" i="26"/>
  <c r="S18" i="26"/>
  <c r="T18" i="26" l="1"/>
  <c r="T19" i="26"/>
  <c r="T20" i="26"/>
  <c r="T17" i="26"/>
  <c r="D20" i="26"/>
  <c r="D160" i="28" s="1"/>
  <c r="F20" i="26"/>
  <c r="E20" i="26"/>
  <c r="E160" i="28" s="1"/>
  <c r="D18" i="26"/>
  <c r="D158" i="28" s="1"/>
  <c r="F18" i="26"/>
  <c r="E18" i="26"/>
  <c r="E158" i="28" s="1"/>
  <c r="D19" i="26"/>
  <c r="D159" i="28" s="1"/>
  <c r="F19" i="26"/>
  <c r="E19" i="26"/>
  <c r="E159" i="28" s="1"/>
  <c r="D17" i="26"/>
  <c r="D157" i="28" s="1"/>
  <c r="F17" i="26"/>
  <c r="E17" i="26"/>
  <c r="E157" i="28" s="1"/>
  <c r="M4" i="6" l="1"/>
  <c r="K4" i="6"/>
  <c r="I4" i="6"/>
  <c r="G4" i="6"/>
  <c r="I3" i="6"/>
  <c r="G3" i="6"/>
  <c r="F3" i="18"/>
  <c r="P165" i="6" l="1"/>
  <c r="K3" i="6" s="1"/>
  <c r="E14" i="28"/>
  <c r="M5" i="27" l="1"/>
  <c r="K5" i="27"/>
  <c r="Q2" i="28"/>
  <c r="Q26" i="18" l="1"/>
  <c r="K128" i="2"/>
  <c r="K129" i="2"/>
  <c r="K130" i="2"/>
  <c r="K131" i="2"/>
  <c r="K132" i="2"/>
  <c r="K133" i="2"/>
  <c r="K127" i="2"/>
  <c r="P26" i="18"/>
  <c r="Q27" i="18" l="1"/>
  <c r="Q28" i="18" s="1"/>
  <c r="M2" i="14"/>
  <c r="M2" i="6"/>
  <c r="K2" i="19"/>
  <c r="P28" i="18"/>
  <c r="M2" i="26"/>
  <c r="M2" i="27"/>
  <c r="Q29" i="18" l="1"/>
  <c r="P27" i="18"/>
  <c r="AA33" i="27" l="1"/>
  <c r="AB33" i="27"/>
  <c r="AC33" i="27"/>
  <c r="AD33" i="27"/>
  <c r="AE33" i="27"/>
  <c r="Z33" i="27"/>
  <c r="P29" i="18"/>
  <c r="P2" i="18" l="1"/>
  <c r="O2" i="19"/>
  <c r="E3" i="26"/>
  <c r="Q2" i="14"/>
  <c r="Q2" i="6"/>
  <c r="Q2" i="26"/>
  <c r="Q9" i="18" l="1"/>
  <c r="Q16" i="18"/>
  <c r="Q11" i="18"/>
  <c r="Q12" i="18" s="1"/>
  <c r="Q2" i="27"/>
  <c r="P9" i="18"/>
  <c r="P16" i="18"/>
  <c r="Q13" i="18" l="1"/>
  <c r="Q24" i="18"/>
  <c r="Q17" i="18"/>
  <c r="I2" i="14"/>
  <c r="K2" i="14"/>
  <c r="P9" i="26"/>
  <c r="P12" i="18"/>
  <c r="P24" i="18"/>
  <c r="D9" i="18"/>
  <c r="P11" i="18"/>
  <c r="P17" i="18"/>
  <c r="Q14" i="18" l="1"/>
  <c r="Q18" i="18"/>
  <c r="I3" i="26"/>
  <c r="D31" i="18"/>
  <c r="D11" i="18"/>
  <c r="E17" i="18"/>
  <c r="P13" i="18"/>
  <c r="E12" i="18"/>
  <c r="P18" i="18"/>
  <c r="I2" i="6" l="1"/>
  <c r="Q19" i="18"/>
  <c r="Q20" i="18" s="1"/>
  <c r="M4" i="26"/>
  <c r="K4" i="26"/>
  <c r="I4" i="26"/>
  <c r="G4" i="26"/>
  <c r="M3" i="26"/>
  <c r="K3" i="26"/>
  <c r="D26" i="18"/>
  <c r="P14" i="18"/>
  <c r="E13" i="18"/>
  <c r="E18" i="18"/>
  <c r="P20" i="18"/>
  <c r="Q22" i="18" l="1"/>
  <c r="I2" i="26" s="1"/>
  <c r="G3" i="26"/>
  <c r="E14" i="18"/>
  <c r="E20" i="18"/>
  <c r="D24" i="18"/>
  <c r="P19" i="18"/>
  <c r="E27" i="18"/>
  <c r="K2" i="26" l="1"/>
  <c r="E19" i="18"/>
  <c r="E28" i="18"/>
  <c r="P22" i="18"/>
  <c r="K2" i="6" l="1"/>
  <c r="D22" i="18"/>
  <c r="E29" i="18"/>
  <c r="D156" i="28" l="1"/>
  <c r="I2" i="28" l="1"/>
  <c r="K2" i="27"/>
  <c r="I2" i="27"/>
  <c r="I2" i="19"/>
  <c r="D136" i="2"/>
  <c r="D135" i="2"/>
  <c r="D134" i="2"/>
  <c r="D133" i="2"/>
  <c r="D132" i="2"/>
  <c r="D131" i="2"/>
  <c r="D130" i="2"/>
  <c r="D129" i="2"/>
  <c r="D128" i="2"/>
  <c r="D127" i="2"/>
  <c r="H66" i="28" l="1"/>
  <c r="K135" i="2"/>
  <c r="H33" i="27"/>
  <c r="K136" i="2"/>
  <c r="K134" i="2"/>
  <c r="E15" i="28"/>
  <c r="E14" i="2" l="1"/>
  <c r="D14" i="2"/>
  <c r="C14" i="2"/>
  <c r="E13" i="28"/>
  <c r="E12" i="28"/>
  <c r="D16" i="18"/>
  <c r="S28" i="26" l="1"/>
  <c r="S27" i="26"/>
  <c r="S34" i="26"/>
  <c r="S42" i="26"/>
  <c r="S32" i="26"/>
  <c r="S41" i="26"/>
  <c r="S29" i="26"/>
  <c r="S38" i="26"/>
  <c r="S39" i="26"/>
  <c r="S43" i="26"/>
  <c r="S46" i="26"/>
  <c r="S26" i="26"/>
  <c r="S40" i="26"/>
  <c r="S45" i="26"/>
  <c r="S33" i="26"/>
  <c r="S35" i="26"/>
  <c r="S37" i="26"/>
  <c r="S31" i="26"/>
  <c r="S44" i="26"/>
  <c r="S30" i="26"/>
  <c r="S36" i="26"/>
  <c r="S21" i="26"/>
  <c r="S23" i="26"/>
  <c r="S25" i="26"/>
  <c r="S22" i="26"/>
  <c r="S24" i="26"/>
  <c r="K83" i="2"/>
  <c r="K84" i="2"/>
  <c r="K85" i="2"/>
  <c r="K89" i="2"/>
  <c r="K93" i="2"/>
  <c r="K97" i="2"/>
  <c r="K105" i="2"/>
  <c r="K110" i="2"/>
  <c r="K111" i="2"/>
  <c r="K117" i="2"/>
  <c r="K118" i="2"/>
  <c r="K119" i="2"/>
  <c r="K79" i="2"/>
  <c r="K74" i="2"/>
  <c r="K78" i="2"/>
  <c r="K82" i="2"/>
  <c r="K88" i="2"/>
  <c r="K92" i="2"/>
  <c r="K96" i="2"/>
  <c r="K109" i="2"/>
  <c r="K116" i="2"/>
  <c r="K106" i="2"/>
  <c r="K102" i="2"/>
  <c r="K98" i="2"/>
  <c r="K101" i="2"/>
  <c r="K107" i="2"/>
  <c r="K99" i="2"/>
  <c r="K108" i="2"/>
  <c r="K104" i="2"/>
  <c r="K100" i="2"/>
  <c r="K103" i="2"/>
  <c r="K75" i="2"/>
  <c r="K72" i="2"/>
  <c r="K73" i="2"/>
  <c r="K77" i="2"/>
  <c r="K81" i="2"/>
  <c r="K87" i="2"/>
  <c r="K91" i="2"/>
  <c r="K95" i="2"/>
  <c r="K113" i="2"/>
  <c r="K114" i="2"/>
  <c r="K115" i="2"/>
  <c r="K121" i="2"/>
  <c r="K122" i="2"/>
  <c r="K123" i="2"/>
  <c r="K76" i="2"/>
  <c r="K80" i="2"/>
  <c r="K86" i="2"/>
  <c r="K90" i="2"/>
  <c r="K94" i="2"/>
  <c r="K112" i="2"/>
  <c r="K120" i="2"/>
  <c r="T24" i="26" l="1"/>
  <c r="T36" i="26"/>
  <c r="T40" i="26"/>
  <c r="T32" i="26"/>
  <c r="T22" i="26"/>
  <c r="T21" i="26"/>
  <c r="T30" i="26"/>
  <c r="T26" i="26"/>
  <c r="T42" i="26"/>
  <c r="T41" i="26"/>
  <c r="T25" i="26"/>
  <c r="T44" i="26"/>
  <c r="T46" i="26"/>
  <c r="T34" i="26"/>
  <c r="T45" i="26"/>
  <c r="T23" i="26"/>
  <c r="T31" i="26"/>
  <c r="T43" i="26"/>
  <c r="T27" i="26"/>
  <c r="T33" i="26"/>
  <c r="T37" i="26"/>
  <c r="T39" i="26"/>
  <c r="T28" i="26"/>
  <c r="T29" i="26"/>
  <c r="T35" i="26"/>
  <c r="T38" i="26"/>
  <c r="D25" i="26"/>
  <c r="D165" i="28" s="1"/>
  <c r="F25" i="26"/>
  <c r="E25" i="26"/>
  <c r="E165" i="28" s="1"/>
  <c r="E33" i="26"/>
  <c r="E173" i="28" s="1"/>
  <c r="D33" i="26"/>
  <c r="D173" i="28" s="1"/>
  <c r="F33" i="26"/>
  <c r="F29" i="26"/>
  <c r="E29" i="26"/>
  <c r="E169" i="28" s="1"/>
  <c r="D29" i="26"/>
  <c r="D169" i="28" s="1"/>
  <c r="E23" i="26"/>
  <c r="E163" i="28" s="1"/>
  <c r="F23" i="26"/>
  <c r="D23" i="26"/>
  <c r="D163" i="28" s="1"/>
  <c r="F45" i="26"/>
  <c r="E45" i="26"/>
  <c r="E185" i="28" s="1"/>
  <c r="D45" i="26"/>
  <c r="D185" i="28" s="1"/>
  <c r="D41" i="26"/>
  <c r="D181" i="28" s="1"/>
  <c r="F41" i="26"/>
  <c r="E41" i="26"/>
  <c r="E181" i="28" s="1"/>
  <c r="E40" i="26"/>
  <c r="E180" i="28" s="1"/>
  <c r="F40" i="26"/>
  <c r="D40" i="26"/>
  <c r="D180" i="28" s="1"/>
  <c r="D42" i="26"/>
  <c r="D182" i="28" s="1"/>
  <c r="F42" i="26"/>
  <c r="E42" i="26"/>
  <c r="E182" i="28" s="1"/>
  <c r="F21" i="26"/>
  <c r="E21" i="26"/>
  <c r="E161" i="28" s="1"/>
  <c r="D21" i="26"/>
  <c r="D44" i="26"/>
  <c r="D184" i="28" s="1"/>
  <c r="F44" i="26"/>
  <c r="E44" i="26"/>
  <c r="E184" i="28" s="1"/>
  <c r="E46" i="26"/>
  <c r="E186" i="28" s="1"/>
  <c r="D46" i="26"/>
  <c r="D186" i="28" s="1"/>
  <c r="F46" i="26"/>
  <c r="D34" i="26"/>
  <c r="D174" i="28" s="1"/>
  <c r="F34" i="26"/>
  <c r="E34" i="26"/>
  <c r="E174" i="28" s="1"/>
  <c r="D36" i="26"/>
  <c r="D176" i="28" s="1"/>
  <c r="F36" i="26"/>
  <c r="E36" i="26"/>
  <c r="E176" i="28" s="1"/>
  <c r="D26" i="26"/>
  <c r="D166" i="28" s="1"/>
  <c r="F26" i="26"/>
  <c r="E26" i="26"/>
  <c r="E166" i="28" s="1"/>
  <c r="D31" i="26"/>
  <c r="D171" i="28" s="1"/>
  <c r="F31" i="26"/>
  <c r="E31" i="26"/>
  <c r="E171" i="28" s="1"/>
  <c r="D43" i="26"/>
  <c r="D183" i="28" s="1"/>
  <c r="F43" i="26"/>
  <c r="E43" i="26"/>
  <c r="E183" i="28" s="1"/>
  <c r="D27" i="26"/>
  <c r="D167" i="28" s="1"/>
  <c r="F27" i="26"/>
  <c r="E27" i="26"/>
  <c r="E167" i="28" s="1"/>
  <c r="F32" i="26"/>
  <c r="D32" i="26"/>
  <c r="D172" i="28" s="1"/>
  <c r="E32" i="26"/>
  <c r="E172" i="28" s="1"/>
  <c r="E30" i="26"/>
  <c r="E170" i="28" s="1"/>
  <c r="F30" i="26"/>
  <c r="D30" i="26"/>
  <c r="D170" i="28" s="1"/>
  <c r="F24" i="26"/>
  <c r="E24" i="26"/>
  <c r="E164" i="28" s="1"/>
  <c r="D24" i="26"/>
  <c r="D164" i="28" s="1"/>
  <c r="F37" i="26"/>
  <c r="D37" i="26"/>
  <c r="D177" i="28" s="1"/>
  <c r="E37" i="26"/>
  <c r="E177" i="28" s="1"/>
  <c r="E39" i="26"/>
  <c r="E179" i="28" s="1"/>
  <c r="D39" i="26"/>
  <c r="D179" i="28" s="1"/>
  <c r="F39" i="26"/>
  <c r="D28" i="26"/>
  <c r="D168" i="28" s="1"/>
  <c r="F28" i="26"/>
  <c r="E28" i="26"/>
  <c r="E168" i="28" s="1"/>
  <c r="E22" i="26"/>
  <c r="E162" i="28" s="1"/>
  <c r="F22" i="26"/>
  <c r="D22" i="26"/>
  <c r="D162" i="28" s="1"/>
  <c r="D35" i="26"/>
  <c r="D175" i="28" s="1"/>
  <c r="F35" i="26"/>
  <c r="E35" i="26"/>
  <c r="E175" i="28" s="1"/>
  <c r="E38" i="26"/>
  <c r="E178" i="28" s="1"/>
  <c r="D38" i="26"/>
  <c r="D178" i="28" s="1"/>
  <c r="F38" i="26"/>
  <c r="D161" i="28" l="1"/>
  <c r="F165" i="28"/>
  <c r="F175" i="28"/>
  <c r="F171" i="28"/>
  <c r="F163" i="28"/>
  <c r="F178" i="28"/>
  <c r="F161" i="28"/>
  <c r="F172" i="28"/>
  <c r="F167" i="28"/>
  <c r="F185" i="28"/>
  <c r="F168" i="28"/>
  <c r="F183" i="28"/>
  <c r="F186" i="28"/>
  <c r="F184" i="28"/>
  <c r="F162" i="28"/>
  <c r="F180" i="28"/>
  <c r="F166" i="28"/>
  <c r="F170" i="28"/>
  <c r="F179" i="28"/>
  <c r="F173" i="28"/>
  <c r="F176" i="28"/>
  <c r="F181" i="28"/>
  <c r="F164" i="28"/>
  <c r="F182" i="28"/>
  <c r="F177" i="28"/>
  <c r="F174" i="28"/>
  <c r="F169" i="28"/>
  <c r="F160" i="28" l="1"/>
  <c r="F159" i="28"/>
  <c r="P43" i="14"/>
  <c r="P42" i="14" l="1"/>
  <c r="Q43" i="14"/>
  <c r="P41" i="14" l="1"/>
  <c r="Q42" i="14"/>
  <c r="P40" i="14" l="1"/>
  <c r="Q41" i="14"/>
  <c r="P39" i="14" l="1"/>
  <c r="Q40" i="14"/>
  <c r="P38" i="14" l="1"/>
  <c r="Q39" i="14"/>
  <c r="P37" i="14" l="1"/>
  <c r="Q38" i="14"/>
  <c r="P36" i="14" l="1"/>
  <c r="Q37" i="14"/>
  <c r="P35" i="14" l="1"/>
  <c r="Q36" i="14"/>
  <c r="P34" i="14" l="1"/>
  <c r="Q35" i="14"/>
  <c r="P33" i="14" l="1"/>
  <c r="Q34" i="14"/>
  <c r="P32" i="14" l="1"/>
  <c r="Q33" i="14"/>
  <c r="P31" i="14" l="1"/>
  <c r="Q32" i="14"/>
  <c r="B28" i="17"/>
  <c r="B27" i="17"/>
  <c r="B26" i="17"/>
  <c r="B25" i="17"/>
  <c r="B24" i="17"/>
  <c r="B23" i="17"/>
  <c r="B22" i="17"/>
  <c r="B21" i="17"/>
  <c r="B20" i="17"/>
  <c r="B19" i="17"/>
  <c r="B18" i="17"/>
  <c r="B17" i="17"/>
  <c r="B16" i="17"/>
  <c r="B15" i="17"/>
  <c r="B14" i="17"/>
  <c r="P30" i="14" l="1"/>
  <c r="Q31" i="14"/>
  <c r="C3" i="17"/>
  <c r="H36" i="18" s="1"/>
  <c r="P29" i="14" l="1"/>
  <c r="Q30" i="14"/>
  <c r="Q29" i="14" l="1"/>
  <c r="P28" i="14"/>
  <c r="Q28" i="14" l="1"/>
  <c r="P27" i="14"/>
  <c r="Q27" i="14" l="1"/>
  <c r="P26" i="14"/>
  <c r="P25" i="14" l="1"/>
  <c r="Q26" i="14"/>
  <c r="P24" i="14" l="1"/>
  <c r="Q25" i="14"/>
  <c r="Q24" i="14" l="1"/>
  <c r="I43" i="6" l="1"/>
  <c r="I45" i="6" s="1"/>
  <c r="I75" i="6" s="1"/>
  <c r="V17" i="26" l="1"/>
  <c r="V45" i="26"/>
  <c r="V37" i="26"/>
  <c r="V29" i="26"/>
  <c r="V21" i="26"/>
  <c r="W27" i="26"/>
  <c r="V27" i="26"/>
  <c r="W44" i="26"/>
  <c r="W43" i="26"/>
  <c r="V28" i="26"/>
  <c r="W19" i="26"/>
  <c r="V19" i="26"/>
  <c r="V42" i="26"/>
  <c r="V34" i="26"/>
  <c r="V26" i="26"/>
  <c r="V18" i="26"/>
  <c r="W31" i="26"/>
  <c r="W18" i="26"/>
  <c r="W41" i="26"/>
  <c r="W33" i="26"/>
  <c r="W25" i="26"/>
  <c r="W17" i="26"/>
  <c r="V40" i="26"/>
  <c r="W23" i="26"/>
  <c r="V41" i="26"/>
  <c r="V33" i="26"/>
  <c r="V25" i="26"/>
  <c r="V32" i="26"/>
  <c r="W40" i="26"/>
  <c r="W32" i="26"/>
  <c r="W24" i="26"/>
  <c r="W39" i="26"/>
  <c r="W26" i="26"/>
  <c r="V24" i="26"/>
  <c r="V39" i="26"/>
  <c r="V31" i="26"/>
  <c r="V23" i="26"/>
  <c r="W46" i="26"/>
  <c r="W38" i="26"/>
  <c r="W30" i="26"/>
  <c r="W22" i="26"/>
  <c r="V43" i="26"/>
  <c r="W42" i="26"/>
  <c r="V46" i="26"/>
  <c r="V38" i="26"/>
  <c r="V30" i="26"/>
  <c r="V22" i="26"/>
  <c r="W28" i="26"/>
  <c r="W20" i="26"/>
  <c r="V36" i="26"/>
  <c r="V20" i="26"/>
  <c r="W35" i="26"/>
  <c r="W45" i="26"/>
  <c r="W37" i="26"/>
  <c r="W29" i="26"/>
  <c r="W21" i="26"/>
  <c r="W36" i="26"/>
  <c r="V44" i="26"/>
  <c r="V35" i="26"/>
  <c r="W34" i="26"/>
  <c r="J13" i="28"/>
  <c r="H132" i="6"/>
  <c r="H153" i="6" s="1"/>
  <c r="H41" i="28" s="1"/>
  <c r="H140" i="6"/>
  <c r="H161" i="6" s="1"/>
  <c r="H49" i="28" s="1"/>
  <c r="H125" i="6"/>
  <c r="H146" i="6" s="1"/>
  <c r="H34" i="28" s="1"/>
  <c r="H133" i="6"/>
  <c r="H154" i="6" s="1"/>
  <c r="H42" i="28" s="1"/>
  <c r="H141" i="6"/>
  <c r="H162" i="6" s="1"/>
  <c r="H50" i="28" s="1"/>
  <c r="H126" i="6"/>
  <c r="H147" i="6" s="1"/>
  <c r="H35" i="28" s="1"/>
  <c r="H134" i="6"/>
  <c r="H155" i="6" s="1"/>
  <c r="H43" i="28" s="1"/>
  <c r="H142" i="6"/>
  <c r="H163" i="6" s="1"/>
  <c r="H51" i="28" s="1"/>
  <c r="H139" i="6"/>
  <c r="H160" i="6" s="1"/>
  <c r="H48" i="28" s="1"/>
  <c r="H127" i="6"/>
  <c r="H148" i="6" s="1"/>
  <c r="H36" i="28" s="1"/>
  <c r="H135" i="6"/>
  <c r="H156" i="6" s="1"/>
  <c r="H44" i="28" s="1"/>
  <c r="H128" i="6"/>
  <c r="H149" i="6" s="1"/>
  <c r="H37" i="28" s="1"/>
  <c r="H136" i="6"/>
  <c r="H157" i="6" s="1"/>
  <c r="H45" i="28" s="1"/>
  <c r="H129" i="6"/>
  <c r="H150" i="6" s="1"/>
  <c r="H38" i="28" s="1"/>
  <c r="H137" i="6"/>
  <c r="H158" i="6" s="1"/>
  <c r="H46" i="28" s="1"/>
  <c r="H131" i="6"/>
  <c r="H152" i="6" s="1"/>
  <c r="H40" i="28" s="1"/>
  <c r="H130" i="6"/>
  <c r="H151" i="6" s="1"/>
  <c r="H39" i="28" s="1"/>
  <c r="H138" i="6"/>
  <c r="H159" i="6" s="1"/>
  <c r="H47" i="28" s="1"/>
  <c r="L154" i="28" l="1"/>
  <c r="P55" i="6"/>
  <c r="P45" i="6"/>
  <c r="P145" i="6" s="1"/>
  <c r="H32" i="28"/>
  <c r="H124" i="6"/>
  <c r="H145" i="6" s="1"/>
  <c r="H33" i="28" s="1"/>
  <c r="P124" i="6" l="1"/>
  <c r="P103" i="6"/>
  <c r="H41" i="18"/>
  <c r="P99" i="31" l="1"/>
  <c r="F157" i="28" l="1"/>
  <c r="F158" i="28"/>
  <c r="P98" i="31" l="1"/>
  <c r="P156" i="31" l="1"/>
  <c r="P155" i="31"/>
  <c r="P129" i="31"/>
  <c r="P154" i="31"/>
  <c r="P127" i="31"/>
  <c r="P128" i="31"/>
  <c r="P1419" i="31" l="1"/>
  <c r="P1430" i="31"/>
  <c r="P1446" i="31"/>
  <c r="P1450" i="31"/>
  <c r="P1438" i="31"/>
  <c r="P1434" i="31"/>
  <c r="P1429" i="31"/>
  <c r="P1436" i="31"/>
  <c r="P1431" i="31"/>
  <c r="P1445" i="31"/>
  <c r="P1437" i="31"/>
  <c r="P1447" i="31"/>
  <c r="P1451" i="31"/>
  <c r="P1453" i="31"/>
  <c r="P1424" i="31"/>
  <c r="P1433" i="31"/>
  <c r="P1452" i="31"/>
  <c r="P1435" i="31"/>
  <c r="P1432" i="31"/>
  <c r="P1449" i="31"/>
  <c r="P1448" i="31"/>
  <c r="P1444" i="31"/>
  <c r="P1420" i="31"/>
  <c r="P1370" i="31"/>
  <c r="P1398" i="31"/>
  <c r="P1404" i="31"/>
  <c r="P1386" i="31"/>
  <c r="P1389" i="31"/>
  <c r="P1380" i="31"/>
  <c r="P1381" i="31"/>
  <c r="P1401" i="31"/>
  <c r="P1388" i="31"/>
  <c r="P1375" i="31"/>
  <c r="P1402" i="31"/>
  <c r="P1385" i="31"/>
  <c r="P1396" i="31"/>
  <c r="P1382" i="31"/>
  <c r="P1383" i="31"/>
  <c r="P1384" i="31"/>
  <c r="P1400" i="31"/>
  <c r="P1395" i="31"/>
  <c r="P1387" i="31"/>
  <c r="P1371" i="31"/>
  <c r="P1399" i="31"/>
  <c r="P1403" i="31"/>
  <c r="P1397" i="31"/>
  <c r="P1349" i="31"/>
  <c r="P1322" i="31"/>
  <c r="P1348" i="31"/>
  <c r="P1321" i="31"/>
  <c r="P1350" i="31"/>
  <c r="P1338" i="31"/>
  <c r="P1332" i="31"/>
  <c r="P1337" i="31"/>
  <c r="P1346" i="31"/>
  <c r="P1351" i="31"/>
  <c r="P1340" i="31"/>
  <c r="P1354" i="31"/>
  <c r="P1352" i="31"/>
  <c r="P1336" i="31"/>
  <c r="P1333" i="31"/>
  <c r="P1335" i="31"/>
  <c r="P1339" i="31"/>
  <c r="P1353" i="31"/>
  <c r="P1347" i="31"/>
  <c r="P1326" i="31"/>
  <c r="P1331" i="31"/>
  <c r="P1355" i="31"/>
  <c r="P1334" i="31"/>
  <c r="P1317" i="31" l="1"/>
  <c r="P1313" i="31"/>
  <c r="P1312" i="31"/>
  <c r="P1316" i="31"/>
  <c r="P1365" i="31"/>
  <c r="P1366" i="31"/>
  <c r="P1362" i="31"/>
  <c r="P1361" i="31"/>
  <c r="P1411" i="31"/>
  <c r="P1414" i="31"/>
  <c r="P1410" i="31"/>
  <c r="P1415" i="31"/>
  <c r="P100" i="31" l="1"/>
  <c r="P84" i="31" l="1"/>
  <c r="P113" i="31"/>
  <c r="P86" i="31"/>
  <c r="P115" i="31"/>
  <c r="P112" i="31"/>
  <c r="P83" i="31"/>
  <c r="P114" i="31"/>
  <c r="P85" i="31"/>
  <c r="P116" i="31"/>
  <c r="P87" i="31"/>
  <c r="P776" i="31" l="1"/>
  <c r="P452" i="31"/>
  <c r="P450" i="31"/>
  <c r="P439" i="31"/>
  <c r="P413" i="31"/>
  <c r="P437" i="31"/>
  <c r="P438" i="31"/>
  <c r="P433" i="31"/>
  <c r="P449" i="31"/>
  <c r="P417" i="31"/>
  <c r="P436" i="31"/>
  <c r="P421" i="31"/>
  <c r="P455" i="31"/>
  <c r="P435" i="31"/>
  <c r="P453" i="31"/>
  <c r="P432" i="31"/>
  <c r="P448" i="31"/>
  <c r="P434" i="31"/>
  <c r="P446" i="31"/>
  <c r="P416" i="31"/>
  <c r="P451" i="31"/>
  <c r="P422" i="31"/>
  <c r="P412" i="31"/>
  <c r="P440" i="31"/>
  <c r="P426" i="31"/>
  <c r="P454" i="31"/>
  <c r="P447" i="31"/>
  <c r="R410" i="31"/>
  <c r="P431" i="31"/>
  <c r="P481" i="31"/>
  <c r="P496" i="31"/>
  <c r="P466" i="31"/>
  <c r="P504" i="31"/>
  <c r="P503" i="31"/>
  <c r="P463" i="31"/>
  <c r="P489" i="31"/>
  <c r="P482" i="31"/>
  <c r="P483" i="31"/>
  <c r="P490" i="31"/>
  <c r="R460" i="31"/>
  <c r="P462" i="31"/>
  <c r="P497" i="31"/>
  <c r="P467" i="31"/>
  <c r="P485" i="31"/>
  <c r="P487" i="31"/>
  <c r="P499" i="31"/>
  <c r="P486" i="31"/>
  <c r="P488" i="31"/>
  <c r="P505" i="31"/>
  <c r="P502" i="31"/>
  <c r="P484" i="31"/>
  <c r="P476" i="31"/>
  <c r="P472" i="31"/>
  <c r="P498" i="31"/>
  <c r="P501" i="31"/>
  <c r="P500" i="31"/>
  <c r="P471" i="31"/>
  <c r="P800" i="31"/>
  <c r="P796" i="31"/>
  <c r="P788" i="31"/>
  <c r="P513" i="31"/>
  <c r="P555" i="31"/>
  <c r="P533" i="31"/>
  <c r="P526" i="31"/>
  <c r="P540" i="31"/>
  <c r="P534" i="31"/>
  <c r="P521" i="31"/>
  <c r="P531" i="31"/>
  <c r="P554" i="31"/>
  <c r="P546" i="31"/>
  <c r="P532" i="31"/>
  <c r="P536" i="31"/>
  <c r="P553" i="31"/>
  <c r="R510" i="31"/>
  <c r="P547" i="31"/>
  <c r="P548" i="31"/>
  <c r="P517" i="31"/>
  <c r="P539" i="31"/>
  <c r="P549" i="31"/>
  <c r="P522" i="31"/>
  <c r="P538" i="31"/>
  <c r="P512" i="31"/>
  <c r="P537" i="31"/>
  <c r="P551" i="31"/>
  <c r="P552" i="31"/>
  <c r="P550" i="31"/>
  <c r="P516" i="31"/>
  <c r="P535" i="31"/>
  <c r="P571" i="31"/>
  <c r="P586" i="31"/>
  <c r="P585" i="31"/>
  <c r="P604" i="31"/>
  <c r="P600" i="31"/>
  <c r="P576" i="31"/>
  <c r="P587" i="31"/>
  <c r="P599" i="31"/>
  <c r="P601" i="31"/>
  <c r="P590" i="31"/>
  <c r="P583" i="31"/>
  <c r="P582" i="31"/>
  <c r="P567" i="31"/>
  <c r="P605" i="31"/>
  <c r="P596" i="31"/>
  <c r="P563" i="31"/>
  <c r="P597" i="31"/>
  <c r="P581" i="31"/>
  <c r="P588" i="31"/>
  <c r="P584" i="31"/>
  <c r="P572" i="31"/>
  <c r="R560" i="31"/>
  <c r="P602" i="31"/>
  <c r="P562" i="31"/>
  <c r="P566" i="31"/>
  <c r="P589" i="31"/>
  <c r="P603" i="31"/>
  <c r="P598" i="31"/>
  <c r="P143" i="31"/>
  <c r="P139" i="31"/>
  <c r="P141" i="31"/>
  <c r="P142" i="31"/>
  <c r="P140" i="31"/>
  <c r="P772" i="31" l="1"/>
  <c r="P763" i="31"/>
  <c r="P786" i="31"/>
  <c r="P802" i="31"/>
  <c r="P798" i="31"/>
  <c r="P771" i="31"/>
  <c r="R760" i="31"/>
  <c r="P797" i="31"/>
  <c r="P762" i="31"/>
  <c r="P790" i="31"/>
  <c r="P782" i="31"/>
  <c r="P785" i="31"/>
  <c r="P784" i="31"/>
  <c r="P767" i="31"/>
  <c r="P783" i="31"/>
  <c r="P781" i="31"/>
  <c r="P805" i="31"/>
  <c r="P799" i="31"/>
  <c r="P804" i="31"/>
  <c r="P801" i="31"/>
  <c r="P803" i="31"/>
  <c r="P766" i="31"/>
  <c r="P787" i="31"/>
  <c r="P789" i="31"/>
  <c r="P633" i="31"/>
  <c r="P637" i="31"/>
  <c r="P632" i="31"/>
  <c r="P639" i="31"/>
  <c r="P647" i="31"/>
  <c r="P636" i="31"/>
  <c r="P631" i="31"/>
  <c r="P640" i="31"/>
  <c r="P622" i="31"/>
  <c r="P634" i="31"/>
  <c r="P613" i="31"/>
  <c r="P652" i="31"/>
  <c r="P612" i="31"/>
  <c r="R610" i="31"/>
  <c r="P616" i="31"/>
  <c r="P654" i="31"/>
  <c r="P617" i="31"/>
  <c r="P650" i="31"/>
  <c r="P621" i="31"/>
  <c r="P638" i="31"/>
  <c r="P626" i="31"/>
  <c r="P655" i="31"/>
  <c r="P653" i="31"/>
  <c r="P648" i="31"/>
  <c r="P635" i="31"/>
  <c r="P651" i="31"/>
  <c r="P646" i="31"/>
  <c r="P649" i="31"/>
  <c r="P662" i="31"/>
  <c r="P696" i="31"/>
  <c r="P676" i="31"/>
  <c r="P686" i="31"/>
  <c r="P689" i="31"/>
  <c r="R660" i="31"/>
  <c r="P697" i="31"/>
  <c r="P682" i="31"/>
  <c r="P681" i="31"/>
  <c r="P688" i="31"/>
  <c r="P698" i="31"/>
  <c r="P703" i="31"/>
  <c r="P690" i="31"/>
  <c r="P699" i="31"/>
  <c r="P704" i="31"/>
  <c r="P683" i="31"/>
  <c r="P667" i="31"/>
  <c r="P666" i="31"/>
  <c r="P685" i="31"/>
  <c r="P702" i="31"/>
  <c r="P663" i="31"/>
  <c r="P705" i="31"/>
  <c r="P701" i="31"/>
  <c r="P672" i="31"/>
  <c r="P687" i="31"/>
  <c r="P700" i="31"/>
  <c r="P684" i="31"/>
  <c r="P671" i="31"/>
  <c r="P712" i="31"/>
  <c r="P739" i="31"/>
  <c r="P751" i="31"/>
  <c r="P753" i="31"/>
  <c r="P735" i="31"/>
  <c r="P749" i="31"/>
  <c r="P731" i="31"/>
  <c r="P717" i="31"/>
  <c r="P752" i="31"/>
  <c r="P738" i="31"/>
  <c r="P722" i="31"/>
  <c r="P737" i="31"/>
  <c r="R710" i="31"/>
  <c r="P750" i="31"/>
  <c r="P716" i="31"/>
  <c r="P721" i="31"/>
  <c r="P754" i="31"/>
  <c r="P747" i="31"/>
  <c r="P740" i="31"/>
  <c r="P755" i="31"/>
  <c r="P734" i="31"/>
  <c r="P733" i="31"/>
  <c r="P748" i="31"/>
  <c r="P713" i="31"/>
  <c r="P746" i="31"/>
  <c r="P732" i="31"/>
  <c r="P736" i="31"/>
  <c r="P726" i="31"/>
  <c r="L1478" i="31" l="1"/>
  <c r="L1476" i="31"/>
  <c r="L1475" i="31"/>
  <c r="L1483" i="31"/>
  <c r="L1477" i="31"/>
  <c r="L1480" i="31"/>
  <c r="L1479" i="31"/>
  <c r="L1481" i="31"/>
  <c r="L1482" i="31"/>
  <c r="L1484" i="31"/>
  <c r="G1490" i="31" l="1"/>
  <c r="P109" i="31"/>
  <c r="P79" i="31"/>
  <c r="P78" i="31"/>
  <c r="P107" i="31"/>
  <c r="P82" i="31"/>
  <c r="P111" i="31"/>
  <c r="P110" i="31"/>
  <c r="P81" i="31"/>
  <c r="P108" i="31"/>
  <c r="P80" i="31" l="1"/>
  <c r="P137" i="31"/>
  <c r="P136" i="31"/>
  <c r="P138" i="31"/>
  <c r="P135" i="31"/>
  <c r="P134" i="31"/>
  <c r="P334" i="31" l="1"/>
  <c r="P331" i="31"/>
  <c r="P346" i="31"/>
  <c r="P313" i="31"/>
  <c r="G317" i="27" s="1"/>
  <c r="P352" i="31"/>
  <c r="P348" i="31"/>
  <c r="P355" i="31"/>
  <c r="P349" i="31"/>
  <c r="P340" i="31"/>
  <c r="P351" i="31"/>
  <c r="P350" i="31"/>
  <c r="P333" i="31"/>
  <c r="P347" i="31"/>
  <c r="P312" i="31"/>
  <c r="P317" i="31"/>
  <c r="P316" i="31"/>
  <c r="P336" i="31"/>
  <c r="P322" i="31"/>
  <c r="P338" i="31"/>
  <c r="P335" i="31"/>
  <c r="P337" i="31"/>
  <c r="R310" i="31"/>
  <c r="P332" i="31"/>
  <c r="P353" i="31"/>
  <c r="P339" i="31"/>
  <c r="P326" i="31"/>
  <c r="P354" i="31"/>
  <c r="P321" i="31"/>
  <c r="R360" i="31"/>
  <c r="P367" i="31"/>
  <c r="P390" i="31"/>
  <c r="P387" i="31"/>
  <c r="P372" i="31"/>
  <c r="P399" i="31"/>
  <c r="P400" i="31"/>
  <c r="P381" i="31"/>
  <c r="P384" i="31"/>
  <c r="P383" i="31"/>
  <c r="P405" i="31"/>
  <c r="P398" i="31"/>
  <c r="P386" i="31"/>
  <c r="P385" i="31"/>
  <c r="P382" i="31"/>
  <c r="P366" i="31"/>
  <c r="P403" i="31"/>
  <c r="P402" i="31"/>
  <c r="P371" i="31"/>
  <c r="P362" i="31"/>
  <c r="P404" i="31"/>
  <c r="P376" i="31"/>
  <c r="P397" i="31"/>
  <c r="P396" i="31"/>
  <c r="P401" i="31"/>
  <c r="P389" i="31"/>
  <c r="P363" i="31"/>
  <c r="P388" i="31"/>
  <c r="H223" i="27" l="1"/>
  <c r="H458" i="27"/>
  <c r="G270" i="27"/>
  <c r="G458" i="27"/>
  <c r="H364" i="27"/>
  <c r="H129" i="27"/>
  <c r="H270" i="27"/>
  <c r="G411" i="27"/>
  <c r="G364" i="27"/>
  <c r="G129" i="27"/>
  <c r="G223" i="27"/>
  <c r="H82" i="27"/>
  <c r="G82" i="27"/>
  <c r="H176" i="27"/>
  <c r="H411" i="27"/>
  <c r="G176" i="27"/>
  <c r="H317" i="27"/>
  <c r="H35" i="27"/>
  <c r="G35" i="27"/>
  <c r="S105" i="27" l="1"/>
  <c r="E75" i="28"/>
  <c r="S340" i="27"/>
  <c r="E99" i="28"/>
  <c r="S152" i="27"/>
  <c r="S293" i="27"/>
  <c r="E83" i="28"/>
  <c r="E107" i="28"/>
  <c r="E115" i="28"/>
  <c r="P122" i="28" l="1"/>
  <c r="N122" i="28"/>
  <c r="L121" i="28"/>
  <c r="J120" i="28"/>
  <c r="N118" i="28"/>
  <c r="L117" i="28"/>
  <c r="J116" i="28"/>
  <c r="M122" i="28"/>
  <c r="K121" i="28"/>
  <c r="I120" i="28"/>
  <c r="M118" i="28"/>
  <c r="K117" i="28"/>
  <c r="I116" i="28"/>
  <c r="L122" i="28"/>
  <c r="J121" i="28"/>
  <c r="N119" i="28"/>
  <c r="L118" i="28"/>
  <c r="J117" i="28"/>
  <c r="N115" i="28"/>
  <c r="K115" i="28"/>
  <c r="K122" i="28"/>
  <c r="I121" i="28"/>
  <c r="M119" i="28"/>
  <c r="K118" i="28"/>
  <c r="I117" i="28"/>
  <c r="M115" i="28"/>
  <c r="J122" i="28"/>
  <c r="N120" i="28"/>
  <c r="L119" i="28"/>
  <c r="J118" i="28"/>
  <c r="N116" i="28"/>
  <c r="L115" i="28"/>
  <c r="M120" i="28"/>
  <c r="I118" i="28"/>
  <c r="N121" i="28"/>
  <c r="L120" i="28"/>
  <c r="J119" i="28"/>
  <c r="N117" i="28"/>
  <c r="L116" i="28"/>
  <c r="J115" i="28"/>
  <c r="M121" i="28"/>
  <c r="K120" i="28"/>
  <c r="I119" i="28"/>
  <c r="M117" i="28"/>
  <c r="K116" i="28"/>
  <c r="I115" i="28"/>
  <c r="I122" i="28"/>
  <c r="K119" i="28"/>
  <c r="M116" i="28"/>
  <c r="P120" i="28"/>
  <c r="P119" i="28"/>
  <c r="P115" i="28"/>
  <c r="P118" i="28"/>
  <c r="P117" i="28"/>
  <c r="P121" i="28"/>
  <c r="P116" i="28"/>
  <c r="P82" i="28"/>
  <c r="P75" i="28"/>
  <c r="P76" i="28"/>
  <c r="P78" i="28"/>
  <c r="P79" i="28"/>
  <c r="P81" i="28"/>
  <c r="P80" i="28"/>
  <c r="P77" i="28"/>
  <c r="S246" i="27"/>
  <c r="P90" i="28"/>
  <c r="P85" i="28"/>
  <c r="P83" i="28"/>
  <c r="P84" i="28"/>
  <c r="P86" i="28"/>
  <c r="P88" i="28"/>
  <c r="P87" i="28"/>
  <c r="P89" i="28"/>
  <c r="E131" i="28"/>
  <c r="P209" i="27"/>
  <c r="P224" i="27"/>
  <c r="Y199" i="27"/>
  <c r="W239" i="27"/>
  <c r="P231" i="27"/>
  <c r="P208" i="27"/>
  <c r="P222" i="27"/>
  <c r="P230" i="27"/>
  <c r="H230" i="27" s="1"/>
  <c r="H216" i="27" s="1"/>
  <c r="W222" i="27"/>
  <c r="W223" i="27" s="1"/>
  <c r="W224" i="27" s="1"/>
  <c r="Z199" i="27"/>
  <c r="X199" i="27"/>
  <c r="P217" i="27"/>
  <c r="W216" i="27"/>
  <c r="W217" i="27" s="1"/>
  <c r="W208" i="27"/>
  <c r="W209" i="27" s="1"/>
  <c r="W210" i="27" s="1"/>
  <c r="P216" i="27"/>
  <c r="AB199" i="27"/>
  <c r="AC199" i="27" s="1"/>
  <c r="AE199" i="27"/>
  <c r="AA199" i="27"/>
  <c r="P239" i="27"/>
  <c r="P210" i="27"/>
  <c r="W236" i="27"/>
  <c r="W237" i="27" s="1"/>
  <c r="W238" i="27" s="1"/>
  <c r="W230" i="27"/>
  <c r="W231" i="27" s="1"/>
  <c r="P199" i="27"/>
  <c r="S58" i="27"/>
  <c r="S387" i="27"/>
  <c r="P90" i="27"/>
  <c r="H90" i="27" s="1"/>
  <c r="H76" i="27" s="1"/>
  <c r="P69" i="27"/>
  <c r="P81" i="27"/>
  <c r="P83" i="27"/>
  <c r="P67" i="27"/>
  <c r="AA58" i="27"/>
  <c r="AB58" i="27" s="1"/>
  <c r="AC58" i="27" s="1"/>
  <c r="P76" i="27"/>
  <c r="X58" i="27"/>
  <c r="Y58" i="27" s="1"/>
  <c r="Z58" i="27" s="1"/>
  <c r="W95" i="27"/>
  <c r="W96" i="27" s="1"/>
  <c r="W97" i="27" s="1"/>
  <c r="W81" i="27"/>
  <c r="W82" i="27" s="1"/>
  <c r="W83" i="27" s="1"/>
  <c r="AE58" i="27"/>
  <c r="P89" i="27"/>
  <c r="H89" i="27" s="1"/>
  <c r="H75" i="27" s="1"/>
  <c r="W89" i="27"/>
  <c r="W90" i="27" s="1"/>
  <c r="W75" i="27"/>
  <c r="W76" i="27" s="1"/>
  <c r="W67" i="27"/>
  <c r="W68" i="27" s="1"/>
  <c r="W69" i="27" s="1"/>
  <c r="P75" i="27"/>
  <c r="W98" i="27"/>
  <c r="P98" i="27"/>
  <c r="P68" i="27"/>
  <c r="P58" i="27"/>
  <c r="S199" i="27"/>
  <c r="E123" i="28"/>
  <c r="P114" i="28"/>
  <c r="N114" i="28"/>
  <c r="L113" i="28"/>
  <c r="J112" i="28"/>
  <c r="N110" i="28"/>
  <c r="L109" i="28"/>
  <c r="J108" i="28"/>
  <c r="M114" i="28"/>
  <c r="K113" i="28"/>
  <c r="I112" i="28"/>
  <c r="M110" i="28"/>
  <c r="K109" i="28"/>
  <c r="I108" i="28"/>
  <c r="M112" i="28"/>
  <c r="L114" i="28"/>
  <c r="J113" i="28"/>
  <c r="N111" i="28"/>
  <c r="L110" i="28"/>
  <c r="J109" i="28"/>
  <c r="N107" i="28"/>
  <c r="K107" i="28"/>
  <c r="K114" i="28"/>
  <c r="I113" i="28"/>
  <c r="M111" i="28"/>
  <c r="K110" i="28"/>
  <c r="I109" i="28"/>
  <c r="M107" i="28"/>
  <c r="J114" i="28"/>
  <c r="N112" i="28"/>
  <c r="L111" i="28"/>
  <c r="J110" i="28"/>
  <c r="N108" i="28"/>
  <c r="L107" i="28"/>
  <c r="I110" i="28"/>
  <c r="N113" i="28"/>
  <c r="L112" i="28"/>
  <c r="J111" i="28"/>
  <c r="N109" i="28"/>
  <c r="L108" i="28"/>
  <c r="J107" i="28"/>
  <c r="I114" i="28"/>
  <c r="M113" i="28"/>
  <c r="K112" i="28"/>
  <c r="I111" i="28"/>
  <c r="M109" i="28"/>
  <c r="K108" i="28"/>
  <c r="I107" i="28"/>
  <c r="K111" i="28"/>
  <c r="M108" i="28"/>
  <c r="P113" i="28"/>
  <c r="P107" i="28"/>
  <c r="P110" i="28"/>
  <c r="P111" i="28"/>
  <c r="P112" i="28"/>
  <c r="P109" i="28"/>
  <c r="P108" i="28"/>
  <c r="S434" i="27"/>
  <c r="E91" i="28"/>
  <c r="P106" i="28"/>
  <c r="N106" i="28"/>
  <c r="L105" i="28"/>
  <c r="J104" i="28"/>
  <c r="N102" i="28"/>
  <c r="L101" i="28"/>
  <c r="J100" i="28"/>
  <c r="M106" i="28"/>
  <c r="K105" i="28"/>
  <c r="I104" i="28"/>
  <c r="M102" i="28"/>
  <c r="K101" i="28"/>
  <c r="I100" i="28"/>
  <c r="K103" i="28"/>
  <c r="K99" i="28"/>
  <c r="L106" i="28"/>
  <c r="J105" i="28"/>
  <c r="N103" i="28"/>
  <c r="L102" i="28"/>
  <c r="J101" i="28"/>
  <c r="N99" i="28"/>
  <c r="K106" i="28"/>
  <c r="I105" i="28"/>
  <c r="M103" i="28"/>
  <c r="K102" i="28"/>
  <c r="I101" i="28"/>
  <c r="M99" i="28"/>
  <c r="J106" i="28"/>
  <c r="N104" i="28"/>
  <c r="L103" i="28"/>
  <c r="J102" i="28"/>
  <c r="N100" i="28"/>
  <c r="L99" i="28"/>
  <c r="M104" i="28"/>
  <c r="M100" i="28"/>
  <c r="N105" i="28"/>
  <c r="L104" i="28"/>
  <c r="J103" i="28"/>
  <c r="N101" i="28"/>
  <c r="L100" i="28"/>
  <c r="J99" i="28"/>
  <c r="I106" i="28"/>
  <c r="M105" i="28"/>
  <c r="K104" i="28"/>
  <c r="I103" i="28"/>
  <c r="M101" i="28"/>
  <c r="K100" i="28"/>
  <c r="I99" i="28"/>
  <c r="I102" i="28"/>
  <c r="P100" i="28"/>
  <c r="P103" i="28"/>
  <c r="P105" i="28"/>
  <c r="P102" i="28"/>
  <c r="P104" i="28"/>
  <c r="P101" i="28"/>
  <c r="P99" i="28"/>
  <c r="P466" i="27"/>
  <c r="P474" i="27"/>
  <c r="AB434" i="27"/>
  <c r="AC434" i="27" s="1"/>
  <c r="Y434" i="27"/>
  <c r="P465" i="27"/>
  <c r="H465" i="27" s="1"/>
  <c r="H451" i="27" s="1"/>
  <c r="W465" i="27"/>
  <c r="W466" i="27" s="1"/>
  <c r="W457" i="27"/>
  <c r="W458" i="27" s="1"/>
  <c r="W459" i="27" s="1"/>
  <c r="W471" i="27"/>
  <c r="W472" i="27" s="1"/>
  <c r="W473" i="27" s="1"/>
  <c r="X434" i="27"/>
  <c r="P445" i="27"/>
  <c r="P452" i="27"/>
  <c r="P457" i="27"/>
  <c r="P444" i="27"/>
  <c r="P451" i="27"/>
  <c r="Z434" i="27"/>
  <c r="P443" i="27"/>
  <c r="AA434" i="27"/>
  <c r="AE434" i="27"/>
  <c r="W443" i="27"/>
  <c r="W444" i="27" s="1"/>
  <c r="W445" i="27" s="1"/>
  <c r="W474" i="27"/>
  <c r="W451" i="27"/>
  <c r="W452" i="27" s="1"/>
  <c r="P459" i="27"/>
  <c r="P434" i="27"/>
  <c r="I5" i="27" s="1"/>
  <c r="E139" i="28"/>
  <c r="E67" i="28"/>
  <c r="S11" i="27"/>
  <c r="I11" i="27"/>
  <c r="J97" i="27" l="1"/>
  <c r="I97" i="27"/>
  <c r="M96" i="27"/>
  <c r="J95" i="27"/>
  <c r="I95" i="27"/>
  <c r="J96" i="27"/>
  <c r="N96" i="27"/>
  <c r="L97" i="27"/>
  <c r="L96" i="27"/>
  <c r="M97" i="27"/>
  <c r="K95" i="27"/>
  <c r="K96" i="27"/>
  <c r="N97" i="27"/>
  <c r="M95" i="27"/>
  <c r="L95" i="27"/>
  <c r="K97" i="27"/>
  <c r="N95" i="27"/>
  <c r="J473" i="27"/>
  <c r="I473" i="27"/>
  <c r="J471" i="27"/>
  <c r="I471" i="27"/>
  <c r="N471" i="27"/>
  <c r="J472" i="27"/>
  <c r="M472" i="27"/>
  <c r="K471" i="27"/>
  <c r="N472" i="27"/>
  <c r="K473" i="27"/>
  <c r="M471" i="27"/>
  <c r="K472" i="27"/>
  <c r="L473" i="27"/>
  <c r="L472" i="27"/>
  <c r="M473" i="27"/>
  <c r="N473" i="27"/>
  <c r="L471" i="27"/>
  <c r="I472" i="27"/>
  <c r="G457" i="27"/>
  <c r="H457" i="27"/>
  <c r="G83" i="27"/>
  <c r="H83" i="27"/>
  <c r="H81" i="27"/>
  <c r="G81" i="27"/>
  <c r="H224" i="27"/>
  <c r="G224" i="27"/>
  <c r="J238" i="27"/>
  <c r="I238" i="27"/>
  <c r="J236" i="27"/>
  <c r="I236" i="27"/>
  <c r="M236" i="27"/>
  <c r="M238" i="27"/>
  <c r="K237" i="27"/>
  <c r="K236" i="27"/>
  <c r="N238" i="27"/>
  <c r="M237" i="27"/>
  <c r="L236" i="27"/>
  <c r="J237" i="27"/>
  <c r="N237" i="27"/>
  <c r="L237" i="27"/>
  <c r="I237" i="27"/>
  <c r="N236" i="27"/>
  <c r="K238" i="27"/>
  <c r="L238" i="27"/>
  <c r="H459" i="27"/>
  <c r="G459" i="27"/>
  <c r="H222" i="27"/>
  <c r="G222" i="27"/>
  <c r="P397" i="27"/>
  <c r="W427" i="27"/>
  <c r="Y387" i="27"/>
  <c r="P419" i="27"/>
  <c r="P396" i="27"/>
  <c r="W424" i="27"/>
  <c r="W425" i="27" s="1"/>
  <c r="W426" i="27" s="1"/>
  <c r="P418" i="27"/>
  <c r="H418" i="27" s="1"/>
  <c r="H404" i="27" s="1"/>
  <c r="W404" i="27"/>
  <c r="W405" i="27" s="1"/>
  <c r="P412" i="27"/>
  <c r="P404" i="27"/>
  <c r="X387" i="27"/>
  <c r="AB387" i="27"/>
  <c r="AC387" i="27" s="1"/>
  <c r="P410" i="27"/>
  <c r="W396" i="27"/>
  <c r="W397" i="27" s="1"/>
  <c r="W398" i="27" s="1"/>
  <c r="W410" i="27"/>
  <c r="W411" i="27" s="1"/>
  <c r="W412" i="27" s="1"/>
  <c r="Z387" i="27"/>
  <c r="AE387" i="27"/>
  <c r="P405" i="27"/>
  <c r="P427" i="27"/>
  <c r="P398" i="27"/>
  <c r="AA387" i="27"/>
  <c r="W418" i="27"/>
  <c r="W419" i="27" s="1"/>
  <c r="P387" i="27"/>
  <c r="G5" i="27" s="1"/>
  <c r="P146" i="28"/>
  <c r="N146" i="28"/>
  <c r="L145" i="28"/>
  <c r="J144" i="28"/>
  <c r="N142" i="28"/>
  <c r="L141" i="28"/>
  <c r="J140" i="28"/>
  <c r="M146" i="28"/>
  <c r="K145" i="28"/>
  <c r="I144" i="28"/>
  <c r="M142" i="28"/>
  <c r="K141" i="28"/>
  <c r="I140" i="28"/>
  <c r="M144" i="28"/>
  <c r="L146" i="28"/>
  <c r="J145" i="28"/>
  <c r="N143" i="28"/>
  <c r="L142" i="28"/>
  <c r="J141" i="28"/>
  <c r="N139" i="28"/>
  <c r="K143" i="28"/>
  <c r="K146" i="28"/>
  <c r="I145" i="28"/>
  <c r="M143" i="28"/>
  <c r="K142" i="28"/>
  <c r="I141" i="28"/>
  <c r="M139" i="28"/>
  <c r="I142" i="28"/>
  <c r="J146" i="28"/>
  <c r="N144" i="28"/>
  <c r="L143" i="28"/>
  <c r="J142" i="28"/>
  <c r="N140" i="28"/>
  <c r="L139" i="28"/>
  <c r="I146" i="28"/>
  <c r="N145" i="28"/>
  <c r="L144" i="28"/>
  <c r="J143" i="28"/>
  <c r="N141" i="28"/>
  <c r="L140" i="28"/>
  <c r="J139" i="28"/>
  <c r="K139" i="28"/>
  <c r="M145" i="28"/>
  <c r="K144" i="28"/>
  <c r="I143" i="28"/>
  <c r="M141" i="28"/>
  <c r="K140" i="28"/>
  <c r="I139" i="28"/>
  <c r="M140" i="28"/>
  <c r="P141" i="28"/>
  <c r="P142" i="28"/>
  <c r="P143" i="28"/>
  <c r="P139" i="28"/>
  <c r="P144" i="28"/>
  <c r="P140" i="28"/>
  <c r="P145" i="28"/>
  <c r="P130" i="28"/>
  <c r="N130" i="28"/>
  <c r="L129" i="28"/>
  <c r="J128" i="28"/>
  <c r="N126" i="28"/>
  <c r="L125" i="28"/>
  <c r="J124" i="28"/>
  <c r="M130" i="28"/>
  <c r="K129" i="28"/>
  <c r="I128" i="28"/>
  <c r="M126" i="28"/>
  <c r="K125" i="28"/>
  <c r="I124" i="28"/>
  <c r="M124" i="28"/>
  <c r="L130" i="28"/>
  <c r="J129" i="28"/>
  <c r="N127" i="28"/>
  <c r="L126" i="28"/>
  <c r="J125" i="28"/>
  <c r="N123" i="28"/>
  <c r="I126" i="28"/>
  <c r="K130" i="28"/>
  <c r="I129" i="28"/>
  <c r="M127" i="28"/>
  <c r="K126" i="28"/>
  <c r="I125" i="28"/>
  <c r="M123" i="28"/>
  <c r="J130" i="28"/>
  <c r="N128" i="28"/>
  <c r="L127" i="28"/>
  <c r="J126" i="28"/>
  <c r="N124" i="28"/>
  <c r="L123" i="28"/>
  <c r="M128" i="28"/>
  <c r="K123" i="28"/>
  <c r="N129" i="28"/>
  <c r="L128" i="28"/>
  <c r="J127" i="28"/>
  <c r="N125" i="28"/>
  <c r="L124" i="28"/>
  <c r="J123" i="28"/>
  <c r="M129" i="28"/>
  <c r="K128" i="28"/>
  <c r="I127" i="28"/>
  <c r="M125" i="28"/>
  <c r="K124" i="28"/>
  <c r="I123" i="28"/>
  <c r="I130" i="28"/>
  <c r="K127" i="28"/>
  <c r="P126" i="28"/>
  <c r="P127" i="28"/>
  <c r="P123" i="28"/>
  <c r="P128" i="28"/>
  <c r="P124" i="28"/>
  <c r="P129" i="28"/>
  <c r="P125" i="28"/>
  <c r="AE246" i="27"/>
  <c r="AB246" i="27"/>
  <c r="AC246" i="27" s="1"/>
  <c r="Y246" i="27"/>
  <c r="Z246" i="27"/>
  <c r="P278" i="27"/>
  <c r="W269" i="27"/>
  <c r="W270" i="27" s="1"/>
  <c r="W271" i="27" s="1"/>
  <c r="P277" i="27"/>
  <c r="H277" i="27" s="1"/>
  <c r="H263" i="27" s="1"/>
  <c r="P257" i="27"/>
  <c r="P264" i="27"/>
  <c r="X246" i="27"/>
  <c r="P256" i="27"/>
  <c r="P263" i="27"/>
  <c r="W286" i="27"/>
  <c r="P255" i="27"/>
  <c r="AA246" i="27"/>
  <c r="P271" i="27"/>
  <c r="W283" i="27"/>
  <c r="W284" i="27" s="1"/>
  <c r="W285" i="27" s="1"/>
  <c r="P286" i="27"/>
  <c r="P269" i="27"/>
  <c r="W255" i="27"/>
  <c r="W256" i="27" s="1"/>
  <c r="W257" i="27" s="1"/>
  <c r="W263" i="27"/>
  <c r="W264" i="27" s="1"/>
  <c r="W277" i="27"/>
  <c r="W278" i="27" s="1"/>
  <c r="P246" i="27"/>
  <c r="W183" i="27"/>
  <c r="W184" i="27" s="1"/>
  <c r="P184" i="27"/>
  <c r="P163" i="27"/>
  <c r="P175" i="27"/>
  <c r="P169" i="27"/>
  <c r="P183" i="27"/>
  <c r="H183" i="27" s="1"/>
  <c r="H169" i="27" s="1"/>
  <c r="P162" i="27"/>
  <c r="X152" i="27"/>
  <c r="Y152" i="27" s="1"/>
  <c r="Z152" i="27" s="1"/>
  <c r="P161" i="27"/>
  <c r="W192" i="27"/>
  <c r="W175" i="27"/>
  <c r="W176" i="27" s="1"/>
  <c r="W177" i="27" s="1"/>
  <c r="W169" i="27"/>
  <c r="W170" i="27" s="1"/>
  <c r="W189" i="27"/>
  <c r="W190" i="27" s="1"/>
  <c r="W191" i="27" s="1"/>
  <c r="AA152" i="27"/>
  <c r="AB152" i="27" s="1"/>
  <c r="AC152" i="27" s="1"/>
  <c r="P170" i="27"/>
  <c r="P177" i="27"/>
  <c r="W161" i="27"/>
  <c r="W162" i="27" s="1"/>
  <c r="W163" i="27" s="1"/>
  <c r="AE152" i="27"/>
  <c r="P192" i="27"/>
  <c r="P152" i="27"/>
  <c r="AE210" i="27"/>
  <c r="AC210" i="27"/>
  <c r="AB210" i="27"/>
  <c r="AA210" i="27"/>
  <c r="AD210" i="27"/>
  <c r="Z210" i="27"/>
  <c r="W371" i="27"/>
  <c r="W372" i="27" s="1"/>
  <c r="P349" i="27"/>
  <c r="P365" i="27"/>
  <c r="P372" i="27"/>
  <c r="Y340" i="27"/>
  <c r="P363" i="27"/>
  <c r="P371" i="27"/>
  <c r="H371" i="27" s="1"/>
  <c r="H357" i="27" s="1"/>
  <c r="AA340" i="27"/>
  <c r="W357" i="27"/>
  <c r="W358" i="27" s="1"/>
  <c r="X340" i="27"/>
  <c r="W349" i="27"/>
  <c r="W350" i="27" s="1"/>
  <c r="W351" i="27" s="1"/>
  <c r="AB340" i="27"/>
  <c r="AC340" i="27" s="1"/>
  <c r="W377" i="27"/>
  <c r="W378" i="27" s="1"/>
  <c r="W379" i="27" s="1"/>
  <c r="AE340" i="27"/>
  <c r="W363" i="27"/>
  <c r="W364" i="27" s="1"/>
  <c r="W365" i="27" s="1"/>
  <c r="P351" i="27"/>
  <c r="Z340" i="27"/>
  <c r="P358" i="27"/>
  <c r="P380" i="27"/>
  <c r="P357" i="27"/>
  <c r="P350" i="27"/>
  <c r="W380" i="27"/>
  <c r="P340" i="27"/>
  <c r="M4" i="27" s="1"/>
  <c r="AC69" i="27"/>
  <c r="AA69" i="27"/>
  <c r="AE69" i="27"/>
  <c r="Z69" i="27"/>
  <c r="AB69" i="27"/>
  <c r="AD69" i="27"/>
  <c r="P138" i="28"/>
  <c r="N138" i="28"/>
  <c r="L137" i="28"/>
  <c r="J136" i="28"/>
  <c r="N134" i="28"/>
  <c r="L133" i="28"/>
  <c r="J132" i="28"/>
  <c r="M138" i="28"/>
  <c r="K137" i="28"/>
  <c r="I136" i="28"/>
  <c r="M134" i="28"/>
  <c r="K133" i="28"/>
  <c r="I132" i="28"/>
  <c r="L138" i="28"/>
  <c r="J137" i="28"/>
  <c r="N135" i="28"/>
  <c r="L134" i="28"/>
  <c r="J133" i="28"/>
  <c r="N131" i="28"/>
  <c r="K138" i="28"/>
  <c r="I137" i="28"/>
  <c r="M135" i="28"/>
  <c r="K134" i="28"/>
  <c r="I133" i="28"/>
  <c r="M131" i="28"/>
  <c r="J138" i="28"/>
  <c r="N136" i="28"/>
  <c r="L135" i="28"/>
  <c r="J134" i="28"/>
  <c r="N132" i="28"/>
  <c r="L131" i="28"/>
  <c r="I138" i="28"/>
  <c r="M136" i="28"/>
  <c r="K135" i="28"/>
  <c r="I134" i="28"/>
  <c r="K131" i="28"/>
  <c r="N137" i="28"/>
  <c r="L136" i="28"/>
  <c r="J135" i="28"/>
  <c r="N133" i="28"/>
  <c r="L132" i="28"/>
  <c r="J131" i="28"/>
  <c r="M137" i="28"/>
  <c r="K136" i="28"/>
  <c r="I135" i="28"/>
  <c r="M133" i="28"/>
  <c r="K132" i="28"/>
  <c r="I131" i="28"/>
  <c r="M132" i="28"/>
  <c r="P131" i="28"/>
  <c r="P135" i="28"/>
  <c r="P133" i="28"/>
  <c r="P134" i="28"/>
  <c r="P137" i="28"/>
  <c r="P136" i="28"/>
  <c r="P132" i="28"/>
  <c r="P98" i="28"/>
  <c r="N98" i="28"/>
  <c r="L97" i="28"/>
  <c r="J96" i="28"/>
  <c r="N93" i="28"/>
  <c r="M91" i="28"/>
  <c r="M93" i="28" s="1"/>
  <c r="M98" i="28"/>
  <c r="K97" i="28"/>
  <c r="I96" i="28"/>
  <c r="N92" i="28"/>
  <c r="N94" i="28" s="1"/>
  <c r="L91" i="28"/>
  <c r="L93" i="28" s="1"/>
  <c r="K95" i="28"/>
  <c r="L98" i="28"/>
  <c r="J97" i="28"/>
  <c r="N95" i="28"/>
  <c r="M92" i="28"/>
  <c r="M94" i="28" s="1"/>
  <c r="K91" i="28"/>
  <c r="K93" i="28" s="1"/>
  <c r="M96" i="28"/>
  <c r="K98" i="28"/>
  <c r="I97" i="28"/>
  <c r="M95" i="28"/>
  <c r="L92" i="28"/>
  <c r="L94" i="28" s="1"/>
  <c r="J91" i="28"/>
  <c r="J93" i="28" s="1"/>
  <c r="J98" i="28"/>
  <c r="N96" i="28"/>
  <c r="L95" i="28"/>
  <c r="K92" i="28"/>
  <c r="K94" i="28" s="1"/>
  <c r="I91" i="28"/>
  <c r="I93" i="28" s="1"/>
  <c r="N97" i="28"/>
  <c r="L96" i="28"/>
  <c r="J95" i="28"/>
  <c r="I92" i="28"/>
  <c r="I94" i="28" s="1"/>
  <c r="I98" i="28"/>
  <c r="M97" i="28"/>
  <c r="K96" i="28"/>
  <c r="I95" i="28"/>
  <c r="N91" i="28"/>
  <c r="J92" i="28"/>
  <c r="J94" i="28" s="1"/>
  <c r="P96" i="28"/>
  <c r="P94" i="28"/>
  <c r="P95" i="28"/>
  <c r="P92" i="28"/>
  <c r="P97" i="28"/>
  <c r="P93" i="28"/>
  <c r="P91" i="28"/>
  <c r="P316" i="27"/>
  <c r="W333" i="27"/>
  <c r="Y293" i="27"/>
  <c r="P310" i="27"/>
  <c r="P325" i="27"/>
  <c r="Z293" i="27"/>
  <c r="W330" i="27"/>
  <c r="W331" i="27" s="1"/>
  <c r="W332" i="27" s="1"/>
  <c r="P324" i="27"/>
  <c r="H324" i="27" s="1"/>
  <c r="H310" i="27" s="1"/>
  <c r="W302" i="27"/>
  <c r="W303" i="27" s="1"/>
  <c r="W304" i="27" s="1"/>
  <c r="W310" i="27"/>
  <c r="W311" i="27" s="1"/>
  <c r="X293" i="27"/>
  <c r="AE293" i="27"/>
  <c r="AB293" i="27"/>
  <c r="AC293" i="27" s="1"/>
  <c r="W316" i="27"/>
  <c r="W317" i="27" s="1"/>
  <c r="W318" i="27" s="1"/>
  <c r="P318" i="27"/>
  <c r="P311" i="27"/>
  <c r="P304" i="27"/>
  <c r="P333" i="27"/>
  <c r="P303" i="27"/>
  <c r="AA293" i="27"/>
  <c r="P302" i="27"/>
  <c r="W324" i="27"/>
  <c r="W325" i="27" s="1"/>
  <c r="P293" i="27"/>
  <c r="K4" i="27" s="1"/>
  <c r="X105" i="27"/>
  <c r="Y105" i="27" s="1"/>
  <c r="Z105" i="27" s="1"/>
  <c r="P115" i="27"/>
  <c r="P145" i="27"/>
  <c r="P130" i="27"/>
  <c r="P122" i="27"/>
  <c r="P114" i="27"/>
  <c r="W136" i="27"/>
  <c r="W137" i="27" s="1"/>
  <c r="W114" i="27"/>
  <c r="W115" i="27" s="1"/>
  <c r="W116" i="27" s="1"/>
  <c r="W145" i="27"/>
  <c r="AE105" i="27"/>
  <c r="P128" i="27"/>
  <c r="W122" i="27"/>
  <c r="W123" i="27" s="1"/>
  <c r="P123" i="27"/>
  <c r="AA105" i="27"/>
  <c r="AB105" i="27" s="1"/>
  <c r="AC105" i="27" s="1"/>
  <c r="W128" i="27"/>
  <c r="W129" i="27" s="1"/>
  <c r="W130" i="27" s="1"/>
  <c r="P136" i="27"/>
  <c r="H136" i="27" s="1"/>
  <c r="H122" i="27" s="1"/>
  <c r="P116" i="27"/>
  <c r="W142" i="27"/>
  <c r="W143" i="27" s="1"/>
  <c r="W144" i="27" s="1"/>
  <c r="P137" i="27"/>
  <c r="P105" i="27"/>
  <c r="AA445" i="27"/>
  <c r="AC445" i="27"/>
  <c r="Z445" i="27"/>
  <c r="AE445" i="27"/>
  <c r="AD445" i="27"/>
  <c r="AB445" i="27"/>
  <c r="P72" i="28"/>
  <c r="P69" i="28"/>
  <c r="P70" i="28"/>
  <c r="P71" i="28"/>
  <c r="P74" i="28"/>
  <c r="P67" i="28"/>
  <c r="P68" i="28"/>
  <c r="P73" i="28"/>
  <c r="P28" i="27"/>
  <c r="P29" i="27"/>
  <c r="P22" i="27"/>
  <c r="P51" i="27"/>
  <c r="P36" i="27"/>
  <c r="W51" i="27"/>
  <c r="P43" i="27"/>
  <c r="W48" i="27"/>
  <c r="X11" i="27"/>
  <c r="AA11" i="27"/>
  <c r="AB11" i="27" s="1"/>
  <c r="AC11" i="27" s="1"/>
  <c r="AE11" i="27"/>
  <c r="P34" i="27"/>
  <c r="W28" i="27"/>
  <c r="P20" i="27"/>
  <c r="W42" i="27"/>
  <c r="P21" i="27"/>
  <c r="W34" i="27"/>
  <c r="P42" i="27"/>
  <c r="H42" i="27" s="1"/>
  <c r="H28" i="27" s="1"/>
  <c r="W20" i="27"/>
  <c r="P11" i="27"/>
  <c r="I3" i="27"/>
  <c r="G363" i="27" l="1"/>
  <c r="H363" i="27"/>
  <c r="H177" i="27"/>
  <c r="G177" i="27"/>
  <c r="H410" i="27"/>
  <c r="G410" i="27"/>
  <c r="H128" i="27"/>
  <c r="G128" i="27"/>
  <c r="H365" i="27"/>
  <c r="G365" i="27"/>
  <c r="H269" i="27"/>
  <c r="G269" i="27"/>
  <c r="H316" i="27"/>
  <c r="G316" i="27"/>
  <c r="M285" i="27"/>
  <c r="L285" i="27"/>
  <c r="J285" i="27"/>
  <c r="I285" i="27"/>
  <c r="J283" i="27"/>
  <c r="I283" i="27"/>
  <c r="N283" i="27"/>
  <c r="M283" i="27"/>
  <c r="J284" i="27"/>
  <c r="K284" i="27"/>
  <c r="M284" i="27"/>
  <c r="N284" i="27"/>
  <c r="K285" i="27"/>
  <c r="L284" i="27"/>
  <c r="K283" i="27"/>
  <c r="N285" i="27"/>
  <c r="L283" i="27"/>
  <c r="I284" i="27"/>
  <c r="H318" i="27"/>
  <c r="G318" i="27"/>
  <c r="J377" i="27"/>
  <c r="I377" i="27"/>
  <c r="I379" i="27"/>
  <c r="J379" i="27"/>
  <c r="M378" i="27"/>
  <c r="L377" i="27"/>
  <c r="M377" i="27"/>
  <c r="J378" i="27"/>
  <c r="N378" i="27"/>
  <c r="N377" i="27"/>
  <c r="K379" i="27"/>
  <c r="N379" i="27"/>
  <c r="I378" i="27"/>
  <c r="L379" i="27"/>
  <c r="M379" i="27"/>
  <c r="K377" i="27"/>
  <c r="K378" i="27"/>
  <c r="L378" i="27"/>
  <c r="H412" i="27"/>
  <c r="G412" i="27"/>
  <c r="H88" i="27"/>
  <c r="H67" i="27"/>
  <c r="H74" i="27" s="1"/>
  <c r="M190" i="27"/>
  <c r="J191" i="27"/>
  <c r="I191" i="27"/>
  <c r="J189" i="27"/>
  <c r="I189" i="27"/>
  <c r="L189" i="27"/>
  <c r="L190" i="27"/>
  <c r="K190" i="27"/>
  <c r="M189" i="27"/>
  <c r="N190" i="27"/>
  <c r="K191" i="27"/>
  <c r="N189" i="27"/>
  <c r="L191" i="27"/>
  <c r="M191" i="27"/>
  <c r="I190" i="27"/>
  <c r="K189" i="27"/>
  <c r="N191" i="27"/>
  <c r="J190" i="27"/>
  <c r="H130" i="27"/>
  <c r="G130" i="27"/>
  <c r="H271" i="27"/>
  <c r="G271" i="27"/>
  <c r="H464" i="27"/>
  <c r="H443" i="27"/>
  <c r="H450" i="27" s="1"/>
  <c r="M143" i="27"/>
  <c r="J142" i="27"/>
  <c r="I142" i="27"/>
  <c r="N144" i="27"/>
  <c r="J144" i="27"/>
  <c r="I144" i="27"/>
  <c r="N143" i="27"/>
  <c r="L142" i="27"/>
  <c r="N142" i="27"/>
  <c r="K142" i="27"/>
  <c r="J143" i="27"/>
  <c r="M144" i="27"/>
  <c r="K144" i="27"/>
  <c r="L143" i="27"/>
  <c r="M142" i="27"/>
  <c r="L144" i="27"/>
  <c r="K143" i="27"/>
  <c r="H175" i="27"/>
  <c r="G175" i="27"/>
  <c r="I330" i="27"/>
  <c r="J332" i="27"/>
  <c r="I332" i="27"/>
  <c r="N331" i="27"/>
  <c r="J330" i="27"/>
  <c r="M332" i="27"/>
  <c r="N330" i="27"/>
  <c r="K330" i="27"/>
  <c r="I331" i="27"/>
  <c r="N332" i="27"/>
  <c r="L330" i="27"/>
  <c r="K331" i="27"/>
  <c r="L332" i="27"/>
  <c r="L331" i="27"/>
  <c r="M330" i="27"/>
  <c r="M331" i="27"/>
  <c r="J331" i="27"/>
  <c r="K332" i="27"/>
  <c r="N426" i="27"/>
  <c r="J426" i="27"/>
  <c r="I426" i="27"/>
  <c r="M425" i="27"/>
  <c r="I425" i="27"/>
  <c r="J424" i="27"/>
  <c r="I424" i="27"/>
  <c r="L426" i="27"/>
  <c r="K425" i="27"/>
  <c r="M426" i="27"/>
  <c r="K424" i="27"/>
  <c r="M424" i="27"/>
  <c r="L425" i="27"/>
  <c r="L424" i="27"/>
  <c r="N424" i="27"/>
  <c r="J425" i="27"/>
  <c r="K426" i="27"/>
  <c r="N425" i="27"/>
  <c r="H229" i="27"/>
  <c r="H208" i="27"/>
  <c r="H215" i="27" s="1"/>
  <c r="H43" i="27"/>
  <c r="H29" i="27" s="1"/>
  <c r="K3" i="27"/>
  <c r="I4" i="27"/>
  <c r="G4" i="27"/>
  <c r="M3" i="27"/>
  <c r="AA163" i="27"/>
  <c r="AD163" i="27"/>
  <c r="AC163" i="27"/>
  <c r="Z163" i="27"/>
  <c r="AE163" i="27"/>
  <c r="AB163" i="27"/>
  <c r="M81" i="28"/>
  <c r="AB351" i="27"/>
  <c r="AA351" i="27"/>
  <c r="AC351" i="27"/>
  <c r="Z351" i="27"/>
  <c r="AE351" i="27"/>
  <c r="AD351" i="27"/>
  <c r="K89" i="28"/>
  <c r="Z116" i="27"/>
  <c r="I89" i="28" s="1"/>
  <c r="AD116" i="27"/>
  <c r="M89" i="28" s="1"/>
  <c r="AC116" i="27"/>
  <c r="AE116" i="27"/>
  <c r="N89" i="28" s="1"/>
  <c r="AB116" i="27"/>
  <c r="AA116" i="27"/>
  <c r="AA398" i="27"/>
  <c r="Z398" i="27"/>
  <c r="AE398" i="27"/>
  <c r="AD398" i="27"/>
  <c r="AC398" i="27"/>
  <c r="AB398" i="27"/>
  <c r="N81" i="28"/>
  <c r="AA257" i="27"/>
  <c r="AC257" i="27"/>
  <c r="Z257" i="27"/>
  <c r="AE257" i="27"/>
  <c r="AD257" i="27"/>
  <c r="AB257" i="27"/>
  <c r="J89" i="28"/>
  <c r="L89" i="28"/>
  <c r="AE304" i="27"/>
  <c r="AB304" i="27"/>
  <c r="AA304" i="27"/>
  <c r="AC304" i="27"/>
  <c r="AD304" i="27"/>
  <c r="Z304" i="27"/>
  <c r="L81" i="28"/>
  <c r="J81" i="28"/>
  <c r="K81" i="28"/>
  <c r="I81" i="28"/>
  <c r="Y11" i="27"/>
  <c r="Z11" i="27" s="1"/>
  <c r="N48" i="27" s="1"/>
  <c r="G3" i="27"/>
  <c r="W29" i="27"/>
  <c r="G36" i="27"/>
  <c r="H36" i="27"/>
  <c r="H71" i="28" s="1"/>
  <c r="H72" i="28" s="1"/>
  <c r="AE22" i="27"/>
  <c r="N73" i="28" s="1"/>
  <c r="AD22" i="27"/>
  <c r="M73" i="28" s="1"/>
  <c r="Z22" i="27"/>
  <c r="I73" i="28" s="1"/>
  <c r="AB22" i="27"/>
  <c r="K73" i="28" s="1"/>
  <c r="AC22" i="27"/>
  <c r="L73" i="28" s="1"/>
  <c r="AA22" i="27"/>
  <c r="J73" i="28" s="1"/>
  <c r="H34" i="27"/>
  <c r="G34" i="27"/>
  <c r="W21" i="27"/>
  <c r="W35" i="27"/>
  <c r="W43" i="27"/>
  <c r="W49" i="27"/>
  <c r="H323" i="27" l="1"/>
  <c r="H302" i="27"/>
  <c r="H309" i="27" s="1"/>
  <c r="H276" i="27"/>
  <c r="H255" i="27"/>
  <c r="H262" i="27" s="1"/>
  <c r="H135" i="27"/>
  <c r="H114" i="27"/>
  <c r="H121" i="27" s="1"/>
  <c r="H417" i="27"/>
  <c r="H396" i="27"/>
  <c r="H403" i="27" s="1"/>
  <c r="H182" i="27"/>
  <c r="H161" i="27"/>
  <c r="H168" i="27" s="1"/>
  <c r="H370" i="27"/>
  <c r="H349" i="27"/>
  <c r="H356" i="27" s="1"/>
  <c r="H99" i="28"/>
  <c r="H100" i="28" s="1"/>
  <c r="H103" i="28"/>
  <c r="H104" i="28" s="1"/>
  <c r="H107" i="28"/>
  <c r="H108" i="28" s="1"/>
  <c r="H131" i="28"/>
  <c r="H132" i="28" s="1"/>
  <c r="H115" i="28"/>
  <c r="H116" i="28" s="1"/>
  <c r="H75" i="28"/>
  <c r="H76" i="28" s="1"/>
  <c r="H91" i="28"/>
  <c r="H92" i="28" s="1"/>
  <c r="H95" i="28"/>
  <c r="H96" i="28" s="1"/>
  <c r="H79" i="28"/>
  <c r="H80" i="28" s="1"/>
  <c r="H87" i="28"/>
  <c r="H88" i="28" s="1"/>
  <c r="H135" i="28"/>
  <c r="H136" i="28" s="1"/>
  <c r="H143" i="28"/>
  <c r="H144" i="28" s="1"/>
  <c r="H127" i="28"/>
  <c r="H128" i="28" s="1"/>
  <c r="H139" i="28"/>
  <c r="H140" i="28" s="1"/>
  <c r="H111" i="28"/>
  <c r="H112" i="28" s="1"/>
  <c r="H119" i="28"/>
  <c r="H120" i="28" s="1"/>
  <c r="H123" i="28"/>
  <c r="H124" i="28" s="1"/>
  <c r="H83" i="28"/>
  <c r="H84" i="28" s="1"/>
  <c r="Z20" i="27"/>
  <c r="I68" i="28" s="1"/>
  <c r="AD42" i="27"/>
  <c r="M42" i="27" s="1"/>
  <c r="AD34" i="27"/>
  <c r="AC42" i="27"/>
  <c r="L42" i="27" s="1"/>
  <c r="N49" i="27"/>
  <c r="AE34" i="27"/>
  <c r="AC51" i="27"/>
  <c r="AE20" i="27"/>
  <c r="N68" i="28" s="1"/>
  <c r="N70" i="28" s="1"/>
  <c r="AA42" i="27"/>
  <c r="J42" i="27" s="1"/>
  <c r="I50" i="27"/>
  <c r="AB34" i="27"/>
  <c r="AD51" i="27"/>
  <c r="AC20" i="27"/>
  <c r="L68" i="28" s="1"/>
  <c r="AB28" i="27"/>
  <c r="K28" i="27" s="1"/>
  <c r="AA48" i="27"/>
  <c r="AE42" i="27"/>
  <c r="N42" i="27" s="1"/>
  <c r="AA34" i="27"/>
  <c r="Z48" i="27"/>
  <c r="AE48" i="27"/>
  <c r="J50" i="27"/>
  <c r="Z34" i="27"/>
  <c r="Z51" i="27"/>
  <c r="AD20" i="27"/>
  <c r="M68" i="28" s="1"/>
  <c r="AE28" i="27"/>
  <c r="N28" i="27" s="1"/>
  <c r="AD48" i="27"/>
  <c r="AC48" i="27"/>
  <c r="L50" i="27"/>
  <c r="AC34" i="27"/>
  <c r="AA51" i="27"/>
  <c r="AA20" i="27"/>
  <c r="J68" i="28" s="1"/>
  <c r="N50" i="27"/>
  <c r="AB51" i="27"/>
  <c r="AB20" i="27"/>
  <c r="K68" i="28" s="1"/>
  <c r="AB48" i="27"/>
  <c r="Z42" i="27"/>
  <c r="I42" i="27" s="1"/>
  <c r="M50" i="27"/>
  <c r="AE51" i="27"/>
  <c r="AB42" i="27"/>
  <c r="K42" i="27" s="1"/>
  <c r="K50" i="27"/>
  <c r="Z28" i="27"/>
  <c r="I28" i="27" s="1"/>
  <c r="AA28" i="27"/>
  <c r="J28" i="27" s="1"/>
  <c r="AD28" i="27"/>
  <c r="M28" i="27" s="1"/>
  <c r="AC28" i="27"/>
  <c r="L28" i="27" s="1"/>
  <c r="W50" i="27"/>
  <c r="AA49" i="27"/>
  <c r="AC49" i="27"/>
  <c r="AE49" i="27"/>
  <c r="AD49" i="27"/>
  <c r="AB49" i="27"/>
  <c r="Z49" i="27"/>
  <c r="AA29" i="27"/>
  <c r="J29" i="27" s="1"/>
  <c r="AE29" i="27"/>
  <c r="N29" i="27" s="1"/>
  <c r="AC29" i="27"/>
  <c r="L29" i="27" s="1"/>
  <c r="AB29" i="27"/>
  <c r="K29" i="27" s="1"/>
  <c r="Z29" i="27"/>
  <c r="I29" i="27" s="1"/>
  <c r="AD29" i="27"/>
  <c r="M29" i="27" s="1"/>
  <c r="W22" i="27"/>
  <c r="H41" i="27"/>
  <c r="H20" i="27"/>
  <c r="W36" i="27"/>
  <c r="AA35" i="27"/>
  <c r="AB35" i="27"/>
  <c r="Z35" i="27"/>
  <c r="AD35" i="27"/>
  <c r="AE35" i="27"/>
  <c r="N35" i="27" s="1"/>
  <c r="AC35" i="27"/>
  <c r="Z43" i="27"/>
  <c r="I43" i="27" s="1"/>
  <c r="AE43" i="27"/>
  <c r="N43" i="27" s="1"/>
  <c r="AA43" i="27"/>
  <c r="J43" i="27" s="1"/>
  <c r="AB43" i="27"/>
  <c r="K43" i="27" s="1"/>
  <c r="AD43" i="27"/>
  <c r="M43" i="27" s="1"/>
  <c r="AC43" i="27"/>
  <c r="L43" i="27" s="1"/>
  <c r="N51" i="27" l="1"/>
  <c r="M70" i="28"/>
  <c r="J70" i="28"/>
  <c r="L70" i="28"/>
  <c r="K70" i="28"/>
  <c r="N74" i="28"/>
  <c r="N34" i="27"/>
  <c r="N67" i="28"/>
  <c r="N69" i="28" s="1"/>
  <c r="I34" i="27"/>
  <c r="I48" i="27" s="1"/>
  <c r="L34" i="27"/>
  <c r="L48" i="27" s="1"/>
  <c r="K34" i="27"/>
  <c r="K48" i="27" s="1"/>
  <c r="M34" i="27"/>
  <c r="J34" i="27"/>
  <c r="J48" i="27" s="1"/>
  <c r="I70" i="28"/>
  <c r="H27" i="27"/>
  <c r="H67" i="28"/>
  <c r="H68" i="28" s="1"/>
  <c r="AE36" i="27"/>
  <c r="N71" i="28" s="1"/>
  <c r="AA36" i="27"/>
  <c r="Z36" i="27"/>
  <c r="AD36" i="27"/>
  <c r="AC36" i="27"/>
  <c r="AB36" i="27"/>
  <c r="AA50" i="27"/>
  <c r="Z50" i="27"/>
  <c r="AB50" i="27"/>
  <c r="AD50" i="27"/>
  <c r="AC50" i="27"/>
  <c r="AE50" i="27"/>
  <c r="M35" i="27" l="1"/>
  <c r="M48" i="27"/>
  <c r="M67" i="28"/>
  <c r="M69" i="28" s="1"/>
  <c r="L35" i="27"/>
  <c r="K67" i="28"/>
  <c r="K69" i="28" s="1"/>
  <c r="K35" i="27"/>
  <c r="J35" i="27"/>
  <c r="J67" i="28"/>
  <c r="J69" i="28" s="1"/>
  <c r="L67" i="28"/>
  <c r="L69" i="28" s="1"/>
  <c r="I67" i="28"/>
  <c r="I69" i="28" s="1"/>
  <c r="I35" i="27"/>
  <c r="M36" i="27"/>
  <c r="M49" i="27" s="1"/>
  <c r="L36" i="27"/>
  <c r="L71" i="28" s="1"/>
  <c r="I36" i="27"/>
  <c r="I71" i="28" s="1"/>
  <c r="J36" i="27"/>
  <c r="J71" i="28" s="1"/>
  <c r="N36" i="27"/>
  <c r="K36" i="27"/>
  <c r="K71" i="28" s="1"/>
  <c r="M74" i="28" l="1"/>
  <c r="M51" i="27"/>
  <c r="M71" i="28"/>
  <c r="J49" i="27"/>
  <c r="I49" i="27"/>
  <c r="AB21" i="27"/>
  <c r="K72" i="28" s="1"/>
  <c r="AD21" i="27"/>
  <c r="M72" i="28" s="1"/>
  <c r="AE21" i="27"/>
  <c r="N72" i="28" s="1"/>
  <c r="AA21" i="27"/>
  <c r="J72" i="28" s="1"/>
  <c r="Z21" i="27"/>
  <c r="I72" i="28" s="1"/>
  <c r="AC21" i="27"/>
  <c r="L72" i="28" s="1"/>
  <c r="K49" i="27"/>
  <c r="L49" i="27"/>
  <c r="L51" i="27" l="1"/>
  <c r="L74" i="28" s="1"/>
  <c r="K74" i="28"/>
  <c r="K51" i="27"/>
  <c r="I51" i="27"/>
  <c r="I74" i="28" s="1"/>
  <c r="J51" i="27"/>
  <c r="J74" i="28" s="1"/>
  <c r="AB67" i="27"/>
  <c r="K76" i="28" s="1"/>
  <c r="Z76" i="27"/>
  <c r="I76" i="27" s="1"/>
  <c r="AB82" i="27"/>
  <c r="K82" i="27" s="1"/>
  <c r="AD75" i="27"/>
  <c r="M75" i="27" s="1"/>
  <c r="AC97" i="27"/>
  <c r="AC89" i="27"/>
  <c r="L89" i="27" s="1"/>
  <c r="AD82" i="27"/>
  <c r="M82" i="27" s="1"/>
  <c r="AB81" i="27"/>
  <c r="K81" i="27" s="1"/>
  <c r="AD81" i="27"/>
  <c r="M81" i="27" s="1"/>
  <c r="AC95" i="27"/>
  <c r="Z96" i="27"/>
  <c r="AB75" i="27"/>
  <c r="K75" i="27" s="1"/>
  <c r="AE82" i="27"/>
  <c r="N82" i="27" s="1"/>
  <c r="Z75" i="27"/>
  <c r="I75" i="27" s="1"/>
  <c r="AD89" i="27"/>
  <c r="M89" i="27" s="1"/>
  <c r="AC82" i="27"/>
  <c r="L82" i="27" s="1"/>
  <c r="AE76" i="27"/>
  <c r="N76" i="27" s="1"/>
  <c r="AE95" i="27"/>
  <c r="AA67" i="27"/>
  <c r="J76" i="28" s="1"/>
  <c r="AC83" i="27"/>
  <c r="L83" i="27" s="1"/>
  <c r="AD95" i="27"/>
  <c r="AA76" i="27"/>
  <c r="J76" i="27" s="1"/>
  <c r="AD96" i="27"/>
  <c r="AC67" i="27"/>
  <c r="L76" i="28" s="1"/>
  <c r="AC90" i="27"/>
  <c r="L90" i="27" s="1"/>
  <c r="AA75" i="27"/>
  <c r="J75" i="27" s="1"/>
  <c r="AD98" i="27"/>
  <c r="M98" i="27" s="1"/>
  <c r="AA98" i="27"/>
  <c r="J98" i="27" s="1"/>
  <c r="AD67" i="27"/>
  <c r="M76" i="28" s="1"/>
  <c r="AB83" i="27"/>
  <c r="K83" i="27" s="1"/>
  <c r="AE75" i="27"/>
  <c r="N75" i="27" s="1"/>
  <c r="AC75" i="27"/>
  <c r="L75" i="27" s="1"/>
  <c r="AA83" i="27"/>
  <c r="J83" i="27" s="1"/>
  <c r="AA95" i="27"/>
  <c r="AE67" i="27"/>
  <c r="N76" i="28" s="1"/>
  <c r="N78" i="28" s="1"/>
  <c r="AC98" i="27"/>
  <c r="L98" i="27" s="1"/>
  <c r="AE97" i="27"/>
  <c r="AA81" i="27"/>
  <c r="J81" i="27" s="1"/>
  <c r="AB76" i="27"/>
  <c r="K76" i="27" s="1"/>
  <c r="AC81" i="27"/>
  <c r="L81" i="27" s="1"/>
  <c r="Z97" i="27"/>
  <c r="AB97" i="27"/>
  <c r="AB98" i="27"/>
  <c r="K98" i="27" s="1"/>
  <c r="AC76" i="27"/>
  <c r="L76" i="27" s="1"/>
  <c r="AD90" i="27"/>
  <c r="M90" i="27" s="1"/>
  <c r="AA97" i="27"/>
  <c r="AA89" i="27"/>
  <c r="J89" i="27" s="1"/>
  <c r="AD76" i="27"/>
  <c r="M76" i="27" s="1"/>
  <c r="AE89" i="27"/>
  <c r="N89" i="27" s="1"/>
  <c r="AE81" i="27"/>
  <c r="N81" i="27" s="1"/>
  <c r="Z89" i="27"/>
  <c r="I89" i="27" s="1"/>
  <c r="AE98" i="27"/>
  <c r="N98" i="27" s="1"/>
  <c r="AD97" i="27"/>
  <c r="Z82" i="27"/>
  <c r="Z83" i="27"/>
  <c r="I83" i="27" s="1"/>
  <c r="I96" i="27" s="1"/>
  <c r="AE83" i="27"/>
  <c r="N83" i="27" s="1"/>
  <c r="AE90" i="27"/>
  <c r="N90" i="27" s="1"/>
  <c r="AA96" i="27"/>
  <c r="Z81" i="27"/>
  <c r="I81" i="27" s="1"/>
  <c r="Z90" i="27"/>
  <c r="I90" i="27" s="1"/>
  <c r="AA90" i="27"/>
  <c r="J90" i="27" s="1"/>
  <c r="AC96" i="27"/>
  <c r="AB89" i="27"/>
  <c r="K89" i="27" s="1"/>
  <c r="AD83" i="27"/>
  <c r="M83" i="27" s="1"/>
  <c r="AB90" i="27"/>
  <c r="K90" i="27" s="1"/>
  <c r="AE96" i="27"/>
  <c r="Z67" i="27"/>
  <c r="I76" i="28" s="1"/>
  <c r="I78" i="28" s="1"/>
  <c r="AB96" i="27"/>
  <c r="Z95" i="27"/>
  <c r="Z98" i="27"/>
  <c r="AA82" i="27"/>
  <c r="J82" i="27" s="1"/>
  <c r="AB95" i="27"/>
  <c r="I98" i="27" l="1"/>
  <c r="I82" i="27"/>
  <c r="N82" i="28"/>
  <c r="N75" i="28"/>
  <c r="N77" i="28" s="1"/>
  <c r="N79" i="28"/>
  <c r="M78" i="28"/>
  <c r="L78" i="28"/>
  <c r="J78" i="28"/>
  <c r="K78" i="28"/>
  <c r="M82" i="28"/>
  <c r="M75" i="28"/>
  <c r="M77" i="28" s="1"/>
  <c r="M79" i="28" l="1"/>
  <c r="K82" i="28"/>
  <c r="I75" i="28"/>
  <c r="I77" i="28" s="1"/>
  <c r="L79" i="28"/>
  <c r="I79" i="28"/>
  <c r="K75" i="28"/>
  <c r="K77" i="28" s="1"/>
  <c r="L82" i="28"/>
  <c r="I82" i="28"/>
  <c r="K79" i="28"/>
  <c r="J75" i="28"/>
  <c r="J77" i="28" s="1"/>
  <c r="L75" i="28"/>
  <c r="L77" i="28" s="1"/>
  <c r="J79" i="28"/>
  <c r="J82" i="28"/>
  <c r="AC68" i="27"/>
  <c r="L80" i="28" s="1"/>
  <c r="AA68" i="27"/>
  <c r="J80" i="28" s="1"/>
  <c r="AE68" i="27"/>
  <c r="N80" i="28" s="1"/>
  <c r="AD68" i="27"/>
  <c r="M80" i="28" s="1"/>
  <c r="Z68" i="27"/>
  <c r="I80" i="28" s="1"/>
  <c r="AB68" i="27"/>
  <c r="K80" i="28" s="1"/>
  <c r="AE136" i="27" l="1"/>
  <c r="N136" i="27" s="1"/>
  <c r="AE142" i="27"/>
  <c r="AB145" i="27"/>
  <c r="K145" i="27" s="1"/>
  <c r="AB130" i="27"/>
  <c r="K130" i="27" s="1"/>
  <c r="AD129" i="27"/>
  <c r="M129" i="27" s="1"/>
  <c r="Z144" i="27"/>
  <c r="AB136" i="27"/>
  <c r="K136" i="27" s="1"/>
  <c r="AE143" i="27"/>
  <c r="AA137" i="27"/>
  <c r="J137" i="27" s="1"/>
  <c r="AB114" i="27"/>
  <c r="K84" i="28" s="1"/>
  <c r="AB128" i="27"/>
  <c r="K128" i="27" s="1"/>
  <c r="AD143" i="27"/>
  <c r="AC130" i="27"/>
  <c r="L130" i="27" s="1"/>
  <c r="AC145" i="27"/>
  <c r="L145" i="27" s="1"/>
  <c r="AB129" i="27"/>
  <c r="K129" i="27" s="1"/>
  <c r="AE128" i="27"/>
  <c r="AE129" i="27"/>
  <c r="N129" i="27" s="1"/>
  <c r="AD145" i="27"/>
  <c r="M145" i="27" s="1"/>
  <c r="AE122" i="27"/>
  <c r="N122" i="27" s="1"/>
  <c r="AA122" i="27"/>
  <c r="J122" i="27" s="1"/>
  <c r="Z122" i="27"/>
  <c r="I122" i="27" s="1"/>
  <c r="AC143" i="27"/>
  <c r="AB144" i="27"/>
  <c r="AE123" i="27"/>
  <c r="N123" i="27" s="1"/>
  <c r="Z129" i="27"/>
  <c r="AA142" i="27"/>
  <c r="AA145" i="27"/>
  <c r="J145" i="27" s="1"/>
  <c r="AC136" i="27"/>
  <c r="L136" i="27" s="1"/>
  <c r="AB142" i="27"/>
  <c r="AA114" i="27"/>
  <c r="J84" i="28" s="1"/>
  <c r="J86" i="28" s="1"/>
  <c r="AD130" i="27"/>
  <c r="M130" i="27" s="1"/>
  <c r="AC137" i="27"/>
  <c r="L137" i="27" s="1"/>
  <c r="AD114" i="27"/>
  <c r="M84" i="28" s="1"/>
  <c r="M86" i="28" s="1"/>
  <c r="AB137" i="27"/>
  <c r="K137" i="27" s="1"/>
  <c r="Z137" i="27"/>
  <c r="I137" i="27" s="1"/>
  <c r="AC128" i="27"/>
  <c r="L128" i="27" s="1"/>
  <c r="AA129" i="27"/>
  <c r="J129" i="27" s="1"/>
  <c r="AE145" i="27"/>
  <c r="N145" i="27" s="1"/>
  <c r="Z130" i="27"/>
  <c r="I130" i="27" s="1"/>
  <c r="I143" i="27" s="1"/>
  <c r="AA123" i="27"/>
  <c r="J123" i="27" s="1"/>
  <c r="AD137" i="27"/>
  <c r="M137" i="27" s="1"/>
  <c r="AE137" i="27"/>
  <c r="N137" i="27" s="1"/>
  <c r="Z123" i="27"/>
  <c r="I123" i="27" s="1"/>
  <c r="AB143" i="27"/>
  <c r="AE144" i="27"/>
  <c r="AC123" i="27"/>
  <c r="L123" i="27" s="1"/>
  <c r="AB122" i="27"/>
  <c r="K122" i="27" s="1"/>
  <c r="AB123" i="27"/>
  <c r="K123" i="27" s="1"/>
  <c r="N90" i="28"/>
  <c r="Z145" i="27"/>
  <c r="Z142" i="27"/>
  <c r="AA144" i="27"/>
  <c r="AA143" i="27"/>
  <c r="AD144" i="27"/>
  <c r="AE114" i="27"/>
  <c r="N84" i="28" s="1"/>
  <c r="N86" i="28" s="1"/>
  <c r="AD123" i="27"/>
  <c r="M123" i="27" s="1"/>
  <c r="AA130" i="27"/>
  <c r="J130" i="27" s="1"/>
  <c r="AD142" i="27"/>
  <c r="Z128" i="27"/>
  <c r="I128" i="27" s="1"/>
  <c r="AD136" i="27"/>
  <c r="M136" i="27" s="1"/>
  <c r="AA136" i="27"/>
  <c r="J136" i="27" s="1"/>
  <c r="AD122" i="27"/>
  <c r="M122" i="27" s="1"/>
  <c r="AD128" i="27"/>
  <c r="M128" i="27" s="1"/>
  <c r="Z114" i="27"/>
  <c r="I84" i="28" s="1"/>
  <c r="I86" i="28" s="1"/>
  <c r="Z136" i="27"/>
  <c r="I136" i="27" s="1"/>
  <c r="AC122" i="27"/>
  <c r="L122" i="27" s="1"/>
  <c r="Z143" i="27"/>
  <c r="AE130" i="27"/>
  <c r="N130" i="27" s="1"/>
  <c r="AA128" i="27"/>
  <c r="J128" i="27" s="1"/>
  <c r="AC144" i="27"/>
  <c r="AC129" i="27"/>
  <c r="L129" i="27" s="1"/>
  <c r="AC114" i="27"/>
  <c r="L84" i="28" s="1"/>
  <c r="L86" i="28" s="1"/>
  <c r="AC142" i="27"/>
  <c r="I129" i="27" l="1"/>
  <c r="I145" i="27"/>
  <c r="N83" i="28"/>
  <c r="N85" i="28" s="1"/>
  <c r="N128" i="27"/>
  <c r="M90" i="28"/>
  <c r="K86" i="28"/>
  <c r="N87" i="28"/>
  <c r="AE115" i="27"/>
  <c r="N88" i="28" s="1"/>
  <c r="M83" i="28"/>
  <c r="M85" i="28" s="1"/>
  <c r="M87" i="28"/>
  <c r="I87" i="28"/>
  <c r="J87" i="28"/>
  <c r="L83" i="28"/>
  <c r="L85" i="28" s="1"/>
  <c r="J83" i="28"/>
  <c r="J85" i="28" s="1"/>
  <c r="J90" i="28"/>
  <c r="K83" i="28"/>
  <c r="K85" i="28" s="1"/>
  <c r="K87" i="28"/>
  <c r="L87" i="28"/>
  <c r="I83" i="28"/>
  <c r="I85" i="28" s="1"/>
  <c r="I90" i="28"/>
  <c r="K90" i="28"/>
  <c r="L90" i="28"/>
  <c r="L148" i="28" l="1"/>
  <c r="J26" i="28" s="1"/>
  <c r="AC115" i="27"/>
  <c r="AA115" i="27"/>
  <c r="J88" i="28" s="1"/>
  <c r="AB115" i="27"/>
  <c r="K88" i="28" s="1"/>
  <c r="AD115" i="27"/>
  <c r="M88" i="28" s="1"/>
  <c r="Z115" i="27"/>
  <c r="I88" i="28" s="1"/>
  <c r="AA192" i="27"/>
  <c r="J192" i="27" s="1"/>
  <c r="AA176" i="27"/>
  <c r="J176" i="27" s="1"/>
  <c r="AA175" i="27"/>
  <c r="J175" i="27" s="1"/>
  <c r="AE176" i="27"/>
  <c r="N176" i="27" s="1"/>
  <c r="Z176" i="27"/>
  <c r="I176" i="27" s="1"/>
  <c r="Z175" i="27"/>
  <c r="I175" i="27" s="1"/>
  <c r="AB176" i="27"/>
  <c r="K176" i="27" s="1"/>
  <c r="AB175" i="27"/>
  <c r="K175" i="27" s="1"/>
  <c r="AC176" i="27"/>
  <c r="L176" i="27" s="1"/>
  <c r="AC175" i="27"/>
  <c r="L175" i="27" s="1"/>
  <c r="Z177" i="27"/>
  <c r="I177" i="27" s="1"/>
  <c r="AA177" i="27"/>
  <c r="J177" i="27" s="1"/>
  <c r="AB177" i="27"/>
  <c r="K177" i="27" s="1"/>
  <c r="AC177" i="27"/>
  <c r="L177" i="27" s="1"/>
  <c r="Z183" i="27"/>
  <c r="I183" i="27" s="1"/>
  <c r="Z184" i="27"/>
  <c r="I184" i="27" s="1"/>
  <c r="AA183" i="27"/>
  <c r="J183" i="27" s="1"/>
  <c r="AA184" i="27"/>
  <c r="J184" i="27" s="1"/>
  <c r="Z192" i="27"/>
  <c r="I192" i="27" s="1"/>
  <c r="AD169" i="27"/>
  <c r="M169" i="27" s="1"/>
  <c r="AE175" i="27"/>
  <c r="N175" i="27" s="1"/>
  <c r="AE177" i="27"/>
  <c r="N177" i="27" s="1"/>
  <c r="AD170" i="27"/>
  <c r="M170" i="27" s="1"/>
  <c r="AB183" i="27"/>
  <c r="K183" i="27" s="1"/>
  <c r="AB184" i="27"/>
  <c r="K184" i="27" s="1"/>
  <c r="AD183" i="27"/>
  <c r="M183" i="27" s="1"/>
  <c r="AA169" i="27"/>
  <c r="J169" i="27" s="1"/>
  <c r="AE183" i="27"/>
  <c r="N183" i="27" s="1"/>
  <c r="AD177" i="27"/>
  <c r="M177" i="27" s="1"/>
  <c r="AD184" i="27"/>
  <c r="M184" i="27" s="1"/>
  <c r="Z189" i="27"/>
  <c r="AE190" i="27"/>
  <c r="AE189" i="27"/>
  <c r="AA189" i="27"/>
  <c r="AB169" i="27"/>
  <c r="K169" i="27" s="1"/>
  <c r="AC169" i="27"/>
  <c r="L169" i="27" s="1"/>
  <c r="AE191" i="27"/>
  <c r="AC161" i="27"/>
  <c r="AB191" i="27"/>
  <c r="AE169" i="27"/>
  <c r="N169" i="27" s="1"/>
  <c r="AD175" i="27"/>
  <c r="M175" i="27" s="1"/>
  <c r="AE161" i="27"/>
  <c r="Z161" i="27"/>
  <c r="AC189" i="27"/>
  <c r="AC192" i="27"/>
  <c r="L192" i="27" s="1"/>
  <c r="AB161" i="27"/>
  <c r="AC191" i="27"/>
  <c r="AD192" i="27"/>
  <c r="M192" i="27" s="1"/>
  <c r="Z169" i="27"/>
  <c r="I169" i="27" s="1"/>
  <c r="AC170" i="27"/>
  <c r="L170" i="27" s="1"/>
  <c r="AB189" i="27"/>
  <c r="AA191" i="27"/>
  <c r="AE184" i="27"/>
  <c r="N184" i="27" s="1"/>
  <c r="AC184" i="27"/>
  <c r="L184" i="27" s="1"/>
  <c r="AC183" i="27"/>
  <c r="L183" i="27" s="1"/>
  <c r="AD191" i="27"/>
  <c r="AA170" i="27"/>
  <c r="J170" i="27" s="1"/>
  <c r="AD189" i="27"/>
  <c r="AA190" i="27"/>
  <c r="AB190" i="27"/>
  <c r="Z170" i="27"/>
  <c r="I170" i="27" s="1"/>
  <c r="AC190" i="27"/>
  <c r="Z190" i="27"/>
  <c r="AA161" i="27"/>
  <c r="Z191" i="27"/>
  <c r="AE170" i="27"/>
  <c r="N170" i="27" s="1"/>
  <c r="AD161" i="27"/>
  <c r="AD190" i="27"/>
  <c r="AB170" i="27"/>
  <c r="K170" i="27" s="1"/>
  <c r="AB192" i="27"/>
  <c r="K192" i="27" s="1"/>
  <c r="AE192" i="27"/>
  <c r="N192" i="27" s="1"/>
  <c r="AD176" i="27" l="1"/>
  <c r="M176" i="27" s="1"/>
  <c r="Z162" i="27"/>
  <c r="AA162" i="27"/>
  <c r="AE162" i="27"/>
  <c r="AB162" i="27"/>
  <c r="AA224" i="27"/>
  <c r="J224" i="27" s="1"/>
  <c r="E27" i="28"/>
  <c r="AD162" i="27"/>
  <c r="AC162" i="27"/>
  <c r="AC238" i="27"/>
  <c r="AC224" i="27"/>
  <c r="L224" i="27" s="1"/>
  <c r="Z217" i="27"/>
  <c r="I217" i="27" s="1"/>
  <c r="AB217" i="27"/>
  <c r="K217" i="27" s="1"/>
  <c r="AB224" i="27"/>
  <c r="K224" i="27" s="1"/>
  <c r="AD239" i="27"/>
  <c r="M239" i="27" s="1"/>
  <c r="AD222" i="27"/>
  <c r="M222" i="27" s="1"/>
  <c r="AA238" i="27"/>
  <c r="Z208" i="27"/>
  <c r="AE237" i="27"/>
  <c r="AC208" i="27"/>
  <c r="AC231" i="27"/>
  <c r="L231" i="27" s="1"/>
  <c r="AB236" i="27"/>
  <c r="AD231" i="27"/>
  <c r="M231" i="27" s="1"/>
  <c r="Z238" i="27"/>
  <c r="AB222" i="27"/>
  <c r="K222" i="27" s="1"/>
  <c r="AC237" i="27"/>
  <c r="AE239" i="27"/>
  <c r="N239" i="27" s="1"/>
  <c r="AC222" i="27"/>
  <c r="L222" i="27" s="1"/>
  <c r="AB239" i="27"/>
  <c r="K239" i="27" s="1"/>
  <c r="AE236" i="27"/>
  <c r="AE216" i="27"/>
  <c r="N216" i="27" s="1"/>
  <c r="AE224" i="27"/>
  <c r="N224" i="27" s="1"/>
  <c r="AD208" i="27"/>
  <c r="AC239" i="27"/>
  <c r="L239" i="27" s="1"/>
  <c r="AB238" i="27"/>
  <c r="AE208" i="27"/>
  <c r="AD237" i="27"/>
  <c r="AB231" i="27"/>
  <c r="K231" i="27" s="1"/>
  <c r="AE222" i="27"/>
  <c r="N222" i="27" s="1"/>
  <c r="Z237" i="27"/>
  <c r="AA217" i="27"/>
  <c r="J217" i="27" s="1"/>
  <c r="AB230" i="27"/>
  <c r="K230" i="27" s="1"/>
  <c r="AD217" i="27"/>
  <c r="M217" i="27" s="1"/>
  <c r="AA208" i="27"/>
  <c r="Z216" i="27"/>
  <c r="I216" i="27" s="1"/>
  <c r="Z224" i="27"/>
  <c r="I224" i="27" s="1"/>
  <c r="AD216" i="27"/>
  <c r="M216" i="27" s="1"/>
  <c r="AC230" i="27"/>
  <c r="L230" i="27" s="1"/>
  <c r="Z236" i="27"/>
  <c r="AD238" i="27"/>
  <c r="Z231" i="27"/>
  <c r="I231" i="27" s="1"/>
  <c r="AC216" i="27"/>
  <c r="L216" i="27" s="1"/>
  <c r="AD224" i="27"/>
  <c r="M224" i="27" s="1"/>
  <c r="AE231" i="27"/>
  <c r="N231" i="27" s="1"/>
  <c r="Z222" i="27"/>
  <c r="I222" i="27" s="1"/>
  <c r="AA223" i="27"/>
  <c r="J223" i="27" s="1"/>
  <c r="AA222" i="27"/>
  <c r="J222" i="27" s="1"/>
  <c r="AB216" i="27"/>
  <c r="K216" i="27" s="1"/>
  <c r="AA237" i="27"/>
  <c r="AC217" i="27"/>
  <c r="L217" i="27" s="1"/>
  <c r="AA216" i="27"/>
  <c r="J216" i="27" s="1"/>
  <c r="AD230" i="27"/>
  <c r="M230" i="27" s="1"/>
  <c r="AE217" i="27"/>
  <c r="N217" i="27" s="1"/>
  <c r="Z239" i="27"/>
  <c r="I239" i="27" s="1"/>
  <c r="Z223" i="27"/>
  <c r="I223" i="27" s="1"/>
  <c r="AA236" i="27"/>
  <c r="AB208" i="27"/>
  <c r="AD236" i="27"/>
  <c r="AE230" i="27"/>
  <c r="N230" i="27" s="1"/>
  <c r="Z230" i="27"/>
  <c r="I230" i="27" s="1"/>
  <c r="AE238" i="27"/>
  <c r="AA231" i="27"/>
  <c r="J231" i="27" s="1"/>
  <c r="AC223" i="27"/>
  <c r="L223" i="27" s="1"/>
  <c r="AA230" i="27"/>
  <c r="J230" i="27" s="1"/>
  <c r="AD223" i="27"/>
  <c r="M223" i="27" s="1"/>
  <c r="AB223" i="27"/>
  <c r="K223" i="27" s="1"/>
  <c r="AA286" i="27"/>
  <c r="J286" i="27" s="1"/>
  <c r="AE270" i="27"/>
  <c r="N270" i="27" s="1"/>
  <c r="AA270" i="27"/>
  <c r="J270" i="27" s="1"/>
  <c r="Z270" i="27"/>
  <c r="I270" i="27" s="1"/>
  <c r="AB270" i="27"/>
  <c r="K270" i="27" s="1"/>
  <c r="AC270" i="27"/>
  <c r="L270" i="27" s="1"/>
  <c r="AD270" i="27"/>
  <c r="M270" i="27" s="1"/>
  <c r="AD263" i="27"/>
  <c r="M263" i="27" s="1"/>
  <c r="AD264" i="27"/>
  <c r="M264" i="27" s="1"/>
  <c r="AE269" i="27"/>
  <c r="N269" i="27" s="1"/>
  <c r="AE271" i="27"/>
  <c r="N271" i="27" s="1"/>
  <c r="Z278" i="27"/>
  <c r="I278" i="27" s="1"/>
  <c r="AA277" i="27"/>
  <c r="J277" i="27" s="1"/>
  <c r="AA278" i="27"/>
  <c r="J278" i="27" s="1"/>
  <c r="Z286" i="27"/>
  <c r="I286" i="27" s="1"/>
  <c r="AE263" i="27"/>
  <c r="N263" i="27" s="1"/>
  <c r="Z269" i="27"/>
  <c r="I269" i="27" s="1"/>
  <c r="Z271" i="27"/>
  <c r="I271" i="27" s="1"/>
  <c r="AB277" i="27"/>
  <c r="K277" i="27" s="1"/>
  <c r="AB278" i="27"/>
  <c r="K278" i="27" s="1"/>
  <c r="AC255" i="27"/>
  <c r="Z255" i="27"/>
  <c r="AC277" i="27"/>
  <c r="L277" i="27" s="1"/>
  <c r="AE255" i="27"/>
  <c r="AC264" i="27"/>
  <c r="L264" i="27" s="1"/>
  <c r="AA255" i="27"/>
  <c r="AB271" i="27"/>
  <c r="K271" i="27" s="1"/>
  <c r="AD286" i="27"/>
  <c r="M286" i="27" s="1"/>
  <c r="AC283" i="27"/>
  <c r="AC285" i="27"/>
  <c r="AB263" i="27"/>
  <c r="K263" i="27" s="1"/>
  <c r="AA269" i="27"/>
  <c r="J269" i="27" s="1"/>
  <c r="AC271" i="27"/>
  <c r="L271" i="27" s="1"/>
  <c r="AC278" i="27"/>
  <c r="L278" i="27" s="1"/>
  <c r="AA271" i="27"/>
  <c r="J271" i="27" s="1"/>
  <c r="AD271" i="27"/>
  <c r="M271" i="27" s="1"/>
  <c r="AC269" i="27"/>
  <c r="L269" i="27" s="1"/>
  <c r="AE286" i="27"/>
  <c r="N286" i="27" s="1"/>
  <c r="Z283" i="27"/>
  <c r="AA284" i="27"/>
  <c r="AD255" i="27"/>
  <c r="AC284" i="27"/>
  <c r="AD277" i="27"/>
  <c r="M277" i="27" s="1"/>
  <c r="AB285" i="27"/>
  <c r="AC286" i="27"/>
  <c r="L286" i="27" s="1"/>
  <c r="AE285" i="27"/>
  <c r="AE277" i="27"/>
  <c r="N277" i="27" s="1"/>
  <c r="AA285" i="27"/>
  <c r="AB269" i="27"/>
  <c r="K269" i="27" s="1"/>
  <c r="AB284" i="27"/>
  <c r="AD278" i="27"/>
  <c r="M278" i="27" s="1"/>
  <c r="AD269" i="27"/>
  <c r="M269" i="27" s="1"/>
  <c r="AA283" i="27"/>
  <c r="AE264" i="27"/>
  <c r="N264" i="27" s="1"/>
  <c r="AE284" i="27"/>
  <c r="AA263" i="27"/>
  <c r="J263" i="27" s="1"/>
  <c r="AE278" i="27"/>
  <c r="N278" i="27" s="1"/>
  <c r="AB264" i="27"/>
  <c r="K264" i="27" s="1"/>
  <c r="AC263" i="27"/>
  <c r="L263" i="27" s="1"/>
  <c r="Z284" i="27"/>
  <c r="AA264" i="27"/>
  <c r="J264" i="27" s="1"/>
  <c r="AD285" i="27"/>
  <c r="AD284" i="27"/>
  <c r="Z277" i="27"/>
  <c r="I277" i="27" s="1"/>
  <c r="Z285" i="27"/>
  <c r="AB283" i="27"/>
  <c r="AD283" i="27"/>
  <c r="AB286" i="27"/>
  <c r="K286" i="27" s="1"/>
  <c r="AB255" i="27"/>
  <c r="Z264" i="27"/>
  <c r="I264" i="27" s="1"/>
  <c r="Z263" i="27"/>
  <c r="I263" i="27" s="1"/>
  <c r="AE283" i="27"/>
  <c r="AB209" i="27" l="1"/>
  <c r="AE209" i="27"/>
  <c r="AC236" i="27"/>
  <c r="AB237" i="27"/>
  <c r="AA239" i="27"/>
  <c r="J239" i="27" s="1"/>
  <c r="AE223" i="27"/>
  <c r="N223" i="27" s="1"/>
  <c r="Z209" i="27"/>
  <c r="AC209" i="27"/>
  <c r="AA209" i="27"/>
  <c r="AD209" i="27"/>
  <c r="AC256" i="27"/>
  <c r="AB256" i="27"/>
  <c r="AE256" i="27"/>
  <c r="Z256" i="27"/>
  <c r="AA256" i="27"/>
  <c r="AD256" i="27"/>
  <c r="AA333" i="27"/>
  <c r="J333" i="27" s="1"/>
  <c r="AE317" i="27"/>
  <c r="N317" i="27" s="1"/>
  <c r="Z317" i="27"/>
  <c r="I317" i="27" s="1"/>
  <c r="AA317" i="27"/>
  <c r="J317" i="27" s="1"/>
  <c r="AB317" i="27"/>
  <c r="K317" i="27" s="1"/>
  <c r="AC317" i="27"/>
  <c r="L317" i="27" s="1"/>
  <c r="AD317" i="27"/>
  <c r="M317" i="27" s="1"/>
  <c r="AD310" i="27"/>
  <c r="M310" i="27" s="1"/>
  <c r="AD311" i="27"/>
  <c r="M311" i="27" s="1"/>
  <c r="AE316" i="27"/>
  <c r="N316" i="27" s="1"/>
  <c r="AE318" i="27"/>
  <c r="N318" i="27" s="1"/>
  <c r="AE311" i="27"/>
  <c r="N311" i="27" s="1"/>
  <c r="AA324" i="27"/>
  <c r="J324" i="27" s="1"/>
  <c r="AA325" i="27"/>
  <c r="J325" i="27" s="1"/>
  <c r="Z333" i="27"/>
  <c r="I333" i="27" s="1"/>
  <c r="Z316" i="27"/>
  <c r="I316" i="27" s="1"/>
  <c r="Z318" i="27"/>
  <c r="I318" i="27" s="1"/>
  <c r="AB324" i="27"/>
  <c r="K324" i="27" s="1"/>
  <c r="AB325" i="27"/>
  <c r="K325" i="27" s="1"/>
  <c r="AA330" i="27"/>
  <c r="AB330" i="27"/>
  <c r="AB318" i="27"/>
  <c r="K318" i="27" s="1"/>
  <c r="AC331" i="27"/>
  <c r="AA318" i="27"/>
  <c r="J318" i="27" s="1"/>
  <c r="AC318" i="27"/>
  <c r="L318" i="27" s="1"/>
  <c r="AD318" i="27"/>
  <c r="M318" i="27" s="1"/>
  <c r="AA331" i="27"/>
  <c r="AC302" i="27"/>
  <c r="AC324" i="27"/>
  <c r="L324" i="27" s="1"/>
  <c r="AE325" i="27"/>
  <c r="N325" i="27" s="1"/>
  <c r="AB310" i="27"/>
  <c r="K310" i="27" s="1"/>
  <c r="AA302" i="27"/>
  <c r="Z302" i="27"/>
  <c r="AD332" i="27"/>
  <c r="Z325" i="27"/>
  <c r="I325" i="27" s="1"/>
  <c r="AB302" i="27"/>
  <c r="AE330" i="27"/>
  <c r="Z331" i="27"/>
  <c r="Z330" i="27"/>
  <c r="AE310" i="27"/>
  <c r="N310" i="27" s="1"/>
  <c r="AC316" i="27"/>
  <c r="L316" i="27" s="1"/>
  <c r="Z324" i="27"/>
  <c r="I324" i="27" s="1"/>
  <c r="AE333" i="27"/>
  <c r="N333" i="27" s="1"/>
  <c r="AC333" i="27"/>
  <c r="L333" i="27" s="1"/>
  <c r="AD331" i="27"/>
  <c r="Z310" i="27"/>
  <c r="I310" i="27" s="1"/>
  <c r="AC330" i="27"/>
  <c r="AD325" i="27"/>
  <c r="M325" i="27" s="1"/>
  <c r="AC325" i="27"/>
  <c r="L325" i="27" s="1"/>
  <c r="AD333" i="27"/>
  <c r="M333" i="27" s="1"/>
  <c r="AC332" i="27"/>
  <c r="AE332" i="27"/>
  <c r="AB311" i="27"/>
  <c r="K311" i="27" s="1"/>
  <c r="AE302" i="27"/>
  <c r="AC310" i="27"/>
  <c r="L310" i="27" s="1"/>
  <c r="AA332" i="27"/>
  <c r="AB333" i="27"/>
  <c r="K333" i="27" s="1"/>
  <c r="AA310" i="27"/>
  <c r="J310" i="27" s="1"/>
  <c r="AA311" i="27"/>
  <c r="J311" i="27" s="1"/>
  <c r="Z332" i="27"/>
  <c r="AD316" i="27"/>
  <c r="M316" i="27" s="1"/>
  <c r="AE331" i="27"/>
  <c r="Z311" i="27"/>
  <c r="I311" i="27" s="1"/>
  <c r="AA316" i="27"/>
  <c r="J316" i="27" s="1"/>
  <c r="AD324" i="27"/>
  <c r="M324" i="27" s="1"/>
  <c r="AB332" i="27"/>
  <c r="AC311" i="27"/>
  <c r="L311" i="27" s="1"/>
  <c r="AD302" i="27"/>
  <c r="AB316" i="27"/>
  <c r="K316" i="27" s="1"/>
  <c r="AD330" i="27"/>
  <c r="AB331" i="27"/>
  <c r="AE324" i="27"/>
  <c r="N324" i="27" s="1"/>
  <c r="AA303" i="27" l="1"/>
  <c r="AB303" i="27"/>
  <c r="AE303" i="27"/>
  <c r="AC303" i="27"/>
  <c r="AD303" i="27"/>
  <c r="Z303" i="27"/>
  <c r="AA380" i="27"/>
  <c r="J380" i="27" s="1"/>
  <c r="AB364" i="27"/>
  <c r="K364" i="27" s="1"/>
  <c r="AA364" i="27"/>
  <c r="J364" i="27" s="1"/>
  <c r="AC364" i="27"/>
  <c r="L364" i="27" s="1"/>
  <c r="AE364" i="27"/>
  <c r="N364" i="27" s="1"/>
  <c r="AD364" i="27"/>
  <c r="M364" i="27" s="1"/>
  <c r="Z364" i="27"/>
  <c r="I364" i="27" s="1"/>
  <c r="AD358" i="27"/>
  <c r="M358" i="27" s="1"/>
  <c r="Z371" i="27"/>
  <c r="I371" i="27" s="1"/>
  <c r="Z372" i="27"/>
  <c r="I372" i="27" s="1"/>
  <c r="AA371" i="27"/>
  <c r="J371" i="27" s="1"/>
  <c r="Z380" i="27"/>
  <c r="I380" i="27" s="1"/>
  <c r="Z363" i="27"/>
  <c r="I363" i="27" s="1"/>
  <c r="Z365" i="27"/>
  <c r="I365" i="27" s="1"/>
  <c r="AB371" i="27"/>
  <c r="K371" i="27" s="1"/>
  <c r="AB372" i="27"/>
  <c r="K372" i="27" s="1"/>
  <c r="AA365" i="27"/>
  <c r="J365" i="27" s="1"/>
  <c r="AB365" i="27"/>
  <c r="K365" i="27" s="1"/>
  <c r="AC365" i="27"/>
  <c r="L365" i="27" s="1"/>
  <c r="AD365" i="27"/>
  <c r="M365" i="27" s="1"/>
  <c r="AE365" i="27"/>
  <c r="N365" i="27" s="1"/>
  <c r="AD363" i="27"/>
  <c r="M363" i="27" s="1"/>
  <c r="Z358" i="27"/>
  <c r="I358" i="27" s="1"/>
  <c r="AB363" i="27"/>
  <c r="K363" i="27" s="1"/>
  <c r="AA379" i="27"/>
  <c r="AC363" i="27"/>
  <c r="L363" i="27" s="1"/>
  <c r="AD372" i="27"/>
  <c r="M372" i="27" s="1"/>
  <c r="AC378" i="27"/>
  <c r="AA358" i="27"/>
  <c r="J358" i="27" s="1"/>
  <c r="AA349" i="27"/>
  <c r="AD371" i="27"/>
  <c r="M371" i="27" s="1"/>
  <c r="AC379" i="27"/>
  <c r="AE372" i="27"/>
  <c r="N372" i="27" s="1"/>
  <c r="AC371" i="27"/>
  <c r="L371" i="27" s="1"/>
  <c r="Z349" i="27"/>
  <c r="AD357" i="27"/>
  <c r="M357" i="27" s="1"/>
  <c r="AA363" i="27"/>
  <c r="J363" i="27" s="1"/>
  <c r="AD378" i="27"/>
  <c r="Z377" i="27"/>
  <c r="AE357" i="27"/>
  <c r="N357" i="27" s="1"/>
  <c r="AA372" i="27"/>
  <c r="J372" i="27" s="1"/>
  <c r="AE377" i="27"/>
  <c r="AC377" i="27"/>
  <c r="AB357" i="27"/>
  <c r="K357" i="27" s="1"/>
  <c r="AA377" i="27"/>
  <c r="AC372" i="27"/>
  <c r="L372" i="27" s="1"/>
  <c r="AC380" i="27"/>
  <c r="L380" i="27" s="1"/>
  <c r="AE380" i="27"/>
  <c r="N380" i="27" s="1"/>
  <c r="AB358" i="27"/>
  <c r="K358" i="27" s="1"/>
  <c r="AD377" i="27"/>
  <c r="AE378" i="27"/>
  <c r="AA357" i="27"/>
  <c r="J357" i="27" s="1"/>
  <c r="AD349" i="27"/>
  <c r="AD379" i="27"/>
  <c r="AE349" i="27"/>
  <c r="AC349" i="27"/>
  <c r="AE358" i="27"/>
  <c r="N358" i="27" s="1"/>
  <c r="AA378" i="27"/>
  <c r="AB349" i="27"/>
  <c r="AB379" i="27"/>
  <c r="AE363" i="27"/>
  <c r="N363" i="27" s="1"/>
  <c r="Z379" i="27"/>
  <c r="Z357" i="27"/>
  <c r="I357" i="27" s="1"/>
  <c r="Z378" i="27"/>
  <c r="AE379" i="27"/>
  <c r="AB380" i="27"/>
  <c r="K380" i="27" s="1"/>
  <c r="AB377" i="27"/>
  <c r="AE371" i="27"/>
  <c r="N371" i="27" s="1"/>
  <c r="AB378" i="27"/>
  <c r="AD380" i="27"/>
  <c r="M380" i="27" s="1"/>
  <c r="AC357" i="27"/>
  <c r="L357" i="27" s="1"/>
  <c r="AC358" i="27"/>
  <c r="L358" i="27" s="1"/>
  <c r="AE350" i="27" l="1"/>
  <c r="AC350" i="27"/>
  <c r="Z350" i="27"/>
  <c r="AA350" i="27"/>
  <c r="AD350" i="27"/>
  <c r="AB350" i="27"/>
  <c r="AA426" i="27"/>
  <c r="AA427" i="27"/>
  <c r="J427" i="27" s="1"/>
  <c r="AE411" i="27"/>
  <c r="N411" i="27" s="1"/>
  <c r="Z411" i="27"/>
  <c r="I411" i="27" s="1"/>
  <c r="AA411" i="27"/>
  <c r="J411" i="27" s="1"/>
  <c r="AB411" i="27"/>
  <c r="K411" i="27" s="1"/>
  <c r="AC411" i="27"/>
  <c r="L411" i="27" s="1"/>
  <c r="AD411" i="27"/>
  <c r="M411" i="27" s="1"/>
  <c r="AD404" i="27"/>
  <c r="M404" i="27" s="1"/>
  <c r="AD405" i="27"/>
  <c r="M405" i="27" s="1"/>
  <c r="AE410" i="27"/>
  <c r="N410" i="27" s="1"/>
  <c r="AE412" i="27"/>
  <c r="N412" i="27" s="1"/>
  <c r="AE404" i="27"/>
  <c r="N404" i="27" s="1"/>
  <c r="AE405" i="27"/>
  <c r="N405" i="27" s="1"/>
  <c r="Z418" i="27"/>
  <c r="I418" i="27" s="1"/>
  <c r="Z419" i="27"/>
  <c r="I419" i="27" s="1"/>
  <c r="AA418" i="27"/>
  <c r="J418" i="27" s="1"/>
  <c r="AA419" i="27"/>
  <c r="J419" i="27" s="1"/>
  <c r="Z427" i="27"/>
  <c r="I427" i="27" s="1"/>
  <c r="Z410" i="27"/>
  <c r="I410" i="27" s="1"/>
  <c r="Z412" i="27"/>
  <c r="I412" i="27" s="1"/>
  <c r="AB418" i="27"/>
  <c r="K418" i="27" s="1"/>
  <c r="AB419" i="27"/>
  <c r="K419" i="27" s="1"/>
  <c r="AC412" i="27"/>
  <c r="L412" i="27" s="1"/>
  <c r="AC405" i="27"/>
  <c r="L405" i="27" s="1"/>
  <c r="AA424" i="27"/>
  <c r="AD418" i="27"/>
  <c r="M418" i="27" s="1"/>
  <c r="AC396" i="27"/>
  <c r="Z426" i="27"/>
  <c r="AD425" i="27"/>
  <c r="AC424" i="27"/>
  <c r="AC404" i="27"/>
  <c r="L404" i="27" s="1"/>
  <c r="AE426" i="27"/>
  <c r="AD427" i="27"/>
  <c r="M427" i="27" s="1"/>
  <c r="AD424" i="27"/>
  <c r="AC410" i="27"/>
  <c r="L410" i="27" s="1"/>
  <c r="AE424" i="27"/>
  <c r="AE427" i="27"/>
  <c r="N427" i="27" s="1"/>
  <c r="Z424" i="27"/>
  <c r="AB424" i="27"/>
  <c r="AA404" i="27"/>
  <c r="J404" i="27" s="1"/>
  <c r="AB426" i="27"/>
  <c r="AB405" i="27"/>
  <c r="K405" i="27" s="1"/>
  <c r="AE425" i="27"/>
  <c r="AA405" i="27"/>
  <c r="J405" i="27" s="1"/>
  <c r="AD396" i="27"/>
  <c r="Z404" i="27"/>
  <c r="I404" i="27" s="1"/>
  <c r="AA412" i="27"/>
  <c r="J412" i="27" s="1"/>
  <c r="AB412" i="27"/>
  <c r="K412" i="27" s="1"/>
  <c r="AD412" i="27"/>
  <c r="M412" i="27" s="1"/>
  <c r="AC419" i="27"/>
  <c r="L419" i="27" s="1"/>
  <c r="AE396" i="27"/>
  <c r="AC425" i="27"/>
  <c r="AD410" i="27"/>
  <c r="M410" i="27" s="1"/>
  <c r="AE418" i="27"/>
  <c r="N418" i="27" s="1"/>
  <c r="AA425" i="27"/>
  <c r="AB404" i="27"/>
  <c r="K404" i="27" s="1"/>
  <c r="AC418" i="27"/>
  <c r="L418" i="27" s="1"/>
  <c r="AB396" i="27"/>
  <c r="AB410" i="27"/>
  <c r="K410" i="27" s="1"/>
  <c r="AD426" i="27"/>
  <c r="Z405" i="27"/>
  <c r="I405" i="27" s="1"/>
  <c r="AE419" i="27"/>
  <c r="N419" i="27" s="1"/>
  <c r="AA410" i="27"/>
  <c r="J410" i="27" s="1"/>
  <c r="AC427" i="27"/>
  <c r="L427" i="27" s="1"/>
  <c r="Z396" i="27"/>
  <c r="AA396" i="27"/>
  <c r="AD419" i="27"/>
  <c r="M419" i="27" s="1"/>
  <c r="AB427" i="27"/>
  <c r="K427" i="27" s="1"/>
  <c r="Z425" i="27"/>
  <c r="AB425" i="27"/>
  <c r="AC426" i="27"/>
  <c r="AD397" i="27" l="1"/>
  <c r="AC397" i="27"/>
  <c r="AB397" i="27"/>
  <c r="AA397" i="27"/>
  <c r="AE397" i="27"/>
  <c r="Z397" i="27"/>
  <c r="AA474" i="27"/>
  <c r="J474" i="27" s="1"/>
  <c r="AD458" i="27"/>
  <c r="M458" i="27" s="1"/>
  <c r="Z458" i="27"/>
  <c r="I458" i="27" s="1"/>
  <c r="AA458" i="27"/>
  <c r="J458" i="27" s="1"/>
  <c r="AB458" i="27"/>
  <c r="K458" i="27" s="1"/>
  <c r="AC458" i="27"/>
  <c r="L458" i="27" s="1"/>
  <c r="AE458" i="27"/>
  <c r="N458" i="27" s="1"/>
  <c r="Z465" i="27"/>
  <c r="I465" i="27" s="1"/>
  <c r="Z466" i="27"/>
  <c r="I466" i="27" s="1"/>
  <c r="AA465" i="27"/>
  <c r="J465" i="27" s="1"/>
  <c r="AA466" i="27"/>
  <c r="J466" i="27" s="1"/>
  <c r="Z474" i="27"/>
  <c r="I474" i="27" s="1"/>
  <c r="AE457" i="27"/>
  <c r="N457" i="27" s="1"/>
  <c r="AE452" i="27"/>
  <c r="N452" i="27" s="1"/>
  <c r="Z457" i="27"/>
  <c r="I457" i="27" s="1"/>
  <c r="Z459" i="27"/>
  <c r="I459" i="27" s="1"/>
  <c r="AB465" i="27"/>
  <c r="K465" i="27" s="1"/>
  <c r="AB466" i="27"/>
  <c r="K466" i="27" s="1"/>
  <c r="AB443" i="27"/>
  <c r="AA459" i="27"/>
  <c r="J459" i="27" s="1"/>
  <c r="AB459" i="27"/>
  <c r="K459" i="27" s="1"/>
  <c r="AC459" i="27"/>
  <c r="L459" i="27" s="1"/>
  <c r="AD459" i="27"/>
  <c r="M459" i="27" s="1"/>
  <c r="AE459" i="27"/>
  <c r="N459" i="27" s="1"/>
  <c r="AD474" i="27"/>
  <c r="M474" i="27" s="1"/>
  <c r="AA443" i="27"/>
  <c r="AC443" i="27"/>
  <c r="AE472" i="27"/>
  <c r="Z451" i="27"/>
  <c r="I451" i="27" s="1"/>
  <c r="AA452" i="27"/>
  <c r="J452" i="27" s="1"/>
  <c r="AA472" i="27"/>
  <c r="AA451" i="27"/>
  <c r="J451" i="27" s="1"/>
  <c r="AE466" i="27"/>
  <c r="N466" i="27" s="1"/>
  <c r="AC473" i="27"/>
  <c r="AC474" i="27"/>
  <c r="L474" i="27" s="1"/>
  <c r="AD472" i="27"/>
  <c r="Z472" i="27"/>
  <c r="AA471" i="27"/>
  <c r="AD465" i="27"/>
  <c r="M465" i="27" s="1"/>
  <c r="AB451" i="27"/>
  <c r="K451" i="27" s="1"/>
  <c r="AD457" i="27"/>
  <c r="M457" i="27" s="1"/>
  <c r="AB471" i="27"/>
  <c r="Z443" i="27"/>
  <c r="AA473" i="27"/>
  <c r="AB474" i="27"/>
  <c r="K474" i="27" s="1"/>
  <c r="AE451" i="27"/>
  <c r="N451" i="27" s="1"/>
  <c r="AC451" i="27"/>
  <c r="L451" i="27" s="1"/>
  <c r="AD466" i="27"/>
  <c r="M466" i="27" s="1"/>
  <c r="AB457" i="27"/>
  <c r="K457" i="27" s="1"/>
  <c r="AD473" i="27"/>
  <c r="Z452" i="27"/>
  <c r="I452" i="27" s="1"/>
  <c r="Z471" i="27"/>
  <c r="AC452" i="27"/>
  <c r="L452" i="27" s="1"/>
  <c r="Z473" i="27"/>
  <c r="AD471" i="27"/>
  <c r="AC472" i="27"/>
  <c r="AB472" i="27"/>
  <c r="AD452" i="27"/>
  <c r="M452" i="27" s="1"/>
  <c r="AD451" i="27"/>
  <c r="M451" i="27" s="1"/>
  <c r="AB473" i="27"/>
  <c r="AC466" i="27"/>
  <c r="L466" i="27" s="1"/>
  <c r="AD443" i="27"/>
  <c r="AE443" i="27"/>
  <c r="AE471" i="27"/>
  <c r="AC465" i="27"/>
  <c r="L465" i="27" s="1"/>
  <c r="AE473" i="27"/>
  <c r="AC471" i="27"/>
  <c r="AC457" i="27"/>
  <c r="L457" i="27" s="1"/>
  <c r="AE465" i="27"/>
  <c r="N465" i="27" s="1"/>
  <c r="AA457" i="27"/>
  <c r="J457" i="27" s="1"/>
  <c r="AB452" i="27"/>
  <c r="K452" i="27" s="1"/>
  <c r="AE474" i="27"/>
  <c r="N474" i="27" s="1"/>
  <c r="L88" i="28" l="1"/>
  <c r="AE444" i="27"/>
  <c r="AB444" i="27"/>
  <c r="Z444" i="27"/>
  <c r="AC444" i="27"/>
  <c r="AA444" i="27"/>
  <c r="AD444" i="27"/>
</calcChain>
</file>

<file path=xl/comments1.xml><?xml version="1.0" encoding="utf-8"?>
<comments xmlns="http://schemas.openxmlformats.org/spreadsheetml/2006/main">
  <authors>
    <author>Fallmann Hubert</author>
  </authors>
  <commentList>
    <comment ref="A71" authorId="0" shapeId="0">
      <text>
        <r>
          <rPr>
            <b/>
            <sz val="9"/>
            <color indexed="81"/>
            <rFont val="Segoe UI"/>
            <family val="2"/>
          </rPr>
          <t xml:space="preserve">truncated to 250 characters
</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<sst xmlns="http://schemas.openxmlformats.org/spreadsheetml/2006/main" count="3492" uniqueCount="2280">
  <si>
    <t>Name</t>
  </si>
  <si>
    <t>Constant</t>
  </si>
  <si>
    <t>Further constants</t>
  </si>
  <si>
    <t>Activity (Annex I ETS Directive)</t>
  </si>
  <si>
    <t>No. of Activity</t>
  </si>
  <si>
    <t>No. of BM</t>
  </si>
  <si>
    <t>alternative BM No.</t>
  </si>
  <si>
    <t>Product benchmark</t>
  </si>
  <si>
    <t>Unit</t>
  </si>
  <si>
    <t>Carbon leakage?</t>
  </si>
  <si>
    <t>Benchmark value (EUA/t)</t>
  </si>
  <si>
    <t>Exchangeability electricity</t>
  </si>
  <si>
    <t>Message regarding special reporting</t>
  </si>
  <si>
    <t>Refinery products</t>
  </si>
  <si>
    <t>CWT</t>
  </si>
  <si>
    <t>Please use CWT tool in sheet "SpecialBM" for calculating historical activity levels.</t>
  </si>
  <si>
    <t>Coke</t>
  </si>
  <si>
    <t>tonnes</t>
  </si>
  <si>
    <t>Hot metal</t>
  </si>
  <si>
    <t>EAF carbon steel</t>
  </si>
  <si>
    <t>EAF high alloy steel</t>
  </si>
  <si>
    <t>Iron casting</t>
  </si>
  <si>
    <t>Pre-bake anode</t>
  </si>
  <si>
    <t>[Primary] Aluminium</t>
  </si>
  <si>
    <t>Grey cement clinker</t>
  </si>
  <si>
    <t>White cement clinker</t>
  </si>
  <si>
    <t>Lime</t>
  </si>
  <si>
    <t>Please use lime tool in sheet "SpecialBM" for calculating historical activity levels.</t>
  </si>
  <si>
    <t>Dolime</t>
  </si>
  <si>
    <t>Please use dolime tool in sheet "SpecialBM" for calculating historical activity levels.</t>
  </si>
  <si>
    <t>Sintered dolime</t>
  </si>
  <si>
    <t>Float glass</t>
  </si>
  <si>
    <t>Bottles and jars of colourless glass</t>
  </si>
  <si>
    <t>Bottles and jars of coloured glass</t>
  </si>
  <si>
    <t>Continuous filament glass fibre products</t>
  </si>
  <si>
    <t>13.19</t>
  </si>
  <si>
    <t>Facing bricks</t>
  </si>
  <si>
    <t>13.20</t>
  </si>
  <si>
    <t>Pavers</t>
  </si>
  <si>
    <t>13.21</t>
  </si>
  <si>
    <t>Roof tiles</t>
  </si>
  <si>
    <t>13.22</t>
  </si>
  <si>
    <t>Spray dried powder</t>
  </si>
  <si>
    <t>14.23</t>
  </si>
  <si>
    <t>Mineral wool</t>
  </si>
  <si>
    <t>15.24</t>
  </si>
  <si>
    <t>Plaster</t>
  </si>
  <si>
    <t>15.25</t>
  </si>
  <si>
    <t>Dried secondary gypsum</t>
  </si>
  <si>
    <t>15.26</t>
  </si>
  <si>
    <t>Plasterboard</t>
  </si>
  <si>
    <t>16.27</t>
  </si>
  <si>
    <t>Short fibre kraft pulp</t>
  </si>
  <si>
    <t>Adt</t>
  </si>
  <si>
    <t>Note that for integrated pulp &amp; paper production special allocation rules apply (Article 10(7) of the CIMs).</t>
  </si>
  <si>
    <t>16.28</t>
  </si>
  <si>
    <t>Long fibre kraft pulp</t>
  </si>
  <si>
    <t>16.29</t>
  </si>
  <si>
    <t>Sulphite pulp, thermo-mechanical and mechanical pulp</t>
  </si>
  <si>
    <t>16.30</t>
  </si>
  <si>
    <t>Recovered paper pulp</t>
  </si>
  <si>
    <t>17.31</t>
  </si>
  <si>
    <t>Newsprint</t>
  </si>
  <si>
    <t>17.32</t>
  </si>
  <si>
    <t>Uncoated fine paper</t>
  </si>
  <si>
    <t>17.33</t>
  </si>
  <si>
    <t>Coated fine paper</t>
  </si>
  <si>
    <t>17.34</t>
  </si>
  <si>
    <t>Tissue</t>
  </si>
  <si>
    <t>17.35</t>
  </si>
  <si>
    <t>Testliner and fluting</t>
  </si>
  <si>
    <t>17.36</t>
  </si>
  <si>
    <t>Uncoated carton board</t>
  </si>
  <si>
    <t>17.37</t>
  </si>
  <si>
    <t>Coated carton board</t>
  </si>
  <si>
    <t>18.38</t>
  </si>
  <si>
    <t>Carbon black</t>
  </si>
  <si>
    <t>19.39</t>
  </si>
  <si>
    <t>Nitric acid</t>
  </si>
  <si>
    <t>Measurable heat delivered to other sub-installations is to be treated like heat from non-ETS sources.</t>
  </si>
  <si>
    <t>20.40</t>
  </si>
  <si>
    <t>Adipic acid</t>
  </si>
  <si>
    <t>22.41</t>
  </si>
  <si>
    <t>Ammonia</t>
  </si>
  <si>
    <t>23.42</t>
  </si>
  <si>
    <t>Steam cracking</t>
  </si>
  <si>
    <t>Please use steam cracking tool in sheet "SpecialBM" for calculating historical activity levels and preliminary allocation.</t>
  </si>
  <si>
    <t>23.43</t>
  </si>
  <si>
    <t>Aromatics</t>
  </si>
  <si>
    <t>23.44</t>
  </si>
  <si>
    <t>Styrene</t>
  </si>
  <si>
    <t>23.45</t>
  </si>
  <si>
    <t>Phenol/ acetone</t>
  </si>
  <si>
    <t>23.46</t>
  </si>
  <si>
    <t>Ethylene oxide/ ethylene glycols</t>
  </si>
  <si>
    <t>Please use ethylene oxide / glycols tool in sheet "SpecialBM" for calculating historical activity levels.</t>
  </si>
  <si>
    <t>23.47</t>
  </si>
  <si>
    <t>Vinyl chloride monomer</t>
  </si>
  <si>
    <t>Please use VCM tool in sheet "SpecialBM" for calculating preliminary allocation.</t>
  </si>
  <si>
    <t>23.48</t>
  </si>
  <si>
    <t>S-PVC</t>
  </si>
  <si>
    <t>23.49</t>
  </si>
  <si>
    <t>E-PVC</t>
  </si>
  <si>
    <t>24.50</t>
  </si>
  <si>
    <t>Hydrogen</t>
  </si>
  <si>
    <t>Please use hydrogen tool in sheet "SpecialBM" for calculating historical activity levels.</t>
  </si>
  <si>
    <t>24.51</t>
  </si>
  <si>
    <t>Synthesis gas</t>
  </si>
  <si>
    <t>Please use syngas tool in sheet "SpecialBM" for calculating historical activity levels.</t>
  </si>
  <si>
    <t>25.52</t>
  </si>
  <si>
    <t>Soda ash</t>
  </si>
  <si>
    <t>Benchmark List</t>
  </si>
  <si>
    <t>A.</t>
  </si>
  <si>
    <t>I</t>
  </si>
  <si>
    <t>(a)</t>
  </si>
  <si>
    <t>(b)</t>
  </si>
  <si>
    <t>(d)</t>
  </si>
  <si>
    <t>i.</t>
  </si>
  <si>
    <t>ii.</t>
  </si>
  <si>
    <t>iii.</t>
  </si>
  <si>
    <t>iv.</t>
  </si>
  <si>
    <t>v.</t>
  </si>
  <si>
    <t>City:</t>
  </si>
  <si>
    <t>Country:</t>
  </si>
  <si>
    <t>EUconst_MSlist</t>
  </si>
  <si>
    <t>Austria</t>
  </si>
  <si>
    <t>Belgium</t>
  </si>
  <si>
    <t>Bulgaria</t>
  </si>
  <si>
    <t>Cyprus</t>
  </si>
  <si>
    <t>Czech Republic</t>
  </si>
  <si>
    <t>Denmark</t>
  </si>
  <si>
    <t>Estonia</t>
  </si>
  <si>
    <t>Finland</t>
  </si>
  <si>
    <t>France</t>
  </si>
  <si>
    <t>Germany</t>
  </si>
  <si>
    <t>Greece</t>
  </si>
  <si>
    <t>Hungary</t>
  </si>
  <si>
    <t>Iceland</t>
  </si>
  <si>
    <t>Ireland</t>
  </si>
  <si>
    <t>Italy</t>
  </si>
  <si>
    <t>Latvia</t>
  </si>
  <si>
    <t>Liechtenstein</t>
  </si>
  <si>
    <t>Lithuania</t>
  </si>
  <si>
    <t>Luxembourg</t>
  </si>
  <si>
    <t>Malta</t>
  </si>
  <si>
    <t>Netherlands</t>
  </si>
  <si>
    <t>Norway</t>
  </si>
  <si>
    <t>Poland</t>
  </si>
  <si>
    <t>Portugal</t>
  </si>
  <si>
    <t>Romania</t>
  </si>
  <si>
    <t>Slovakia</t>
  </si>
  <si>
    <t>Slovenia</t>
  </si>
  <si>
    <t>Spain</t>
  </si>
  <si>
    <t>Sweden</t>
  </si>
  <si>
    <t>United Kingdom</t>
  </si>
  <si>
    <t>EUconst_MSlistISOcodes</t>
  </si>
  <si>
    <t>AT</t>
  </si>
  <si>
    <t>BE</t>
  </si>
  <si>
    <t>BG</t>
  </si>
  <si>
    <t>CY</t>
  </si>
  <si>
    <t>CZ</t>
  </si>
  <si>
    <t>DK</t>
  </si>
  <si>
    <t>EE</t>
  </si>
  <si>
    <t>FI</t>
  </si>
  <si>
    <t>FR</t>
  </si>
  <si>
    <t>DE</t>
  </si>
  <si>
    <t>EL</t>
  </si>
  <si>
    <t>HU</t>
  </si>
  <si>
    <t>IS</t>
  </si>
  <si>
    <t>IE</t>
  </si>
  <si>
    <t>IT</t>
  </si>
  <si>
    <t>LV</t>
  </si>
  <si>
    <t>LI</t>
  </si>
  <si>
    <t>LT</t>
  </si>
  <si>
    <t>LU</t>
  </si>
  <si>
    <t>MT</t>
  </si>
  <si>
    <t>NL</t>
  </si>
  <si>
    <t>NO</t>
  </si>
  <si>
    <t>PL</t>
  </si>
  <si>
    <t>PT</t>
  </si>
  <si>
    <t>RO</t>
  </si>
  <si>
    <t>SK</t>
  </si>
  <si>
    <t>SI</t>
  </si>
  <si>
    <t>ES</t>
  </si>
  <si>
    <t>SE</t>
  </si>
  <si>
    <t>UK</t>
  </si>
  <si>
    <t>Euconst_TrueFalse</t>
  </si>
  <si>
    <t>List of sub-installations</t>
  </si>
  <si>
    <t>Product benchmark sub-installations</t>
  </si>
  <si>
    <t>No.</t>
  </si>
  <si>
    <t>Product type</t>
  </si>
  <si>
    <t>N.A.</t>
  </si>
  <si>
    <t>Sub-installations with fall-back approaches</t>
  </si>
  <si>
    <t>Sub-installation type</t>
  </si>
  <si>
    <t>II</t>
  </si>
  <si>
    <t>Euconst_date</t>
  </si>
  <si>
    <t>Sorting</t>
  </si>
  <si>
    <t>Euconst_TrueFalseNA</t>
  </si>
  <si>
    <t>Euconst_NA</t>
  </si>
  <si>
    <t>EUconst_Fuel</t>
  </si>
  <si>
    <t>Fuel</t>
  </si>
  <si>
    <t>EUconst_BM</t>
  </si>
  <si>
    <t>Benchmark</t>
  </si>
  <si>
    <t>EUconst_TransfSource</t>
  </si>
  <si>
    <t>Transferred or stored emissions</t>
  </si>
  <si>
    <t>EUconst_BMSubinst</t>
  </si>
  <si>
    <t>Sub-installation with product benchmark</t>
  </si>
  <si>
    <t>EUconst_FBSubinst</t>
  </si>
  <si>
    <t>Fall-Back Sub-installation</t>
  </si>
  <si>
    <t>EUconst_Year</t>
  </si>
  <si>
    <t>year</t>
  </si>
  <si>
    <t>EUconst_Tons</t>
  </si>
  <si>
    <t>EUconst_TJ</t>
  </si>
  <si>
    <t>TJ</t>
  </si>
  <si>
    <t>EUconst_GJ</t>
  </si>
  <si>
    <t>GJ</t>
  </si>
  <si>
    <t>EUconst_tCO2e</t>
  </si>
  <si>
    <t>t CO2e</t>
  </si>
  <si>
    <t>EUconst_tCO2</t>
  </si>
  <si>
    <t>t CO2</t>
  </si>
  <si>
    <t>EUconst_tN2O</t>
  </si>
  <si>
    <t>t N2O</t>
  </si>
  <si>
    <t>EUconst_TJpa</t>
  </si>
  <si>
    <t>TJ / year</t>
  </si>
  <si>
    <t>EUconst_MWh</t>
  </si>
  <si>
    <t>MWh</t>
  </si>
  <si>
    <t>EUconst_MWhpa</t>
  </si>
  <si>
    <t>MWh / year</t>
  </si>
  <si>
    <t>EUconst_t</t>
  </si>
  <si>
    <t>t</t>
  </si>
  <si>
    <t>EUconst_tpa</t>
  </si>
  <si>
    <t>t / year</t>
  </si>
  <si>
    <t>Fall-back Sub-Installation List</t>
  </si>
  <si>
    <t>Sub-inst</t>
  </si>
  <si>
    <t>CO2</t>
  </si>
  <si>
    <t>Measurable heat</t>
  </si>
  <si>
    <t>Waste gas</t>
  </si>
  <si>
    <t>Version no.</t>
  </si>
  <si>
    <t>submitted to competent authority</t>
  </si>
  <si>
    <t>returned with remarks</t>
  </si>
  <si>
    <t>Import</t>
  </si>
  <si>
    <t>Export</t>
  </si>
  <si>
    <t>Intermediate products</t>
  </si>
  <si>
    <t>C.</t>
  </si>
  <si>
    <t>INSTALLATION DESCRIPTION</t>
  </si>
  <si>
    <t>INSTALLATION DATA</t>
  </si>
  <si>
    <t>ausblenden</t>
  </si>
  <si>
    <t>Sub-installation with product benchmark:</t>
  </si>
  <si>
    <t>Print area:</t>
  </si>
  <si>
    <t>E.</t>
  </si>
  <si>
    <t>Navigation area:</t>
  </si>
  <si>
    <t>Table of contents</t>
  </si>
  <si>
    <t>Previous sheet</t>
  </si>
  <si>
    <t>Next sheet</t>
  </si>
  <si>
    <t>D.</t>
  </si>
  <si>
    <t>Product BM?</t>
  </si>
  <si>
    <t>BM no.</t>
  </si>
  <si>
    <t>End</t>
  </si>
  <si>
    <t>Reference date</t>
  </si>
  <si>
    <t>Status at reference date</t>
  </si>
  <si>
    <t>Chapters where modifications have been made. 
Brief explanation of changes</t>
  </si>
  <si>
    <t>Info for automatic Version detection</t>
  </si>
  <si>
    <t>Template type:</t>
  </si>
  <si>
    <t>Version:</t>
  </si>
  <si>
    <t>Issued by:</t>
  </si>
  <si>
    <t>European Commission</t>
  </si>
  <si>
    <t>Language:</t>
  </si>
  <si>
    <t>English</t>
  </si>
  <si>
    <t>Type list:</t>
  </si>
  <si>
    <t>Version list</t>
  </si>
  <si>
    <t>Reference File Name</t>
  </si>
  <si>
    <t>Version comments</t>
  </si>
  <si>
    <t>COM</t>
  </si>
  <si>
    <t>Umweltbundesamt</t>
  </si>
  <si>
    <t>UBA</t>
  </si>
  <si>
    <t>Croatia</t>
  </si>
  <si>
    <t>HR</t>
  </si>
  <si>
    <t>IC</t>
  </si>
  <si>
    <t>Languages list</t>
  </si>
  <si>
    <t>Bulgarian</t>
  </si>
  <si>
    <t>bg</t>
  </si>
  <si>
    <t>Spanish</t>
  </si>
  <si>
    <t>es</t>
  </si>
  <si>
    <t>Croatian</t>
  </si>
  <si>
    <t>hr</t>
  </si>
  <si>
    <t>Czech</t>
  </si>
  <si>
    <t>cs</t>
  </si>
  <si>
    <t>Danish</t>
  </si>
  <si>
    <t>da</t>
  </si>
  <si>
    <t>German</t>
  </si>
  <si>
    <t>de</t>
  </si>
  <si>
    <t>Estonian</t>
  </si>
  <si>
    <t>et</t>
  </si>
  <si>
    <t>Greek</t>
  </si>
  <si>
    <t>el</t>
  </si>
  <si>
    <t>en</t>
  </si>
  <si>
    <t>French</t>
  </si>
  <si>
    <t>fr</t>
  </si>
  <si>
    <t>Icelandic</t>
  </si>
  <si>
    <t>ic</t>
  </si>
  <si>
    <t>Italian</t>
  </si>
  <si>
    <t>it</t>
  </si>
  <si>
    <t>Latvian</t>
  </si>
  <si>
    <t>lv</t>
  </si>
  <si>
    <t>Lithuanian</t>
  </si>
  <si>
    <t>lt</t>
  </si>
  <si>
    <t>Hungarian</t>
  </si>
  <si>
    <t>hu</t>
  </si>
  <si>
    <t>Maltese</t>
  </si>
  <si>
    <t>mt</t>
  </si>
  <si>
    <t>Norwegian</t>
  </si>
  <si>
    <t>no</t>
  </si>
  <si>
    <t>Dutch</t>
  </si>
  <si>
    <t>nl</t>
  </si>
  <si>
    <t>Polish</t>
  </si>
  <si>
    <t>pl</t>
  </si>
  <si>
    <t>Portuguese</t>
  </si>
  <si>
    <t>pt</t>
  </si>
  <si>
    <t>Romanian</t>
  </si>
  <si>
    <t>ro</t>
  </si>
  <si>
    <t>Slovak</t>
  </si>
  <si>
    <t>sk</t>
  </si>
  <si>
    <t>Slovenian</t>
  </si>
  <si>
    <t>sl</t>
  </si>
  <si>
    <t>Finnish</t>
  </si>
  <si>
    <t>fi</t>
  </si>
  <si>
    <t>Swedish</t>
  </si>
  <si>
    <t>sv</t>
  </si>
  <si>
    <t>a</t>
  </si>
  <si>
    <t>III</t>
  </si>
  <si>
    <t>CONTENTS</t>
  </si>
  <si>
    <t>GUIDELINES AND CONDITIONS</t>
  </si>
  <si>
    <t>Date</t>
  </si>
  <si>
    <t>Name and Signature of 
legally responsible person</t>
  </si>
  <si>
    <t>b</t>
  </si>
  <si>
    <t>General Information on this Template</t>
  </si>
  <si>
    <t>How to use this file</t>
  </si>
  <si>
    <t>In several fields you can choose from predefined inputs. For selecting from such a "drop-down list" either click with the mouse on the small arrow appearing at the right border of the cell, or press "Alt-CursorDown" when you have selected the cell. Some fields allow you to input your own text even if such a drop-down list exists. This is the case when drop-down lists contain empty list entries.</t>
  </si>
  <si>
    <t>Colour codes and fonts:</t>
  </si>
  <si>
    <t>Black bold text:</t>
  </si>
  <si>
    <t>This is text describing the input required.</t>
  </si>
  <si>
    <t>Smaller italic text:</t>
  </si>
  <si>
    <t xml:space="preserve">This text gives further explanations. </t>
  </si>
  <si>
    <t>Yellow fields indicate mandatory inputs. However, if the topic is not relevant for the installation, no input is required.</t>
  </si>
  <si>
    <t>Light yellow fields indicate that an input is optional.</t>
  </si>
  <si>
    <t>Green fields show automatically calculated results. Red text indicates error messages (missing data etc).</t>
  </si>
  <si>
    <t>Shaded fields indicate that an input in another field makes the input here irrelevant.</t>
  </si>
  <si>
    <t>Grey shaded areas should be filled by Member States before publishing customized version of the template.</t>
  </si>
  <si>
    <t>Light grey areas are dedicated for navigation and hyperlinks.</t>
  </si>
  <si>
    <t>This template has been locked against data entry except for yellow fields. However, for transparency reasons, no password has been set. This allows for complete viewing of all formulae. When using this file for data entry, it is recommended to keep the protection in force. The sheets should only be unprotected for checking the validity of formulae. It is recommended to do this in a separate file.</t>
  </si>
  <si>
    <t>In order to protect formulae against unintended modifications, which usually lead to wrong and misleading results, 
it is of utmost importance NOT TO USE the CUT &amp; PASTE.
If you want to move data, first COPY and PASTE them, and thereafter delete the unwanted data in the old (wrong) place.</t>
  </si>
  <si>
    <t>DISCLAIMER: All formulae have been developed carefully and thoroughly. However, mistakes cannot be fully excluded.
As described above, full transparency for checking the validity of calculations is ensured. Neither the authors of this file nor the European Commission can be held liable for eventual damages resulting from wrong or misleading results of the provided calculations. 
It is the full responsibility of the user of this file (i.e. the operator of an ETS installation) to ensure that correct data is reported to the competent authority.</t>
  </si>
  <si>
    <t>Member State specific information:</t>
  </si>
  <si>
    <t>This Report must be submitted to your Competent Authority to the following address:</t>
  </si>
  <si>
    <t>Detail address to be provided by the Member State</t>
  </si>
  <si>
    <t>Information sources:</t>
  </si>
  <si>
    <t>EU Websites:</t>
  </si>
  <si>
    <t>EU-Legislation:</t>
  </si>
  <si>
    <t xml:space="preserve">http://eur-lex.europa.eu/en/index.htm </t>
  </si>
  <si>
    <t>EU ETS general:</t>
  </si>
  <si>
    <t>Other Websites:</t>
  </si>
  <si>
    <t>&lt;to be provided by Member State&gt;</t>
  </si>
  <si>
    <t>Helpdesk:</t>
  </si>
  <si>
    <t>&lt;to be provided by Member State, if relevant&gt;</t>
  </si>
  <si>
    <t>Further guidance as provided by the Member State:</t>
  </si>
  <si>
    <t>Has more than 1 sub?</t>
  </si>
  <si>
    <t>Product BM sub-installations</t>
  </si>
  <si>
    <t xml:space="preserve">(c) </t>
  </si>
  <si>
    <t>About the operator</t>
  </si>
  <si>
    <t>Installation name:</t>
  </si>
  <si>
    <t>Competent Authority</t>
  </si>
  <si>
    <t>Member State</t>
  </si>
  <si>
    <t>Operator Name</t>
  </si>
  <si>
    <t>Address Line 1:</t>
  </si>
  <si>
    <t>Address Line 2:</t>
  </si>
  <si>
    <t>State/Province/Region:</t>
  </si>
  <si>
    <t>Postcode/ZIP:</t>
  </si>
  <si>
    <t>Include any Member State specific guidance on naming of installations.</t>
  </si>
  <si>
    <t>Primary contact:</t>
  </si>
  <si>
    <t>Title:</t>
  </si>
  <si>
    <t>First Name:</t>
  </si>
  <si>
    <t>Surname:</t>
  </si>
  <si>
    <t>Job title:</t>
  </si>
  <si>
    <t>Organisation name (if different from the operator):</t>
  </si>
  <si>
    <t>Telephone number:</t>
  </si>
  <si>
    <t>Email address:</t>
  </si>
  <si>
    <t>EUConst_Relevant</t>
  </si>
  <si>
    <t>EUConst_NotRelevant</t>
  </si>
  <si>
    <t>relevant</t>
  </si>
  <si>
    <t>not relevant</t>
  </si>
  <si>
    <t>Fall-back sub-installation:</t>
  </si>
  <si>
    <t>Fall-back sub-installations</t>
  </si>
  <si>
    <t>Language version:</t>
  </si>
  <si>
    <t>Reference filename:</t>
  </si>
  <si>
    <t>Information about this file:</t>
  </si>
  <si>
    <t>Unique Installation Identifier:</t>
  </si>
  <si>
    <t>member state/CA prefix</t>
  </si>
  <si>
    <t>CNTR_ExistSubInstEntries</t>
  </si>
  <si>
    <t>EUConst_MsgDescription</t>
  </si>
  <si>
    <t>The list of aspects this description should cover can be found at the top of this sheet!</t>
  </si>
  <si>
    <t>EUconst_ConnectedEntityTypes</t>
  </si>
  <si>
    <t>EUconst_ConnectionTypes</t>
  </si>
  <si>
    <t>EUconst_ConnectionShortTypes</t>
  </si>
  <si>
    <t>EUconst_ConnectionTransferTypes</t>
  </si>
  <si>
    <t>Installation covered by ETS</t>
  </si>
  <si>
    <t>Installation outside ETS</t>
  </si>
  <si>
    <t>Installation producing Nitric Acid</t>
  </si>
  <si>
    <t>Heat distribution network</t>
  </si>
  <si>
    <t>Heat</t>
  </si>
  <si>
    <t>for display on first page</t>
  </si>
  <si>
    <t>B. 
InstData</t>
  </si>
  <si>
    <t>B.</t>
  </si>
  <si>
    <t>C. 
InstDescription</t>
  </si>
  <si>
    <t>F.</t>
  </si>
  <si>
    <t xml:space="preserve">It is recommended that you go through the file from start to end. There are a few functions which will guide you through the form which depend on previous input, such as cells changing colour if an input is not needed (see colour codes below). </t>
  </si>
  <si>
    <t>Registry ID of the installation (as in NIMs):</t>
  </si>
  <si>
    <t>working draft</t>
  </si>
  <si>
    <t>CL exposed?</t>
  </si>
  <si>
    <t>District heating sub-installation</t>
  </si>
  <si>
    <t>EUconst_MsgGoOn</t>
  </si>
  <si>
    <t>Please continue with the next points below</t>
  </si>
  <si>
    <t>EUconst_MsgSeeFirst</t>
  </si>
  <si>
    <t xml:space="preserve">Detailed instructions for data entries in this tool can be found at the first copy of this tool. </t>
  </si>
  <si>
    <t>Relevant?</t>
  </si>
  <si>
    <t>Automatic calculation (to be found in the menu Formula/Calculation options) must be turned on.</t>
  </si>
  <si>
    <t>EUconst_MSlistEUTLcodes</t>
  </si>
  <si>
    <t>GR</t>
  </si>
  <si>
    <t>GB</t>
  </si>
  <si>
    <t>This is usually a natural number, i.e. a code different from the Permit identifier used in the Registry (EUTL).</t>
  </si>
  <si>
    <t xml:space="preserve">For example, if the Registry ID is BE000000000123456, please enter here 123456. Together with the Member State selected under (c), this Registry ID (unique ID) will be displayed automatically in (f) below. </t>
  </si>
  <si>
    <t>Unique ID:</t>
  </si>
  <si>
    <t>EUconst_MsgGoToNextSubInst</t>
  </si>
  <si>
    <t>Please proceed to the next sub-installation!</t>
  </si>
  <si>
    <t>EUconst_ConfirmAllowUseOfData</t>
  </si>
  <si>
    <t>Consent to use the data contained in this file</t>
  </si>
  <si>
    <t>EUconst_MsgEnterThisSection</t>
  </si>
  <si>
    <t>Please enter data in this section!</t>
  </si>
  <si>
    <t>Documents supporting this report</t>
  </si>
  <si>
    <t>Please provide file name(s) (if in an electronic format) or document reference number(s) (if hard copy) below:</t>
  </si>
  <si>
    <t>File name/Reference</t>
  </si>
  <si>
    <t>Document description</t>
  </si>
  <si>
    <t>Free space for all kinds of supplemental information</t>
  </si>
  <si>
    <t>In space below you can enter all information which was not suitable for input in other sheets and which you consider important for the competent authority</t>
  </si>
  <si>
    <t>I. 
MS specific</t>
  </si>
  <si>
    <t>To be defined by the Member State</t>
  </si>
  <si>
    <t>TEXT (Language Version)</t>
  </si>
  <si>
    <t>English Version (Original)</t>
  </si>
  <si>
    <t>01.01.2019</t>
  </si>
  <si>
    <t>31.12.2021</t>
  </si>
  <si>
    <t>02.01.2018</t>
  </si>
  <si>
    <t>03.02.2018</t>
  </si>
  <si>
    <t>04.03.2018</t>
  </si>
  <si>
    <t>05.04.2018</t>
  </si>
  <si>
    <t>05.05.2018</t>
  </si>
  <si>
    <t>05.06.2018</t>
  </si>
  <si>
    <t>06.07.2018</t>
  </si>
  <si>
    <t>07.08.2018</t>
  </si>
  <si>
    <t>07.09.2018</t>
  </si>
  <si>
    <t>10.10.2018</t>
  </si>
  <si>
    <t>10.11.2018</t>
  </si>
  <si>
    <t>11.12.2018</t>
  </si>
  <si>
    <t>01.11.2013</t>
  </si>
  <si>
    <t>01.11.2014</t>
  </si>
  <si>
    <t>01.12.2015</t>
  </si>
  <si>
    <t>01.12.2016</t>
  </si>
  <si>
    <t>01.12.2017</t>
  </si>
  <si>
    <t>01.12.2018</t>
  </si>
  <si>
    <t>B_InstallationData'!$B$2</t>
  </si>
  <si>
    <t>B_InstallationData'!$D$6</t>
  </si>
  <si>
    <t>B_InstallationData'!$D$8</t>
  </si>
  <si>
    <t>B_InstallationData'!$E$33</t>
  </si>
  <si>
    <t>B_InstallationData'!$E$34</t>
  </si>
  <si>
    <t>B_InstallationData'!$E$35</t>
  </si>
  <si>
    <t>B_InstallationData'!$E$39</t>
  </si>
  <si>
    <t>B_InstallationData'!$E$43</t>
  </si>
  <si>
    <t>B_InstallationData'!$E$44</t>
  </si>
  <si>
    <t>B_InstallationData'!$E$45</t>
  </si>
  <si>
    <t>B_InstallationData'!$E$47</t>
  </si>
  <si>
    <t>B_InstallationData'!$E$54</t>
  </si>
  <si>
    <t>B_InstallationData'!$E$55</t>
  </si>
  <si>
    <t>C_InstallationDescription'!$B$2</t>
  </si>
  <si>
    <t>C_InstallationDescription'!$D$6</t>
  </si>
  <si>
    <t>EUwideConstants'!$A$1</t>
  </si>
  <si>
    <t>EUwideConstants'!$B$1</t>
  </si>
  <si>
    <t>EUwideConstants'!$C$1</t>
  </si>
  <si>
    <t>EUwideConstants'!$B$6</t>
  </si>
  <si>
    <t>EUwideConstants'!$C$6</t>
  </si>
  <si>
    <t>EUwideConstants'!$D$6</t>
  </si>
  <si>
    <t>EUwideConstants'!$E$6</t>
  </si>
  <si>
    <t>EUwideConstants'!$B$7</t>
  </si>
  <si>
    <t>EUwideConstants'!$B$15</t>
  </si>
  <si>
    <t>EUwideConstants'!$B$16</t>
  </si>
  <si>
    <t>EUwideConstants'!$B$27</t>
  </si>
  <si>
    <t>EUwideConstants'!$B$29</t>
  </si>
  <si>
    <t>EUwideConstants'!$B$32</t>
  </si>
  <si>
    <t>EUwideConstants'!$B$33</t>
  </si>
  <si>
    <t>EUwideConstants'!$B$34</t>
  </si>
  <si>
    <t>EUwideConstants'!$B$35</t>
  </si>
  <si>
    <t>EUwideConstants'!$B$36</t>
  </si>
  <si>
    <t>EUwideConstants'!$B$37</t>
  </si>
  <si>
    <t>EUwideConstants'!$B$38</t>
  </si>
  <si>
    <t>EUwideConstants'!$B$39</t>
  </si>
  <si>
    <t>EUwideConstants'!$B$40</t>
  </si>
  <si>
    <t>EUwideConstants'!$B$41</t>
  </si>
  <si>
    <t>EUwideConstants'!$B$42</t>
  </si>
  <si>
    <t>EUwideConstants'!$C$42</t>
  </si>
  <si>
    <t>EUwideConstants'!$B$44</t>
  </si>
  <si>
    <t>EUwideConstants'!$B$58</t>
  </si>
  <si>
    <t>EUwideConstants'!$B$59</t>
  </si>
  <si>
    <t>EUwideConstants'!$E$122</t>
  </si>
  <si>
    <t>EUwideConstants'!$E$123</t>
  </si>
  <si>
    <t>EUwideConstants'!$E$124</t>
  </si>
  <si>
    <t>EUwideConstants'!$E$125</t>
  </si>
  <si>
    <t>EUwideConstants'!$E$126</t>
  </si>
  <si>
    <t>EUwideConstants'!$E$127</t>
  </si>
  <si>
    <t>EUwideConstants'!$E$128</t>
  </si>
  <si>
    <t>http://data.europa.eu/eli/reg_del/2019/331/oj</t>
  </si>
  <si>
    <t>CLIMATE NEUTRALITY PLAN</t>
  </si>
  <si>
    <t>Authorised representative:</t>
  </si>
  <si>
    <t xml:space="preserve">It will help us to have someone who we can contact directly with any questions about your climate neutrality plan. The persons you name should have the authority to act on behalf of the operator. </t>
  </si>
  <si>
    <t>Who can we contact about your climate neutrality plan?</t>
  </si>
  <si>
    <t>EUconst_Unit</t>
  </si>
  <si>
    <t>Unit HE</t>
  </si>
  <si>
    <t>Please confirm consent to use information contained in this climate neutrality plan.</t>
  </si>
  <si>
    <t>HISTORICAL EMISSIONS</t>
  </si>
  <si>
    <t>BM value for 2021-2025</t>
  </si>
  <si>
    <t>Sub-installations with fall-back approaches absolute emissions</t>
  </si>
  <si>
    <t>2026-2030</t>
  </si>
  <si>
    <t>2036-2040</t>
  </si>
  <si>
    <t>2041-2045</t>
  </si>
  <si>
    <t>2046-2050</t>
  </si>
  <si>
    <t>2031-2035</t>
  </si>
  <si>
    <t>Milestones</t>
  </si>
  <si>
    <t>Measures</t>
  </si>
  <si>
    <t>ME1</t>
  </si>
  <si>
    <t>ME2</t>
  </si>
  <si>
    <t>ME3</t>
  </si>
  <si>
    <t>ME4</t>
  </si>
  <si>
    <t>ME5</t>
  </si>
  <si>
    <t>ME6</t>
  </si>
  <si>
    <t>ME7</t>
  </si>
  <si>
    <t>ME8</t>
  </si>
  <si>
    <t>ME9</t>
  </si>
  <si>
    <t>ME10</t>
  </si>
  <si>
    <t>MI1</t>
  </si>
  <si>
    <t>MI2</t>
  </si>
  <si>
    <t>MI3</t>
  </si>
  <si>
    <t>MI4</t>
  </si>
  <si>
    <t>MI5</t>
  </si>
  <si>
    <t>MI6</t>
  </si>
  <si>
    <t>MI7</t>
  </si>
  <si>
    <t>MI8</t>
  </si>
  <si>
    <t>MI9</t>
  </si>
  <si>
    <t>MI10</t>
  </si>
  <si>
    <t>Detailed description of the milestones</t>
  </si>
  <si>
    <t>Investments</t>
  </si>
  <si>
    <t>IN1</t>
  </si>
  <si>
    <t>IN2</t>
  </si>
  <si>
    <t>IN3</t>
  </si>
  <si>
    <t>IN4</t>
  </si>
  <si>
    <t>IN5</t>
  </si>
  <si>
    <t>IN6</t>
  </si>
  <si>
    <t>IN7</t>
  </si>
  <si>
    <t>IN8</t>
  </si>
  <si>
    <t>IN9</t>
  </si>
  <si>
    <t>IN10</t>
  </si>
  <si>
    <t>Year</t>
  </si>
  <si>
    <t>Years</t>
  </si>
  <si>
    <t>Period</t>
  </si>
  <si>
    <t>Periods</t>
  </si>
  <si>
    <t>(i) switch to low- or zero-emission technologies</t>
  </si>
  <si>
    <t>(ii) energy efficiency and energy savings</t>
  </si>
  <si>
    <t>(iii) (1) switch from fossil fuels to hydrogen</t>
  </si>
  <si>
    <t>(iii) (2) switch from fossil fuels to electricity</t>
  </si>
  <si>
    <t>(iii) (4) switch from fossil fuels to alternative fuels from waste streams</t>
  </si>
  <si>
    <t>(iii) (5) switch from fossil fuels to other sources of renewable energy</t>
  </si>
  <si>
    <t>(iv) resource efficiency, including reduced consumption of materials and recycling</t>
  </si>
  <si>
    <t>(v) carbon capture utilisation and storage</t>
  </si>
  <si>
    <t>(vi) other</t>
  </si>
  <si>
    <t>Measure and investment categories</t>
  </si>
  <si>
    <t>Measure</t>
  </si>
  <si>
    <t>Investment</t>
  </si>
  <si>
    <t>Heat benchmark sub-installation, CL, non-CBAM</t>
  </si>
  <si>
    <t>Heat benchmark sub-installation, non-CL, non-CBAM</t>
  </si>
  <si>
    <t>Heat benchmark sub-installation, CBAM</t>
  </si>
  <si>
    <t>Fuel benchmark sub-installation, CL, non-CBAM</t>
  </si>
  <si>
    <t>Fuel benchmark sub-installation, non-CL, non-CBAM</t>
  </si>
  <si>
    <t>Fuel benchmark sub-installation, CBAM</t>
  </si>
  <si>
    <t>Process emissions sub-installation, CL, non-CBAM</t>
  </si>
  <si>
    <t>Process emissions sub-installation, non-CL, non-CBAM</t>
  </si>
  <si>
    <t>Process emissions sub-installation, CBAM</t>
  </si>
  <si>
    <t>Baseline</t>
  </si>
  <si>
    <t>Investments annualised Euros</t>
  </si>
  <si>
    <t>Consistent</t>
  </si>
  <si>
    <t>Quantitative impact assessment product BM sub-installations</t>
  </si>
  <si>
    <t>MEASURES, INVESTMENTS AND MILESTONES</t>
  </si>
  <si>
    <t>Specific emission targets</t>
  </si>
  <si>
    <t>Absolute emission targets</t>
  </si>
  <si>
    <t>Qualitative impacts</t>
  </si>
  <si>
    <t>Name of this sheet</t>
  </si>
  <si>
    <t>PRINT</t>
  </si>
  <si>
    <t>Detailed description of enabling conditions</t>
  </si>
  <si>
    <t>Detailed description</t>
  </si>
  <si>
    <t>Measure description and reasons</t>
  </si>
  <si>
    <t>Enabling conditions and qualitative impacts</t>
  </si>
  <si>
    <t>Reasons for measure decision</t>
  </si>
  <si>
    <t>(i)</t>
  </si>
  <si>
    <t>(ii)</t>
  </si>
  <si>
    <t>(iv)</t>
  </si>
  <si>
    <t>(v)</t>
  </si>
  <si>
    <t>(vi)</t>
  </si>
  <si>
    <t>(iii) (1)</t>
  </si>
  <si>
    <t>(iii) (5)</t>
  </si>
  <si>
    <t>(iii) (2)</t>
  </si>
  <si>
    <t>(iii) (3)</t>
  </si>
  <si>
    <t>(iii) (4)</t>
  </si>
  <si>
    <t>EUconst_Inconsistent</t>
  </si>
  <si>
    <t>Detailed description of investments</t>
  </si>
  <si>
    <t>EUconst_Consistent</t>
  </si>
  <si>
    <t>TOP</t>
  </si>
  <si>
    <t>END</t>
  </si>
  <si>
    <t>D.
HistEmissions</t>
  </si>
  <si>
    <t>CLIMATE NEUTRALITY PLAN VERSIONS</t>
  </si>
  <si>
    <t>Effectiveness evaluation</t>
  </si>
  <si>
    <t>2 Years</t>
  </si>
  <si>
    <t>3 Years</t>
  </si>
  <si>
    <t>4 Years</t>
  </si>
  <si>
    <t>5 Years</t>
  </si>
  <si>
    <t>Year of next effectiveness evaluations:</t>
  </si>
  <si>
    <t>Effectiveness evaluation periods</t>
  </si>
  <si>
    <t>CBAM?</t>
  </si>
  <si>
    <t>CBAM</t>
  </si>
  <si>
    <t>Product benchmark sub-installations absolute emissions</t>
  </si>
  <si>
    <t>Specific emissions not covered by sub-installations</t>
  </si>
  <si>
    <t>Emission source description</t>
  </si>
  <si>
    <t>IN1, IN3</t>
  </si>
  <si>
    <t>ME2: New furnace</t>
  </si>
  <si>
    <t>The operator of this installation confirms that this plan may be used by the competent authority and the European Commission.</t>
  </si>
  <si>
    <t>EUconst_ConfirmHistoricalEmissions</t>
  </si>
  <si>
    <t>EUconst_ConfirmMilestones</t>
  </si>
  <si>
    <t>EUconst_ConfirmTargets</t>
  </si>
  <si>
    <t>The operator of this installation confirms the conformity of the milestones and intermediate milestones</t>
  </si>
  <si>
    <t>The operator of this installation confirms the conformity of the targets and intermediate targets</t>
  </si>
  <si>
    <t>2025-2030</t>
  </si>
  <si>
    <t>ME1: Process optimisations over different periods starting from 2027</t>
  </si>
  <si>
    <t>(iii) switch from fossil fuels to:</t>
  </si>
  <si>
    <t>(iii) (2)  electricity</t>
  </si>
  <si>
    <t>(1)  hydrogen</t>
  </si>
  <si>
    <t>(2)  electricity</t>
  </si>
  <si>
    <t>(4)  alternative fuels from waste streams</t>
  </si>
  <si>
    <t>(5)  other sources of renewable energy</t>
  </si>
  <si>
    <t>(iii) (1) hydrogen</t>
  </si>
  <si>
    <t>(iii) (3) sust. Biomass</t>
  </si>
  <si>
    <t>(iii) (5) other sources of renewable energy</t>
  </si>
  <si>
    <t>(iv) resource efficiency, etc.</t>
  </si>
  <si>
    <t>(iii) (4) to alternative fuels</t>
  </si>
  <si>
    <t>Please attribute each measure to one or more of the following types of GHG savings or decarbonisation technologies, as applicable:</t>
  </si>
  <si>
    <t>EUconst_MeInCategories</t>
  </si>
  <si>
    <t>EUconst_Periods</t>
  </si>
  <si>
    <t>EUconst_EndOfPeriods</t>
  </si>
  <si>
    <t>EUconst_YearToPeriodMatch</t>
  </si>
  <si>
    <t>Relevant period</t>
  </si>
  <si>
    <t>Costs in M€</t>
  </si>
  <si>
    <t>Annualised M€</t>
  </si>
  <si>
    <t>Measure(s)</t>
  </si>
  <si>
    <t>Units</t>
  </si>
  <si>
    <t>(c)</t>
  </si>
  <si>
    <t>Reference value</t>
  </si>
  <si>
    <t>Relative to baseline value</t>
  </si>
  <si>
    <t>Relative to relevant BM value</t>
  </si>
  <si>
    <t>Absolute specific reduction versus baseline</t>
  </si>
  <si>
    <t>Split of specific emission reduction by measure and investment</t>
  </si>
  <si>
    <t>Relative emission targets</t>
  </si>
  <si>
    <t>Consistency check (error message)</t>
  </si>
  <si>
    <t>Short name or internal ID</t>
  </si>
  <si>
    <t>Specific historical emissions</t>
  </si>
  <si>
    <t>Consistency check (= iii. / i.)</t>
  </si>
  <si>
    <t>SUMMARY</t>
  </si>
  <si>
    <t>The name of the product benchmark sub-installation is displayed automatically based in the inputs in sheet "C_InstallationDescription".</t>
  </si>
  <si>
    <t>CNP Template</t>
  </si>
  <si>
    <t>Draft Climate-Neutrality Plan Template 2024</t>
  </si>
  <si>
    <t>Climate-Neutrality Plan Template 2024</t>
  </si>
  <si>
    <t>A. 
CNP versions</t>
  </si>
  <si>
    <t>List of climate-neutrality plan versions</t>
  </si>
  <si>
    <t>HistEm_</t>
  </si>
  <si>
    <t>EUconst_HistorialEmissions</t>
  </si>
  <si>
    <t>Absolute historical emissions (optional)</t>
  </si>
  <si>
    <t>Contact details</t>
  </si>
  <si>
    <t>Consent to use the data</t>
  </si>
  <si>
    <t>Installation identification</t>
  </si>
  <si>
    <t>Other processes not covered by sub-installations</t>
  </si>
  <si>
    <t>Other processes</t>
  </si>
  <si>
    <t>IV</t>
  </si>
  <si>
    <t>Measures and investments prior to submission of the CNP (optional)</t>
  </si>
  <si>
    <t>Old measures &amp; investments</t>
  </si>
  <si>
    <t>EUconst_HistorialAbsEmissions</t>
  </si>
  <si>
    <t>HistEmAbs_</t>
  </si>
  <si>
    <t>EUconst_SubRelToBaseline</t>
  </si>
  <si>
    <t>RelBL_</t>
  </si>
  <si>
    <t>RelBM_</t>
  </si>
  <si>
    <t>EUconst_SubRelToBM</t>
  </si>
  <si>
    <t>EUConst_Target</t>
  </si>
  <si>
    <t>Target_</t>
  </si>
  <si>
    <t>EUconst_SubMeasureImpact</t>
  </si>
  <si>
    <t>SubMeasImp_</t>
  </si>
  <si>
    <t>EUconst_SubAbsoluteReduction</t>
  </si>
  <si>
    <t>AbsRed_</t>
  </si>
  <si>
    <t>I.
Summary</t>
  </si>
  <si>
    <t>BM value</t>
  </si>
  <si>
    <t>Inconsistent!</t>
  </si>
  <si>
    <t>Start period for measure</t>
  </si>
  <si>
    <t>Sub name for cond. form.</t>
  </si>
  <si>
    <t>Name of the installation and ID</t>
  </si>
  <si>
    <t>Address / location of the site of the installation</t>
  </si>
  <si>
    <t>Reference date of the CNP:</t>
  </si>
  <si>
    <t>Historical emissions</t>
  </si>
  <si>
    <t>Specific targets relative to the relevant benchmark values</t>
  </si>
  <si>
    <t>Specific targets relative to the average specific emissions during the baseline</t>
  </si>
  <si>
    <t>Specific targets relative to the relevant benchmark and to the baseline value</t>
  </si>
  <si>
    <t>E.
Measures, Invest &amp; Milestones</t>
  </si>
  <si>
    <t>Please list here all relevant planned measures (e.g. electrification of fossil-powered furnaces) until 2050, providing for each measure the following information:</t>
  </si>
  <si>
    <t>Please provide for each measure identified under 1) above the following information:</t>
  </si>
  <si>
    <t>Hydrogen steel</t>
  </si>
  <si>
    <t>a short name or internal ID for each investment in order to facilitate making reference to each investment later in this template;</t>
  </si>
  <si>
    <t>the period during which the measure is planned to be taken. If a measure has impacts in more than one period, please select the period in which it will be first implemented;</t>
  </si>
  <si>
    <t>a short name or internal ID for each measure in order to facilitate making reference to each measure later in this template;</t>
  </si>
  <si>
    <t>New electric furnaces</t>
  </si>
  <si>
    <t>ME1: New electric furnaces</t>
  </si>
  <si>
    <t>Replacement of BF/BOF with DRI using green hydrogen (further details see separate file 'CNP file.docx')</t>
  </si>
  <si>
    <t>Final investment decision taken (further details see separate file 'CNP file.docx')</t>
  </si>
  <si>
    <t>Dismantling of old furnaces (further details see separate file 'CNP file.docx')</t>
  </si>
  <si>
    <t>Purchase and installation of electric furnaces (further details see separate file 'CNP file.docx')</t>
  </si>
  <si>
    <t>The annualised Euros per year for each five-year period are automatically calculated based on the inputs under point 1) above.</t>
  </si>
  <si>
    <t>Optionally, you may list and describe all measures and investments already implemented prior to the submission of the climate-neutrality plan.</t>
  </si>
  <si>
    <t>https://eur-lex.europa.eu/eli/dir/2003/87/2023-06-05</t>
  </si>
  <si>
    <t>Directive 2003/87/EC, as amended most recently by Directive 2023/959/EU (hereinafter "the EU ETS Directive") requires Member States to allocate allowances for free to installations based on Community-wide and fully-harmonised rules (Article 10a(1)). The Directive can be downloaded from:</t>
  </si>
  <si>
    <t>These Free Allocation Rules (hereinafter "the FAR") are contained in the Commission Delegated Regulation (EU) 2019/331. The FAR can be downloaded from:</t>
  </si>
  <si>
    <t>https://eur-lex.europa.eu/eli/reg_impl/2023/2441/oj</t>
  </si>
  <si>
    <t xml:space="preserve">This is a template for the CNP and has been developed on behalf of the Commission by its consultants (Umweltbundesamt GmbH Austria).
The views expressed in this file represent the views of the authors and not necessarily those of the European Commission. </t>
  </si>
  <si>
    <t>EUconst_CNPstatus</t>
  </si>
  <si>
    <t>Depending on the requirements of the Member State, it is possible that the document is exchanged between competent authority and operator with various updates, or that the operator alone keeps track of the versions. In any case, the operator should keep in his files a copy of each version of the climate-neutrality plan.</t>
  </si>
  <si>
    <t>This sheet is used for tracking the actual version of the climate-neutrality plan. Each version should have a unique version number, and a reference date.</t>
  </si>
  <si>
    <t>a comprehensive reasoning for measure decision why the measures were chosen rather than other potential measures for decarbonisation;</t>
  </si>
  <si>
    <t>About your installation(s)</t>
  </si>
  <si>
    <t>Unique ID</t>
  </si>
  <si>
    <t>City</t>
  </si>
  <si>
    <t>Postcode/ZIP</t>
  </si>
  <si>
    <t>Country</t>
  </si>
  <si>
    <t>State/Pro-vince/Region</t>
  </si>
  <si>
    <t>Installation Name</t>
  </si>
  <si>
    <t>EUconst_MSlistDistrictHeating</t>
  </si>
  <si>
    <t>Cond. formatting</t>
  </si>
  <si>
    <t>Identification of the Installation(s)</t>
  </si>
  <si>
    <t>Please list all additional installations linked to and operated by the operator and covered by the climate neutrality plan.</t>
  </si>
  <si>
    <t xml:space="preserve">(e) </t>
  </si>
  <si>
    <t xml:space="preserve">Is the climate neutrality plan submitted by a district heating company at company level? </t>
  </si>
  <si>
    <t>The following table is only relevant for district heating companies in Bulgaria, Czechia, Latvia or Slovakia, that submit the climate neutrality plan at company level.</t>
  </si>
  <si>
    <t>EUconst_DHErrorMessage</t>
  </si>
  <si>
    <t>Registry ID (as in NIMs)</t>
  </si>
  <si>
    <t>MI No</t>
  </si>
  <si>
    <t>MI No Sort</t>
  </si>
  <si>
    <t>EUconst_SubinstallationStart</t>
  </si>
  <si>
    <t>EUconst_StartRow</t>
  </si>
  <si>
    <t>Start_</t>
  </si>
  <si>
    <t>Please select here all relevant product benchmark sub-installations, consistent with the ones provided in the baseline data report.</t>
  </si>
  <si>
    <t>Please also list here any sub-installations that are planned to start operating after the submission of the CNP.</t>
  </si>
  <si>
    <t>According to the Annex of the CNP Regulation, you may provide specific emissions in later sheets of this template relative to other units than the default units of the relevant activity, where more appropriate. For instance, you may want to provide specific emissions for a heat benchmark sub-installation per tonne of (aggregated) production, instead of per TJ.</t>
  </si>
  <si>
    <t>Please enter the relevant unit of production in column N. If no entries are made there, the default units of TJ will be used for the heat and fuel benchmark sub-installations. For process emissions the default units will be tonnes of (aggregated) production.</t>
  </si>
  <si>
    <t>The CNP Regulation requires the system boundaries to cover all relevant emissions of the installation determined in accordance with the Monitoring &amp; Reporting Regulation (EU) 2018/2066. This means that emissions may be relevant that are not eligible for free allocation, e.g. electricity production or non-safety flaring.</t>
  </si>
  <si>
    <t>Therefore, please provide here a short description of each process not covered by sub-installations and enter the relevant units of production. For example, for electricity production, you may want to enter production expressed as "MWh" of net electricity produced.</t>
  </si>
  <si>
    <t>The processes identified here will be treated similarly to all other sub-installations above in subsequent sheets concerning measures, investments, milestones, targets and impacts.</t>
  </si>
  <si>
    <t>The specific emissions shall be calculated by dividing the attributed emissions by the activity level in each year, both based on the corresponding rules of the FAR in consistency with the data entered in the baseline data report used for calculation of free allocation for 2026-2030.</t>
  </si>
  <si>
    <t>However, where other units of production levels than the units for the relevant activity level were chosen in section C.I.2 (note, that the default unit for process emissions is tonnes of production), the emissions shall be expressed relative to those relevant (aggregated) production levels. The attributed emissions should however still be calculated in accordance with the corresponding FAR rules, consistent with the data provided in the baseline data report.</t>
  </si>
  <si>
    <t>Please ensure that the emissions are specific to the relevant units of production chosen in section C.I.3. The attributed emissions should be calculated in accordance with the corresponding FAR rules, consistent with the data provided in the baseline data report.</t>
  </si>
  <si>
    <t>Please enter here the historical absolute emissions, expressed as t CO2e, for each sub-installation for each year of the baseline period. Entries here are optional.</t>
  </si>
  <si>
    <t>ME1, ME3</t>
  </si>
  <si>
    <t>a detailed description of enabling conditions and infrastructure needs (e.g. CO2 pipeline infrastructure, green hydrogen infrastructure, H2 costs below "x" €/MWh);</t>
  </si>
  <si>
    <t>Please enter here the intermediate targets, expressed as specific emissions consistent with the historical emissions (baseline), for the end of each five year period. Additionally absolute emission targets can be entered optionally.</t>
  </si>
  <si>
    <t>Any further comments</t>
  </si>
  <si>
    <t>The consistency check under v. will prompt an error message in the following cases:</t>
  </si>
  <si>
    <t>Please select from the drop-down list each measure that has an impact on the targets specified above for this sub-installation.</t>
  </si>
  <si>
    <t>IN2: New furnace</t>
  </si>
  <si>
    <t>EUconst_NoInvestment</t>
  </si>
  <si>
    <t>no investments</t>
  </si>
  <si>
    <t>Reduction compared to baseline (100% = values under i.)</t>
  </si>
  <si>
    <t>Specific reduction (target versus baseline)</t>
  </si>
  <si>
    <t>Subsequently, please provide for each period the percentage to which each measure and investments contributes to the specific emission reduction displayed under i. The sum of all measures should equal 100% (consistency check under iv.) in which case the total emission reduction displayed under iii. equals the specific reduction under i.</t>
  </si>
  <si>
    <t>impacts are entered for years where there are either no targets set or the targets are equal to the baseline, i.e. reduction under i. equals zero;</t>
  </si>
  <si>
    <t>the impacts do not add up to 100%.</t>
  </si>
  <si>
    <t>Gantt charts</t>
  </si>
  <si>
    <t>Gantt charts for measures, investments &amp; milestones</t>
  </si>
  <si>
    <t>General information about the CNP</t>
  </si>
  <si>
    <t>V</t>
  </si>
  <si>
    <t>Sub-installation data</t>
  </si>
  <si>
    <t>Specific targets</t>
  </si>
  <si>
    <t>Details for measures, investments &amp; milestones</t>
  </si>
  <si>
    <t>Details for measures &amp; Co.</t>
  </si>
  <si>
    <t>Navigation panels on top of each sheet provide hyperlinks for quick jumps to individual input sections.</t>
  </si>
  <si>
    <t>If your competent authority requires you to hand in a signed paper copy of the climate-neutrality plan, please use the space below for signature:</t>
  </si>
  <si>
    <t>Address</t>
  </si>
  <si>
    <t>Cessation?</t>
  </si>
  <si>
    <t>Starting</t>
  </si>
  <si>
    <t>Short name or ID</t>
  </si>
  <si>
    <t>Description of the process</t>
  </si>
  <si>
    <t>Estimate</t>
  </si>
  <si>
    <t>None</t>
  </si>
  <si>
    <t>Draft CNP Template</t>
  </si>
  <si>
    <t>Years in which the sub-installation did not operate should be left empty, including for cases of new sub-installation planned to start operating only after the submission of the CNP. In the case of the later, please provide an estimate of the specific emissions at the future start of operations.</t>
  </si>
  <si>
    <t>Operational?</t>
  </si>
  <si>
    <t>Cessation</t>
  </si>
  <si>
    <t>Cessation_</t>
  </si>
  <si>
    <t>EUconst_Cessation</t>
  </si>
  <si>
    <t>EUconst_CessationRow</t>
  </si>
  <si>
    <t>Sub-installation start of operation and cessation</t>
  </si>
  <si>
    <t>no targets are set before a cessation or targets are set after a cessation;</t>
  </si>
  <si>
    <t>EUconst_SubinstallationCessation</t>
  </si>
  <si>
    <t>Where a sub-installation is planned to start operating or to cease operations after the submission of the CNP, please select the relevant period from the drop-down list, respectively. In case no entries are made, it is assumed that the sub-installation is already existing and will remain operational at least until 2050.</t>
  </si>
  <si>
    <t>Where a process is planned to start operating or to cease operations after the submission of the CNP, please select the relevant period from the drop-down list, respectively. In case no entries are made, it is assumed that the sub-installation is already existing and will remain operational at least until 2050.</t>
  </si>
  <si>
    <t>Targets relative to baseline value</t>
  </si>
  <si>
    <t>Targets relative to relevant BM value</t>
  </si>
  <si>
    <t>CNP submitted by DH company at company level</t>
  </si>
  <si>
    <t>About the installation(s)</t>
  </si>
  <si>
    <t>General information</t>
  </si>
  <si>
    <t>Following the entries made in sections C.I and E.I.1, years prior to the period in which the measures are implemented or prior and after the sub-installation is operational are greyed out.</t>
  </si>
  <si>
    <t>2024-2030</t>
  </si>
  <si>
    <t>No. for summary</t>
  </si>
  <si>
    <t>H.
OtherProcesses</t>
  </si>
  <si>
    <t>Targets &amp; Impacts ProdBM</t>
  </si>
  <si>
    <t>Targets &amp; Impacts Fall-backs</t>
  </si>
  <si>
    <t>Targets &amp; Impacts other processes</t>
  </si>
  <si>
    <t>G.</t>
  </si>
  <si>
    <t>G. Fall-backs</t>
  </si>
  <si>
    <t>Pursuant to Article 10b(4), of the EU ETS Directive the Commission adopted the Implementing Regulation (EU) 2023/2441 (hereinafter "the CNP Regulation"), which specifies the minimum content and format of the CNP. The Regulation can be downloaded from:</t>
  </si>
  <si>
    <t>https://climate.ec.europa.eu/eu-action/eu-emissions-trading-system-eu-ets_en</t>
  </si>
  <si>
    <t>Please select here all relevant sub-installations with fall-back approaches, consistent with the ones provided in the baseline data report.</t>
  </si>
  <si>
    <t>In section B.II.e you have stated that the CNP is submitted by a district heating company. Hence only the district heating and heat benchmark sub-installations are expected to be relevant.</t>
  </si>
  <si>
    <t>Measures should be entered as aggregated as possible. E.g. process optimisations over different periods can be entered as one measure with the period of the first optimisation.</t>
  </si>
  <si>
    <t>Please list here all investments providing the following information:</t>
  </si>
  <si>
    <t>Please list here all milestones providing the following information:</t>
  </si>
  <si>
    <t>the year in which the milestone is planned to be reached;</t>
  </si>
  <si>
    <t>Milestones shall be commensurate to the targets entered in the following sheets.</t>
  </si>
  <si>
    <t>the relevant measure for each milestone. Please select them from the drop-down list or, where more than one measure is relevant, enter corresponding information in the form of "ME1, ME3", etc.</t>
  </si>
  <si>
    <t>a detailed description of each milestone;</t>
  </si>
  <si>
    <t>Subsequently, please provide for each period the percentage to which each measure and investments contributes to the specific emission reduction displayed under i. The sum of all measures should equal 100% (consistency check under iv.), in which case the total emission reduction displayed under iii. equals the specific reduction under i.</t>
  </si>
  <si>
    <t>TOTAL</t>
  </si>
  <si>
    <t>Other processes:</t>
  </si>
  <si>
    <t>Details: Product BM</t>
  </si>
  <si>
    <t>Details: Fall-back BM</t>
  </si>
  <si>
    <t>Details: Other processes</t>
  </si>
  <si>
    <t>Other process</t>
  </si>
  <si>
    <t>EUconst_OtherProcess</t>
  </si>
  <si>
    <t>The average of the specific historical emissions during 2019-2023 will be used as the baseline for setting (intermediate) targets in sheets F to H.</t>
  </si>
  <si>
    <t>K. 
Comments</t>
  </si>
  <si>
    <t>Please list here all relevant documents which are submitted together with this plan</t>
  </si>
  <si>
    <t>ADDITIONAL DATA REQUIREMENTS BY THE MEMBER STATE</t>
  </si>
  <si>
    <t>COMMENTS AND FURTHER INFORMATION</t>
  </si>
  <si>
    <t>The operator of this installation confirms the conformity of the system boundaries of emissions.</t>
  </si>
  <si>
    <t>Please confirm that the emissions entered comply with the conditions described above.</t>
  </si>
  <si>
    <t>accepted by competent authority</t>
  </si>
  <si>
    <t>a detailed description of each measure. It is possible to refer to an attached document file, if the description exceeds the space provided here (then please list the exact file name here and in sheet K_Comments).</t>
  </si>
  <si>
    <t>It is possible to refer to an attached document file, if the description exceeds the space provided here (then please list the exact file name here and in sheet K_Comments).</t>
  </si>
  <si>
    <t>a detailed description of each investment. It is possible to refer to an attached document file, if the description exceeds the space provided here (then please list the exact file name here and in sheet K_Comments).</t>
  </si>
  <si>
    <t>The status of the climate-neutrality plan at the reference date should be described in the "status" column. Possible status types include, "working draft", "submitted to the competent authority (CA)", "returned with remarks", etc.</t>
  </si>
  <si>
    <t>If the climate neutrality plan is submitted at company level, historical emissions and targets are to be summed up over all installations covered by the climate neutrality plan and the totals are to be entered in sheets D_HistoricalEmissions and G_FallBackBM and H_OtherProcesses.</t>
  </si>
  <si>
    <t xml:space="preserve">Please enter here the specific historical emissions (consistent with the attributed emission pursuant to the FAR rules and the MRR) for each product benchmark sub-installation for each year of the baseline period. </t>
  </si>
  <si>
    <t>Please enter here the specific historical emissions (consistent with the attributed emission pursuant to the FAR rules and the MRR) for each fall-back benchmark sub-installation for each year of the baseline period, taking into consideration the guidance provided for product benchmark sub-installations above.</t>
  </si>
  <si>
    <t>Please enter here the specific historical emissions (consistent with the attributed emission pursuant to the FAR rules and the MRR) for each process not covered by a benchmarked sub-installation for each year of the baseline period, taking into consideration the guidance provided for product benchmark sub-installations above.</t>
  </si>
  <si>
    <t>a qualitative assessment of the impacts of each measure (e.g. where this installation is the worldwide first to implement a certain decarbonisation technology, it demonstrates the feasibility of wider uptake by other installations). The quantitative assessment will be done later in the template in sheets F to H.</t>
  </si>
  <si>
    <t>&lt;= 2025</t>
  </si>
  <si>
    <t>MI11</t>
  </si>
  <si>
    <t>MI12</t>
  </si>
  <si>
    <t>MI13</t>
  </si>
  <si>
    <t>MI14</t>
  </si>
  <si>
    <t>MI15</t>
  </si>
  <si>
    <t>MI16</t>
  </si>
  <si>
    <t>MI17</t>
  </si>
  <si>
    <t>MI18</t>
  </si>
  <si>
    <t>MI19</t>
  </si>
  <si>
    <t>MI20</t>
  </si>
  <si>
    <t>MI21</t>
  </si>
  <si>
    <t>MI22</t>
  </si>
  <si>
    <t>MI23</t>
  </si>
  <si>
    <t>MI24</t>
  </si>
  <si>
    <t>MI25</t>
  </si>
  <si>
    <t>MI26</t>
  </si>
  <si>
    <t>MI27</t>
  </si>
  <si>
    <t>MI28</t>
  </si>
  <si>
    <t>MI29</t>
  </si>
  <si>
    <t>MI30</t>
  </si>
  <si>
    <t>Point (e) is only relevant for district heating companies in Bulgaria, Czechia, Latvia or Poland.</t>
  </si>
  <si>
    <t>Agglomerated iron ore</t>
  </si>
  <si>
    <t>Impact share of each measure (100% = value under point iii.)</t>
  </si>
  <si>
    <t>Impact share of each measure (100% = reference value during baseline, point i.)</t>
  </si>
  <si>
    <t/>
  </si>
  <si>
    <t>Emissions trading permit number</t>
  </si>
  <si>
    <t>&lt;= 2023</t>
  </si>
  <si>
    <t>F.
ProdBM</t>
  </si>
  <si>
    <t>The system boundaries and types of greenhouse gases covered by historical emissions, emissions levels and specific targets are consistent with the greenhouse gas emissions permit of the installation and the requirements laid down in the Monitoring and Reporting Regulation (EU) 2018/2066 (MRR) and in the FAR. This also applies when applying for additional allocation for district heating pursuant to Article 22b of the FAR.
The scope of emissions do not include any carbon removals or emission reductions outside the system boundaries of the installation and acquired via carbon offset credits.</t>
  </si>
  <si>
    <t>the year in which the investment is planned to be taken (where appropriate, investments may be combined as 5-year averages will be calculated under point 2. below);</t>
  </si>
  <si>
    <t>EUconst_PreviousSheet</t>
  </si>
  <si>
    <t>EUconst_NextSheet</t>
  </si>
  <si>
    <t>a_Contents'!$C$6</t>
  </si>
  <si>
    <t>a_Contents'!$C$8</t>
  </si>
  <si>
    <t>a_Contents'!$D$53</t>
  </si>
  <si>
    <t>a_Contents'!$D$54</t>
  </si>
  <si>
    <t>a_Contents'!$D$57</t>
  </si>
  <si>
    <t>a_Contents'!$D$59</t>
  </si>
  <si>
    <t>a_Contents'!$D$60</t>
  </si>
  <si>
    <t>a_Contents'!$D$62</t>
  </si>
  <si>
    <t>a_Contents'!$D$68</t>
  </si>
  <si>
    <t>a_Contents'!$H$68</t>
  </si>
  <si>
    <t>b_GuidelinesConditions'!$C$6</t>
  </si>
  <si>
    <t>b_GuidelinesConditions'!$C$8</t>
  </si>
  <si>
    <t>b_GuidelinesConditions'!$C$10</t>
  </si>
  <si>
    <t>b_GuidelinesConditions'!$C$11</t>
  </si>
  <si>
    <t>b_GuidelinesConditions'!$C$12</t>
  </si>
  <si>
    <t>b_GuidelinesConditions'!$C$13</t>
  </si>
  <si>
    <t>b_GuidelinesConditions'!$C$14</t>
  </si>
  <si>
    <t>b_GuidelinesConditions'!$C$15</t>
  </si>
  <si>
    <t>b_GuidelinesConditions'!$C$16</t>
  </si>
  <si>
    <t>b_GuidelinesConditions'!$C$17</t>
  </si>
  <si>
    <t>b_GuidelinesConditions'!$C$18</t>
  </si>
  <si>
    <t>b_GuidelinesConditions'!$C$19</t>
  </si>
  <si>
    <t>b_GuidelinesConditions'!$C$21</t>
  </si>
  <si>
    <t>b_GuidelinesConditions'!$C$23</t>
  </si>
  <si>
    <t>b_GuidelinesConditions'!$C$24</t>
  </si>
  <si>
    <t>b_GuidelinesConditions'!$C$25</t>
  </si>
  <si>
    <t>b_GuidelinesConditions'!$C$27</t>
  </si>
  <si>
    <t>b_GuidelinesConditions'!$C$37</t>
  </si>
  <si>
    <t>b_GuidelinesConditions'!$C$38</t>
  </si>
  <si>
    <t>b_GuidelinesConditions'!$C$39</t>
  </si>
  <si>
    <t>b_GuidelinesConditions'!$C$40</t>
  </si>
  <si>
    <t>b_GuidelinesConditions'!$C$42</t>
  </si>
  <si>
    <t>b_GuidelinesConditions'!$C$45</t>
  </si>
  <si>
    <t>b_GuidelinesConditions'!$C$47</t>
  </si>
  <si>
    <t>b_GuidelinesConditions'!$E$49</t>
  </si>
  <si>
    <t>b_GuidelinesConditions'!$C$59</t>
  </si>
  <si>
    <t>b_GuidelinesConditions'!$C$60</t>
  </si>
  <si>
    <t>b_GuidelinesConditions'!$C$61</t>
  </si>
  <si>
    <t>b_GuidelinesConditions'!$E$61</t>
  </si>
  <si>
    <t>b_GuidelinesConditions'!$C$62</t>
  </si>
  <si>
    <t>b_GuidelinesConditions'!$E$62</t>
  </si>
  <si>
    <t>b_GuidelinesConditions'!$C$64</t>
  </si>
  <si>
    <t>b_GuidelinesConditions'!$C$65</t>
  </si>
  <si>
    <t>b_GuidelinesConditions'!$C$67</t>
  </si>
  <si>
    <t>b_GuidelinesConditions'!$C$68</t>
  </si>
  <si>
    <t>b_GuidelinesConditions'!$C$72</t>
  </si>
  <si>
    <t>A_VersionCNP'!$B$2</t>
  </si>
  <si>
    <t>A_VersionCNP'!$D$6</t>
  </si>
  <si>
    <t>A_VersionCNP'!$D$10</t>
  </si>
  <si>
    <t>A_VersionCNP'!$D$11</t>
  </si>
  <si>
    <t>A_VersionCNP'!$D$12</t>
  </si>
  <si>
    <t>A_VersionCNP'!$D$15</t>
  </si>
  <si>
    <t>A_VersionCNP'!$G$18</t>
  </si>
  <si>
    <t>A_VersionCNP'!$J$18</t>
  </si>
  <si>
    <t>A_VersionCNP'!$D$41</t>
  </si>
  <si>
    <t>A_VersionCNP'!$E$43</t>
  </si>
  <si>
    <t>A_VersionCNP'!$E$44</t>
  </si>
  <si>
    <t>B_InstallationData'!$P$8</t>
  </si>
  <si>
    <t>B_InstallationData'!$D$11</t>
  </si>
  <si>
    <t>B_InstallationData'!$D$12</t>
  </si>
  <si>
    <t>B_InstallationData'!$D$15</t>
  </si>
  <si>
    <t>B_InstallationData'!$D$16</t>
  </si>
  <si>
    <t>B_InstallationData'!$D$21</t>
  </si>
  <si>
    <t>B_InstallationData'!$P$21</t>
  </si>
  <si>
    <t>B_InstallationData'!$E$25</t>
  </si>
  <si>
    <t>B_InstallationData'!$I$29</t>
  </si>
  <si>
    <t>B_InstallationData'!$D$37</t>
  </si>
  <si>
    <t>a_Contents'!$D$58; 'B_InstallationData'!$E$41</t>
  </si>
  <si>
    <t>B_InstallationData'!$E$42</t>
  </si>
  <si>
    <t>B_InstallationData'!$E$49</t>
  </si>
  <si>
    <t>B_InstallationData'!$E$51</t>
  </si>
  <si>
    <t>B_InstallationData'!$E$52</t>
  </si>
  <si>
    <t>B_InstallationData'!$E$58</t>
  </si>
  <si>
    <t>B_InstallationData'!$E$59</t>
  </si>
  <si>
    <t>B_InstallationData'!$E$84</t>
  </si>
  <si>
    <t>B_InstallationData'!$E$85</t>
  </si>
  <si>
    <t>C_InstallationDescription'!$D$8</t>
  </si>
  <si>
    <t>C_InstallationDescription'!$P$10</t>
  </si>
  <si>
    <t>C_InstallationDescription'!$D$12</t>
  </si>
  <si>
    <t>C_InstallationDescription'!$P$30</t>
  </si>
  <si>
    <t>C_InstallationDescription'!$D$32</t>
  </si>
  <si>
    <t>C_InstallationDescription'!$D$13; 'C_InstallationDescription'!$D$33</t>
  </si>
  <si>
    <t>C_InstallationDescription'!$D$14; 'C_InstallationDescription'!$D$34</t>
  </si>
  <si>
    <t>C_InstallationDescription'!$D$35</t>
  </si>
  <si>
    <t>C_InstallationDescription'!$D$36</t>
  </si>
  <si>
    <t>C_InstallationDescription'!$I$38</t>
  </si>
  <si>
    <t>C_InstallationDescription'!$D$52</t>
  </si>
  <si>
    <t>C_InstallationDescription'!$P$52</t>
  </si>
  <si>
    <t>C_InstallationDescription'!$D$54</t>
  </si>
  <si>
    <t>C_InstallationDescription'!$D$55</t>
  </si>
  <si>
    <t>C_InstallationDescription'!$D$56</t>
  </si>
  <si>
    <t>C_InstallationDescription'!$D$57</t>
  </si>
  <si>
    <t>C_InstallationDescription'!$E$59</t>
  </si>
  <si>
    <t>C_InstallationDescription'!$G$59</t>
  </si>
  <si>
    <t>C_InstallationDescription'!$L$16; 'C_InstallationDescription'!$L$38; 'C_InstallationDescription'!$L$59</t>
  </si>
  <si>
    <t>C_InstallationDescription'!$M$16; 'C_InstallationDescription'!$M$38; 'C_InstallationDescription'!$M$59</t>
  </si>
  <si>
    <t>C_InstallationDescription'!$N$59</t>
  </si>
  <si>
    <t>C_InstallationDescription'!$J$16; 'C_InstallationDescription'!$V$16; 'C_InstallationDescription'!$J$38; 'C_InstallationDescription'!$V$38; 'C_InstallationDescription'!$J$59; 'C_InstallationDescription'!$V$59</t>
  </si>
  <si>
    <t>C_InstallationDescription'!$K$16; 'C_InstallationDescription'!$W$16; 'C_InstallationDescription'!$K$38; 'C_InstallationDescription'!$W$38; 'C_InstallationDescription'!$K$59; 'C_InstallationDescription'!$W$59</t>
  </si>
  <si>
    <t>C_InstallationDescription'!$E$67</t>
  </si>
  <si>
    <t>D_HistoricalEmissions'!$B$2</t>
  </si>
  <si>
    <t>D_HistoricalEmissions'!$D$6</t>
  </si>
  <si>
    <t>D_HistoricalEmissions'!$D$8</t>
  </si>
  <si>
    <t>C_InstallationDescription'!$D$10; 'D_HistoricalEmissions'!$D$10</t>
  </si>
  <si>
    <t>D_HistoricalEmissions'!$D$12</t>
  </si>
  <si>
    <t>D_HistoricalEmissions'!$D$13</t>
  </si>
  <si>
    <t>D_HistoricalEmissions'!$D$14</t>
  </si>
  <si>
    <t>D_HistoricalEmissions'!$D$15</t>
  </si>
  <si>
    <t>C_InstallationDescription'!$D$30; 'D_HistoricalEmissions'!$D$29</t>
  </si>
  <si>
    <t>D_HistoricalEmissions'!$D$31</t>
  </si>
  <si>
    <t>D_HistoricalEmissions'!$D$32</t>
  </si>
  <si>
    <t>D_HistoricalEmissions'!$D$48</t>
  </si>
  <si>
    <t>D_HistoricalEmissions'!$D$49</t>
  </si>
  <si>
    <t>D_HistoricalEmissions'!$D$56; 'D_HistoricalEmissions'!$P$56</t>
  </si>
  <si>
    <t>D_HistoricalEmissions'!$D$58</t>
  </si>
  <si>
    <t>D_HistoricalEmissions'!$D$74</t>
  </si>
  <si>
    <t>C_InstallationDescription'!$E$38; 'C_InstallationDescription'!$F$68; 'D_HistoricalEmissions'!$E$34; 'D_HistoricalEmissions'!$E$78</t>
  </si>
  <si>
    <t>D_HistoricalEmissions'!$D$46; 'D_HistoricalEmissions'!$D$90</t>
  </si>
  <si>
    <t>D_HistoricalEmissions'!$D$60; 'D_HistoricalEmissions'!$D$76; 'D_HistoricalEmissions'!$D$92</t>
  </si>
  <si>
    <t>D_HistoricalEmissions'!$E$51; 'D_HistoricalEmissions'!$E$94</t>
  </si>
  <si>
    <t>E_MeasuresInvestMilestones'!$B$2</t>
  </si>
  <si>
    <t>E_MeasuresInvestMilestones'!$D$6</t>
  </si>
  <si>
    <t>E_MeasuresInvestMilestones'!$D$11</t>
  </si>
  <si>
    <t>E_MeasuresInvestMilestones'!$D$13</t>
  </si>
  <si>
    <t>E_MeasuresInvestMilestones'!$E$14</t>
  </si>
  <si>
    <t>E_MeasuresInvestMilestones'!$E$15</t>
  </si>
  <si>
    <t>E_MeasuresInvestMilestones'!$E$16</t>
  </si>
  <si>
    <t>E_MeasuresInvestMilestones'!$D$17</t>
  </si>
  <si>
    <t>E_MeasuresInvestMilestones'!$F$20</t>
  </si>
  <si>
    <t>E_MeasuresInvestMilestones'!$H$20</t>
  </si>
  <si>
    <t>E_MeasuresInvestMilestones'!$E$21</t>
  </si>
  <si>
    <t>E_MeasuresInvestMilestones'!$F$21</t>
  </si>
  <si>
    <t>E_MeasuresInvestMilestones'!$H$21</t>
  </si>
  <si>
    <t>E_MeasuresInvestMilestones'!$D$33</t>
  </si>
  <si>
    <t>E_MeasuresInvestMilestones'!$D$34</t>
  </si>
  <si>
    <t>E_MeasuresInvestMilestones'!$E$35</t>
  </si>
  <si>
    <t>E_MeasuresInvestMilestones'!$E$36</t>
  </si>
  <si>
    <t>E_MeasuresInvestMilestones'!$E$37</t>
  </si>
  <si>
    <t>E_MeasuresInvestMilestones'!$D$52</t>
  </si>
  <si>
    <t>E_MeasuresInvestMilestones'!$D$53</t>
  </si>
  <si>
    <t>E_MeasuresInvestMilestones'!$D$56</t>
  </si>
  <si>
    <t>E_MeasuresInvestMilestones'!$D$57</t>
  </si>
  <si>
    <t>E_MeasuresInvestMilestones'!$D$58</t>
  </si>
  <si>
    <t>E_MeasuresInvestMilestones'!$D$59</t>
  </si>
  <si>
    <t>E_MeasuresInvestMilestones'!$D$60</t>
  </si>
  <si>
    <t>E_MeasuresInvestMilestones'!$D$61</t>
  </si>
  <si>
    <t>E_MeasuresInvestMilestones'!$D$82</t>
  </si>
  <si>
    <t>E_MeasuresInvestMilestones'!$E$83</t>
  </si>
  <si>
    <t>E_MeasuresInvestMilestones'!$E$84</t>
  </si>
  <si>
    <t>E_MeasuresInvestMilestones'!$E$85</t>
  </si>
  <si>
    <t>E_MeasuresInvestMilestones'!$E$86</t>
  </si>
  <si>
    <t>E_MeasuresInvestMilestones'!$E$88</t>
  </si>
  <si>
    <t>E_MeasuresInvestMilestones'!$U$88</t>
  </si>
  <si>
    <t>E_MeasuresInvestMilestones'!$F$89</t>
  </si>
  <si>
    <t>E_MeasuresInvestMilestones'!$I$89</t>
  </si>
  <si>
    <t>E_MeasuresInvestMilestones'!$D$101</t>
  </si>
  <si>
    <t>E_MeasuresInvestMilestones'!$D$103</t>
  </si>
  <si>
    <t>E_MeasuresInvestMilestones'!$D$110</t>
  </si>
  <si>
    <t>E_MeasuresInvestMilestones'!$E$111</t>
  </si>
  <si>
    <t>E_MeasuresInvestMilestones'!$E$112</t>
  </si>
  <si>
    <t>E_MeasuresInvestMilestones'!$E$113</t>
  </si>
  <si>
    <t>E_MeasuresInvestMilestones'!$D$38; 'E_MeasuresInvestMilestones'!$D$114</t>
  </si>
  <si>
    <t>E_MeasuresInvestMilestones'!$D$115</t>
  </si>
  <si>
    <t>E_MeasuresInvestMilestones'!$F$117</t>
  </si>
  <si>
    <t>E_MeasuresInvestMilestones'!$M$117</t>
  </si>
  <si>
    <t>E_MeasuresInvestMilestones'!$F$118</t>
  </si>
  <si>
    <t>E_MeasuresInvestMilestones'!$M$118</t>
  </si>
  <si>
    <t>E_MeasuresInvestMilestones'!$Y$20; 'E_MeasuresInvestMilestones'!$Y$88; 'E_MeasuresInvestMilestones'!$Y$118</t>
  </si>
  <si>
    <t>E_MeasuresInvestMilestones'!$F$119</t>
  </si>
  <si>
    <t>E_MeasuresInvestMilestones'!$M$119</t>
  </si>
  <si>
    <t>E_MeasuresInvestMilestones'!$D$151</t>
  </si>
  <si>
    <t>E_MeasuresInvestMilestones'!$P$151</t>
  </si>
  <si>
    <t>E_MeasuresInvestMilestones'!$D$153</t>
  </si>
  <si>
    <t>F_ProdBM'!$B$2</t>
  </si>
  <si>
    <t>F_ProdBM'!$D$7</t>
  </si>
  <si>
    <t>F_ProdBM'!$E$24</t>
  </si>
  <si>
    <t>F_ProdBM'!$E$33</t>
  </si>
  <si>
    <t>G_FallBackBM'!$B$2</t>
  </si>
  <si>
    <t>G_FallBackBM'!$D$7</t>
  </si>
  <si>
    <t>H_OtherProcesses'!$B$2</t>
  </si>
  <si>
    <t>H_OtherProcesses'!$D$7</t>
  </si>
  <si>
    <t>F_ProdBM'!$D$9; 'G_FallBackBM'!$D$9; 'H_OtherProcesses'!$D$9</t>
  </si>
  <si>
    <t>F_ProdBM'!$E$12; 'F_ProdBM'!$E$67; 'F_ProdBM'!$E$122; 'F_ProdBM'!$E$177; 'F_ProdBM'!$E$232; 'F_ProdBM'!$E$287; 'F_ProdBM'!$E$342; 'F_ProdBM'!$E$397; 'F_ProdBM'!$E$452; 'F_ProdBM'!$E$507; 'G_FallBackBM'!$E$12; 'G_FallBackBM'!$E$67; 'G_FallBackBM'!$E$122; 'G_FallBackBM'!$E$177; 'G_FallBackBM'!$E$232; 'G_FallBackBM'!$E$287; 'G_FallBackBM'!$E$342; 'G_FallBackBM'!$E$397; 'G_FallBackBM'!$E$452; 'G_FallBackBM'!$E$507; 'H_OtherProcesses'!$E$12; 'H_OtherProcesses'!$E$67; 'H_OtherProcesses'!$E$122</t>
  </si>
  <si>
    <t>F_ProdBM'!$E$15; 'F_ProdBM'!$E$70; 'F_ProdBM'!$E$125; 'F_ProdBM'!$E$180; 'F_ProdBM'!$E$235; 'F_ProdBM'!$E$290; 'F_ProdBM'!$E$345; 'F_ProdBM'!$E$400; 'F_ProdBM'!$E$455; 'F_ProdBM'!$E$510; 'G_FallBackBM'!$E$15; 'G_FallBackBM'!$E$70; 'G_FallBackBM'!$E$125; 'G_FallBackBM'!$E$180; 'G_FallBackBM'!$E$235; 'G_FallBackBM'!$E$290; 'G_FallBackBM'!$E$345; 'G_FallBackBM'!$E$400; 'G_FallBackBM'!$E$455; 'G_FallBackBM'!$E$510; 'H_OtherProcesses'!$E$15; 'H_OtherProcesses'!$E$70; 'H_OtherProcesses'!$E$125</t>
  </si>
  <si>
    <t>F_ProdBM'!$E$16; 'F_ProdBM'!$E$71; 'F_ProdBM'!$E$126; 'F_ProdBM'!$E$181; 'F_ProdBM'!$E$236; 'F_ProdBM'!$E$291; 'F_ProdBM'!$E$346; 'F_ProdBM'!$E$401; 'F_ProdBM'!$E$456; 'F_ProdBM'!$E$511; 'G_FallBackBM'!$E$16; 'G_FallBackBM'!$E$71; 'G_FallBackBM'!$E$126; 'G_FallBackBM'!$E$181; 'G_FallBackBM'!$E$236; 'G_FallBackBM'!$E$291; 'G_FallBackBM'!$E$346; 'G_FallBackBM'!$E$401; 'G_FallBackBM'!$E$456; 'G_FallBackBM'!$E$511; 'H_OtherProcesses'!$E$16; 'H_OtherProcesses'!$E$71; 'H_OtherProcesses'!$E$126</t>
  </si>
  <si>
    <t>F_ProdBM'!$E$14; 'F_ProdBM'!$E$19; 'F_ProdBM'!$E$69; 'F_ProdBM'!$E$74; 'F_ProdBM'!$E$124; 'F_ProdBM'!$E$129; 'F_ProdBM'!$E$179; 'F_ProdBM'!$E$184; 'F_ProdBM'!$E$234; 'F_ProdBM'!$E$239; 'F_ProdBM'!$E$289; 'F_ProdBM'!$E$294; 'F_ProdBM'!$E$344; 'F_ProdBM'!$E$349; 'F_ProdBM'!$E$399; 'F_ProdBM'!$E$404; 'F_ProdBM'!$E$454; 'F_ProdBM'!$E$459; 'F_ProdBM'!$E$509; 'F_ProdBM'!$E$514; 'G_FallBackBM'!$E$14; 'G_FallBackBM'!$E$19; 'G_FallBackBM'!$E$69; 'G_FallBackBM'!$E$74; 'G_FallBackBM'!$E$124; 'G_FallBackBM'!$E$129; 'G_FallBackBM'!$E$179; 'G_FallBackBM'!$E$184; 'G_FallBackBM'!$E$234; 'G_FallBackBM'!$E$239; 'G_FallBackBM'!$E$289; 'G_FallBackBM'!$E$294; 'G_FallBackBM'!$E$344; 'G_FallBackBM'!$E$349; 'G_FallBackBM'!$E$399; 'G_FallBackBM'!$E$404; 'G_FallBackBM'!$E$454; 'G_FallBackBM'!$E$459; 'G_FallBackBM'!$E$509; 'G_FallBackBM'!$E$514; 'H_OtherProcesses'!$E$14; 'H_OtherProcesses'!$E$19; 'H_OtherProcesses'!$E$69; 'H_OtherProcesses'!$E$74; 'H_OtherProcesses'!$E$124; 'H_OtherProcesses'!$E$129</t>
  </si>
  <si>
    <t>F_ProdBM'!$E$21; 'F_ProdBM'!$E$76; 'F_ProdBM'!$E$131; 'F_ProdBM'!$E$186; 'F_ProdBM'!$E$241; 'F_ProdBM'!$E$296; 'F_ProdBM'!$E$351; 'F_ProdBM'!$E$406; 'F_ProdBM'!$E$461; 'F_ProdBM'!$E$516; 'G_FallBackBM'!$E$21; 'G_FallBackBM'!$E$76; 'G_FallBackBM'!$E$131; 'G_FallBackBM'!$E$186; 'G_FallBackBM'!$E$241; 'G_FallBackBM'!$E$296; 'G_FallBackBM'!$E$351; 'G_FallBackBM'!$E$406; 'G_FallBackBM'!$E$461; 'G_FallBackBM'!$E$516; 'H_OtherProcesses'!$E$21; 'H_OtherProcesses'!$E$76; 'H_OtherProcesses'!$E$131</t>
  </si>
  <si>
    <t>F_ProdBM'!$E$23; 'F_ProdBM'!$E$78; 'F_ProdBM'!$E$133; 'F_ProdBM'!$E$188; 'F_ProdBM'!$E$243; 'F_ProdBM'!$E$298; 'F_ProdBM'!$E$353; 'F_ProdBM'!$E$408; 'F_ProdBM'!$E$463; 'F_ProdBM'!$E$518; 'G_FallBackBM'!$E$23; 'G_FallBackBM'!$E$78; 'G_FallBackBM'!$E$133; 'G_FallBackBM'!$E$188; 'G_FallBackBM'!$E$243; 'G_FallBackBM'!$E$298; 'G_FallBackBM'!$E$353; 'G_FallBackBM'!$E$408; 'G_FallBackBM'!$E$463; 'G_FallBackBM'!$E$518; 'H_OtherProcesses'!$E$23; 'H_OtherProcesses'!$E$78; 'H_OtherProcesses'!$E$133</t>
  </si>
  <si>
    <t>F_ProdBM'!$E$79; 'F_ProdBM'!$E$134; 'F_ProdBM'!$E$189; 'F_ProdBM'!$E$244; 'F_ProdBM'!$E$299; 'F_ProdBM'!$E$354; 'F_ProdBM'!$E$409; 'F_ProdBM'!$E$464; 'F_ProdBM'!$E$519; 'G_FallBackBM'!$E$24; 'G_FallBackBM'!$E$79; 'G_FallBackBM'!$E$134; 'G_FallBackBM'!$E$189; 'G_FallBackBM'!$E$244; 'G_FallBackBM'!$E$299; 'G_FallBackBM'!$E$354; 'G_FallBackBM'!$E$409; 'G_FallBackBM'!$E$464; 'G_FallBackBM'!$E$519; 'H_OtherProcesses'!$E$24; 'H_OtherProcesses'!$E$79; 'H_OtherProcesses'!$E$134</t>
  </si>
  <si>
    <t>F_ProdBM'!$E$30; 'F_ProdBM'!$E$85; 'F_ProdBM'!$E$140; 'F_ProdBM'!$E$195; 'F_ProdBM'!$E$250; 'F_ProdBM'!$E$305; 'F_ProdBM'!$E$360; 'F_ProdBM'!$E$415; 'F_ProdBM'!$E$470; 'F_ProdBM'!$E$525; 'G_FallBackBM'!$E$30; 'G_FallBackBM'!$E$85; 'G_FallBackBM'!$E$140; 'G_FallBackBM'!$E$195; 'G_FallBackBM'!$E$250; 'G_FallBackBM'!$E$305; 'G_FallBackBM'!$E$360; 'G_FallBackBM'!$E$415; 'G_FallBackBM'!$E$470; 'G_FallBackBM'!$E$525; 'H_OtherProcesses'!$E$30; 'H_OtherProcesses'!$E$85; 'H_OtherProcesses'!$E$140</t>
  </si>
  <si>
    <t>F_ProdBM'!$E$31; 'F_ProdBM'!$E$86; 'F_ProdBM'!$E$141; 'F_ProdBM'!$E$196; 'F_ProdBM'!$E$251; 'F_ProdBM'!$E$306; 'F_ProdBM'!$E$361; 'F_ProdBM'!$E$416; 'F_ProdBM'!$E$471; 'F_ProdBM'!$E$526; 'G_FallBackBM'!$E$31; 'G_FallBackBM'!$E$86; 'G_FallBackBM'!$E$141; 'G_FallBackBM'!$E$196; 'G_FallBackBM'!$E$251; 'G_FallBackBM'!$E$306; 'G_FallBackBM'!$E$361; 'G_FallBackBM'!$E$416; 'G_FallBackBM'!$E$471; 'G_FallBackBM'!$E$526; 'H_OtherProcesses'!$E$31; 'H_OtherProcesses'!$E$86; 'H_OtherProcesses'!$E$141</t>
  </si>
  <si>
    <t>F_ProdBM'!$E$32; 'F_ProdBM'!$E$87; 'F_ProdBM'!$E$142; 'F_ProdBM'!$E$197; 'F_ProdBM'!$E$252; 'F_ProdBM'!$E$307; 'F_ProdBM'!$E$362; 'F_ProdBM'!$E$417; 'F_ProdBM'!$E$472; 'F_ProdBM'!$E$527; 'G_FallBackBM'!$E$32; 'G_FallBackBM'!$E$87; 'G_FallBackBM'!$E$142; 'G_FallBackBM'!$E$197; 'G_FallBackBM'!$E$252; 'G_FallBackBM'!$E$307; 'G_FallBackBM'!$E$362; 'G_FallBackBM'!$E$417; 'G_FallBackBM'!$E$472; 'G_FallBackBM'!$E$527; 'H_OtherProcesses'!$E$32; 'H_OtherProcesses'!$E$87; 'H_OtherProcesses'!$E$142</t>
  </si>
  <si>
    <t>F_ProdBM'!$E$88; 'F_ProdBM'!$E$143; 'F_ProdBM'!$E$198; 'F_ProdBM'!$E$253; 'F_ProdBM'!$E$308; 'F_ProdBM'!$E$363; 'F_ProdBM'!$E$418; 'F_ProdBM'!$E$473; 'F_ProdBM'!$E$528; 'G_FallBackBM'!$E$33; 'G_FallBackBM'!$E$88; 'G_FallBackBM'!$E$143; 'G_FallBackBM'!$E$198; 'G_FallBackBM'!$E$253; 'G_FallBackBM'!$E$308; 'G_FallBackBM'!$E$363; 'G_FallBackBM'!$E$418; 'G_FallBackBM'!$E$473; 'G_FallBackBM'!$E$528; 'H_OtherProcesses'!$E$33; 'H_OtherProcesses'!$E$88; 'H_OtherProcesses'!$E$143</t>
  </si>
  <si>
    <t>F_ProdBM'!$E$34; 'F_ProdBM'!$E$89; 'F_ProdBM'!$E$144; 'F_ProdBM'!$E$199; 'F_ProdBM'!$E$254; 'F_ProdBM'!$E$309; 'F_ProdBM'!$E$364; 'F_ProdBM'!$E$419; 'F_ProdBM'!$E$474; 'F_ProdBM'!$E$529; 'G_FallBackBM'!$E$34; 'G_FallBackBM'!$E$89; 'G_FallBackBM'!$E$144; 'G_FallBackBM'!$E$199; 'G_FallBackBM'!$E$254; 'G_FallBackBM'!$E$309; 'G_FallBackBM'!$E$364; 'G_FallBackBM'!$E$419; 'G_FallBackBM'!$E$474; 'G_FallBackBM'!$E$529; 'H_OtherProcesses'!$E$34; 'H_OtherProcesses'!$E$89; 'H_OtherProcesses'!$E$144</t>
  </si>
  <si>
    <t>F_ProdBM'!$E$35; 'F_ProdBM'!$E$90; 'F_ProdBM'!$E$145; 'F_ProdBM'!$E$200; 'F_ProdBM'!$E$255; 'F_ProdBM'!$E$310; 'F_ProdBM'!$E$365; 'F_ProdBM'!$E$420; 'F_ProdBM'!$E$475; 'F_ProdBM'!$E$530; 'G_FallBackBM'!$E$35; 'G_FallBackBM'!$E$90; 'G_FallBackBM'!$E$145; 'G_FallBackBM'!$E$200; 'G_FallBackBM'!$E$255; 'G_FallBackBM'!$E$310; 'G_FallBackBM'!$E$365; 'G_FallBackBM'!$E$420; 'G_FallBackBM'!$E$475; 'G_FallBackBM'!$E$530; 'H_OtherProcesses'!$E$35; 'H_OtherProcesses'!$E$90; 'H_OtherProcesses'!$E$145</t>
  </si>
  <si>
    <t>F_ProdBM'!$F$36; 'F_ProdBM'!$F$91; 'F_ProdBM'!$F$146; 'F_ProdBM'!$F$201; 'F_ProdBM'!$F$256; 'F_ProdBM'!$F$311; 'F_ProdBM'!$F$366; 'F_ProdBM'!$F$421; 'F_ProdBM'!$F$476; 'F_ProdBM'!$F$531; 'G_FallBackBM'!$F$36; 'G_FallBackBM'!$F$91; 'G_FallBackBM'!$F$146; 'G_FallBackBM'!$F$201; 'G_FallBackBM'!$F$256; 'G_FallBackBM'!$F$311; 'G_FallBackBM'!$F$366; 'G_FallBackBM'!$F$421; 'G_FallBackBM'!$F$476; 'G_FallBackBM'!$F$531; 'H_OtherProcesses'!$F$36; 'H_OtherProcesses'!$F$91; 'H_OtherProcesses'!$F$146</t>
  </si>
  <si>
    <t>F_ProdBM'!$F$37; 'F_ProdBM'!$F$92; 'F_ProdBM'!$F$147; 'F_ProdBM'!$F$202; 'F_ProdBM'!$F$257; 'F_ProdBM'!$F$312; 'F_ProdBM'!$F$367; 'F_ProdBM'!$F$422; 'F_ProdBM'!$F$477; 'F_ProdBM'!$F$532; 'G_FallBackBM'!$F$37; 'G_FallBackBM'!$F$92; 'G_FallBackBM'!$F$147; 'G_FallBackBM'!$F$202; 'G_FallBackBM'!$F$257; 'G_FallBackBM'!$F$312; 'G_FallBackBM'!$F$367; 'G_FallBackBM'!$F$422; 'G_FallBackBM'!$F$477; 'G_FallBackBM'!$F$532; 'H_OtherProcesses'!$F$37; 'H_OtherProcesses'!$F$92; 'H_OtherProcesses'!$F$147</t>
  </si>
  <si>
    <t>F_ProdBM'!$F$38; 'F_ProdBM'!$F$93; 'F_ProdBM'!$F$148; 'F_ProdBM'!$F$203; 'F_ProdBM'!$F$258; 'F_ProdBM'!$F$313; 'F_ProdBM'!$F$368; 'F_ProdBM'!$F$423; 'F_ProdBM'!$F$478; 'F_ProdBM'!$F$533; 'G_FallBackBM'!$F$38; 'G_FallBackBM'!$F$93; 'G_FallBackBM'!$F$148; 'G_FallBackBM'!$F$203; 'G_FallBackBM'!$F$258; 'G_FallBackBM'!$F$313; 'G_FallBackBM'!$F$368; 'G_FallBackBM'!$F$423; 'G_FallBackBM'!$F$478; 'G_FallBackBM'!$F$533; 'H_OtherProcesses'!$F$38; 'H_OtherProcesses'!$F$93; 'H_OtherProcesses'!$F$148</t>
  </si>
  <si>
    <t>F_ProdBM'!$E$42; 'F_ProdBM'!$E$97; 'F_ProdBM'!$E$152; 'F_ProdBM'!$E$207; 'F_ProdBM'!$E$262; 'F_ProdBM'!$E$317; 'F_ProdBM'!$E$372; 'F_ProdBM'!$E$427; 'F_ProdBM'!$E$482; 'F_ProdBM'!$E$537; 'G_FallBackBM'!$E$42; 'G_FallBackBM'!$E$97; 'G_FallBackBM'!$E$152; 'G_FallBackBM'!$E$207; 'G_FallBackBM'!$E$262; 'G_FallBackBM'!$E$317; 'G_FallBackBM'!$E$372; 'G_FallBackBM'!$E$427; 'G_FallBackBM'!$E$482; 'G_FallBackBM'!$E$537; 'H_OtherProcesses'!$E$42; 'H_OtherProcesses'!$E$97; 'H_OtherProcesses'!$E$152</t>
  </si>
  <si>
    <t>E_MeasuresInvestMilestones'!$D$80; 'E_MeasuresInvestMilestones'!$Y$89; 'F_ProdBM'!$G$44; 'F_ProdBM'!$G$99; 'F_ProdBM'!$G$154; 'F_ProdBM'!$G$209; 'F_ProdBM'!$G$264; 'F_ProdBM'!$G$319; 'F_ProdBM'!$G$374; 'F_ProdBM'!$G$429; 'F_ProdBM'!$G$484; 'F_ProdBM'!$G$539; 'G_FallBackBM'!$G$44; 'G_FallBackBM'!$G$99; 'G_FallBackBM'!$G$154; 'G_FallBackBM'!$G$209; 'G_FallBackBM'!$G$264; 'G_FallBackBM'!$G$319; 'G_FallBackBM'!$G$374; 'G_FallBackBM'!$G$429; 'G_FallBackBM'!$G$484; 'G_FallBackBM'!$G$539; 'H_OtherProcesses'!$G$44; 'H_OtherProcesses'!$G$99; 'H_OtherProcesses'!$G$154</t>
  </si>
  <si>
    <t>F_ProdBM'!$E$45; 'F_ProdBM'!$E$100; 'F_ProdBM'!$E$155; 'F_ProdBM'!$E$210; 'F_ProdBM'!$E$265; 'F_ProdBM'!$E$320; 'F_ProdBM'!$E$375; 'F_ProdBM'!$E$430; 'F_ProdBM'!$E$485; 'F_ProdBM'!$E$540; 'G_FallBackBM'!$E$45; 'G_FallBackBM'!$E$100; 'G_FallBackBM'!$E$155; 'G_FallBackBM'!$E$210; 'G_FallBackBM'!$E$265; 'G_FallBackBM'!$E$320; 'G_FallBackBM'!$E$375; 'G_FallBackBM'!$E$430; 'G_FallBackBM'!$E$485; 'G_FallBackBM'!$E$540; 'H_OtherProcesses'!$E$45; 'H_OtherProcesses'!$E$100; 'H_OtherProcesses'!$E$155</t>
  </si>
  <si>
    <t>F_ProdBM'!$G$45; 'F_ProdBM'!$G$100; 'F_ProdBM'!$G$155; 'F_ProdBM'!$G$210; 'F_ProdBM'!$G$265; 'F_ProdBM'!$G$320; 'F_ProdBM'!$G$375; 'F_ProdBM'!$G$430; 'F_ProdBM'!$G$485; 'F_ProdBM'!$G$540; 'G_FallBackBM'!$G$45; 'G_FallBackBM'!$G$100; 'G_FallBackBM'!$G$155; 'G_FallBackBM'!$G$210; 'G_FallBackBM'!$G$265; 'G_FallBackBM'!$G$320; 'G_FallBackBM'!$G$375; 'G_FallBackBM'!$G$430; 'G_FallBackBM'!$G$485; 'G_FallBackBM'!$G$540; 'H_OtherProcesses'!$G$45; 'H_OtherProcesses'!$G$100; 'H_OtherProcesses'!$G$155</t>
  </si>
  <si>
    <t>F_ProdBM'!$E$46; 'F_ProdBM'!$E$101; 'F_ProdBM'!$E$156; 'F_ProdBM'!$E$211; 'F_ProdBM'!$E$266; 'F_ProdBM'!$E$321; 'F_ProdBM'!$E$376; 'F_ProdBM'!$E$431; 'F_ProdBM'!$E$486; 'F_ProdBM'!$E$541; 'G_FallBackBM'!$E$46; 'G_FallBackBM'!$E$101; 'G_FallBackBM'!$E$156; 'G_FallBackBM'!$E$211; 'G_FallBackBM'!$E$266; 'G_FallBackBM'!$E$321; 'G_FallBackBM'!$E$376; 'G_FallBackBM'!$E$431; 'G_FallBackBM'!$E$486; 'G_FallBackBM'!$E$541; 'H_OtherProcesses'!$E$46; 'H_OtherProcesses'!$E$101; 'H_OtherProcesses'!$E$156</t>
  </si>
  <si>
    <t>F_ProdBM'!$G$46; 'F_ProdBM'!$G$101; 'F_ProdBM'!$G$156; 'F_ProdBM'!$G$211; 'F_ProdBM'!$G$266; 'F_ProdBM'!$G$321; 'F_ProdBM'!$G$376; 'F_ProdBM'!$G$431; 'F_ProdBM'!$G$486; 'F_ProdBM'!$G$541; 'G_FallBackBM'!$G$46; 'G_FallBackBM'!$G$101; 'G_FallBackBM'!$G$156; 'G_FallBackBM'!$G$211; 'G_FallBackBM'!$G$266; 'G_FallBackBM'!$G$321; 'G_FallBackBM'!$G$376; 'G_FallBackBM'!$G$431; 'G_FallBackBM'!$G$486; 'G_FallBackBM'!$G$541; 'H_OtherProcesses'!$G$46; 'H_OtherProcesses'!$G$101; 'H_OtherProcesses'!$G$156</t>
  </si>
  <si>
    <t>F_ProdBM'!$T$46; 'F_ProdBM'!$T$101; 'F_ProdBM'!$T$156; 'F_ProdBM'!$T$211; 'F_ProdBM'!$T$266; 'F_ProdBM'!$T$321; 'F_ProdBM'!$T$376; 'F_ProdBM'!$T$431; 'F_ProdBM'!$T$486; 'F_ProdBM'!$T$541; 'G_FallBackBM'!$T$46; 'G_FallBackBM'!$T$101; 'G_FallBackBM'!$T$156; 'G_FallBackBM'!$T$211; 'G_FallBackBM'!$T$266; 'G_FallBackBM'!$T$321; 'G_FallBackBM'!$T$376; 'G_FallBackBM'!$T$431; 'G_FallBackBM'!$T$486; 'G_FallBackBM'!$T$541; 'H_OtherProcesses'!$T$46; 'H_OtherProcesses'!$T$101; 'H_OtherProcesses'!$T$156</t>
  </si>
  <si>
    <t>F_ProdBM'!$E$57; 'F_ProdBM'!$E$112; 'F_ProdBM'!$E$167; 'F_ProdBM'!$E$222; 'F_ProdBM'!$E$277; 'F_ProdBM'!$E$332; 'F_ProdBM'!$E$387; 'F_ProdBM'!$E$442; 'F_ProdBM'!$E$497; 'F_ProdBM'!$E$552; 'G_FallBackBM'!$E$57; 'G_FallBackBM'!$E$112; 'G_FallBackBM'!$E$167; 'G_FallBackBM'!$E$222; 'G_FallBackBM'!$E$277; 'G_FallBackBM'!$E$332; 'G_FallBackBM'!$E$387; 'G_FallBackBM'!$E$442; 'G_FallBackBM'!$E$497; 'G_FallBackBM'!$E$552; 'H_OtherProcesses'!$E$57; 'H_OtherProcesses'!$E$112; 'H_OtherProcesses'!$E$167</t>
  </si>
  <si>
    <t>F_ProdBM'!$E$58; 'F_ProdBM'!$E$113; 'F_ProdBM'!$E$168; 'F_ProdBM'!$E$223; 'F_ProdBM'!$E$278; 'F_ProdBM'!$E$333; 'F_ProdBM'!$E$388; 'F_ProdBM'!$E$443; 'F_ProdBM'!$E$498; 'F_ProdBM'!$E$553; 'G_FallBackBM'!$E$58; 'G_FallBackBM'!$E$113; 'G_FallBackBM'!$E$168; 'G_FallBackBM'!$E$223; 'G_FallBackBM'!$E$278; 'G_FallBackBM'!$E$333; 'G_FallBackBM'!$E$388; 'G_FallBackBM'!$E$443; 'G_FallBackBM'!$E$498; 'G_FallBackBM'!$E$553; 'H_OtherProcesses'!$E$58; 'H_OtherProcesses'!$E$113; 'H_OtherProcesses'!$E$168</t>
  </si>
  <si>
    <t>F_ProdBM'!$E$59; 'F_ProdBM'!$E$114; 'F_ProdBM'!$E$169; 'F_ProdBM'!$E$224; 'F_ProdBM'!$E$279; 'F_ProdBM'!$E$334; 'F_ProdBM'!$E$389; 'F_ProdBM'!$E$444; 'F_ProdBM'!$E$499; 'F_ProdBM'!$E$554; 'G_FallBackBM'!$E$59; 'G_FallBackBM'!$E$114; 'G_FallBackBM'!$E$169; 'G_FallBackBM'!$E$224; 'G_FallBackBM'!$E$279; 'G_FallBackBM'!$E$334; 'G_FallBackBM'!$E$389; 'G_FallBackBM'!$E$444; 'G_FallBackBM'!$E$499; 'G_FallBackBM'!$E$554; 'H_OtherProcesses'!$E$59; 'H_OtherProcesses'!$E$114; 'H_OtherProcesses'!$E$169</t>
  </si>
  <si>
    <t>F_ProdBM'!$E$61; 'F_ProdBM'!$E$116; 'F_ProdBM'!$E$171; 'F_ProdBM'!$E$226; 'F_ProdBM'!$E$281; 'F_ProdBM'!$E$336; 'F_ProdBM'!$E$391; 'F_ProdBM'!$E$446; 'F_ProdBM'!$E$501; 'F_ProdBM'!$E$556; 'G_FallBackBM'!$E$61; 'G_FallBackBM'!$E$116; 'G_FallBackBM'!$E$171; 'G_FallBackBM'!$E$226; 'G_FallBackBM'!$E$281; 'G_FallBackBM'!$E$336; 'G_FallBackBM'!$E$391; 'G_FallBackBM'!$E$446; 'G_FallBackBM'!$E$501; 'G_FallBackBM'!$E$556; 'H_OtherProcesses'!$E$61; 'H_OtherProcesses'!$E$116; 'H_OtherProcesses'!$E$171</t>
  </si>
  <si>
    <t>I_Summary'!$B$2</t>
  </si>
  <si>
    <t>I_Summary'!$D$6</t>
  </si>
  <si>
    <t>I_Summary'!$D$8</t>
  </si>
  <si>
    <t>I_Summary'!$P$8</t>
  </si>
  <si>
    <t>B_InstallationData'!$D$23; 'I_Summary'!$E$10</t>
  </si>
  <si>
    <t>I_Summary'!$E$21</t>
  </si>
  <si>
    <t>B_InstallationData'!$E$61; 'I_Summary'!$E$23</t>
  </si>
  <si>
    <t>B_InstallationData'!$G$61; 'I_Summary'!$G$23</t>
  </si>
  <si>
    <t>B_InstallationData'!$H$61; 'I_Summary'!$H$23</t>
  </si>
  <si>
    <t>B_InstallationData'!$J$61; 'I_Summary'!$J$23</t>
  </si>
  <si>
    <t>B_InstallationData'!$K$61; 'I_Summary'!$K$23</t>
  </si>
  <si>
    <t>B_InstallationData'!$L$61; 'I_Summary'!$L$23</t>
  </si>
  <si>
    <t>B_InstallationData'!$M$61; 'I_Summary'!$M$23</t>
  </si>
  <si>
    <t>B_InstallationData'!$N$61; 'I_Summary'!$N$23</t>
  </si>
  <si>
    <t>I_Summary'!$D$45</t>
  </si>
  <si>
    <t>D_HistoricalEmissions'!$N$17; 'D_HistoricalEmissions'!$N$34; 'D_HistoricalEmissions'!$N$51; 'D_HistoricalEmissions'!$N$62; 'D_HistoricalEmissions'!$N$78; 'D_HistoricalEmissions'!$N$94; 'I_Summary'!$N$47</t>
  </si>
  <si>
    <t>I_Summary'!$D$72</t>
  </si>
  <si>
    <t>I_Summary'!$P$72</t>
  </si>
  <si>
    <t>I_Summary'!$E$74</t>
  </si>
  <si>
    <t>I_Summary'!$H$76</t>
  </si>
  <si>
    <t>I_Summary'!$E$101</t>
  </si>
  <si>
    <t>C_InstallationDescription'!$E$16; 'D_HistoricalEmissions'!$E$17; 'D_HistoricalEmissions'!$E$62; 'I_Summary'!$E$47; 'I_Summary'!$E$76; 'I_Summary'!$E$103</t>
  </si>
  <si>
    <t>D_HistoricalEmissions'!$T$17; 'D_HistoricalEmissions'!$T$34; 'D_HistoricalEmissions'!$T$51; 'D_HistoricalEmissions'!$T$62; 'D_HistoricalEmissions'!$T$78; 'D_HistoricalEmissions'!$T$94; 'F_ProdBM'!$G$18; 'F_ProdBM'!$G$73; 'F_ProdBM'!$G$128; 'F_ProdBM'!$G$183; 'F_ProdBM'!$G$238; 'F_ProdBM'!$G$293; 'F_ProdBM'!$G$348; 'F_ProdBM'!$G$403; 'F_ProdBM'!$G$458; 'F_ProdBM'!$G$513; 'G_FallBackBM'!$G$18; 'G_FallBackBM'!$G$73; 'G_FallBackBM'!$G$128; 'G_FallBackBM'!$G$183; 'G_FallBackBM'!$G$238; 'G_FallBackBM'!$G$293; 'G_FallBackBM'!$G$348; 'G_FallBackBM'!$G$403; 'G_FallBackBM'!$G$458; 'G_FallBackBM'!$G$513; 'H_OtherProcesses'!$G$18; 'H_OtherProcesses'!$G$73; 'H_OtherProcesses'!$G$128; 'I_Summary'!$H$103</t>
  </si>
  <si>
    <t>I_Summary'!$D$128</t>
  </si>
  <si>
    <t>I_Summary'!$P$128</t>
  </si>
  <si>
    <t>I_Summary'!$D$186</t>
  </si>
  <si>
    <t>I_Summary'!$P$186</t>
  </si>
  <si>
    <t>E_MeasuresInvestMilestones'!$D$9; 'I_Summary'!$E$130; 'I_Summary'!$E$188</t>
  </si>
  <si>
    <t>E_MeasuresInvestMilestones'!$H$19; 'I_Summary'!$H$190</t>
  </si>
  <si>
    <t>E_MeasuresInvestMilestones'!$E$40; 'I_Summary'!$E$202</t>
  </si>
  <si>
    <t>E_MeasuresInvestMilestones'!$I$40; 'I_Summary'!$I$202</t>
  </si>
  <si>
    <t>E_MeasuresInvestMilestones'!$L$40; 'I_Summary'!$L$202</t>
  </si>
  <si>
    <t>E_MeasuresInvestMilestones'!$D$108; 'E_MeasuresInvestMilestones'!$Y$119; 'I_Summary'!$E$154; 'I_Summary'!$E$243</t>
  </si>
  <si>
    <t>I_Summary'!$D$277</t>
  </si>
  <si>
    <t>F_ProdBM'!$D$11; 'F_ProdBM'!$D$66; 'F_ProdBM'!$D$121; 'F_ProdBM'!$D$176; 'F_ProdBM'!$D$231; 'F_ProdBM'!$D$286; 'F_ProdBM'!$D$341; 'F_ProdBM'!$D$396; 'F_ProdBM'!$D$451; 'F_ProdBM'!$D$506; 'I_Summary'!$D$280; 'I_Summary'!$D$323; 'I_Summary'!$D$366; 'I_Summary'!$D$409; 'I_Summary'!$D$452; 'I_Summary'!$D$495; 'I_Summary'!$D$538; 'I_Summary'!$D$581; 'I_Summary'!$D$624; 'I_Summary'!$D$667</t>
  </si>
  <si>
    <t>I_Summary'!$P$280; 'I_Summary'!$P$323; 'I_Summary'!$P$366; 'I_Summary'!$P$409; 'I_Summary'!$P$452; 'I_Summary'!$P$495; 'I_Summary'!$P$538; 'I_Summary'!$P$581; 'I_Summary'!$P$624; 'I_Summary'!$P$667</t>
  </si>
  <si>
    <t>G_FallBackBM'!$D$11; 'G_FallBackBM'!$D$66; 'G_FallBackBM'!$D$121; 'G_FallBackBM'!$D$176; 'G_FallBackBM'!$D$231; 'G_FallBackBM'!$D$286; 'G_FallBackBM'!$D$341; 'G_FallBackBM'!$D$396; 'G_FallBackBM'!$D$451; 'G_FallBackBM'!$D$506; 'I_Summary'!$D$710; 'I_Summary'!$D$753; 'I_Summary'!$D$796; 'I_Summary'!$D$839; 'I_Summary'!$D$882; 'I_Summary'!$D$925; 'I_Summary'!$D$968; 'I_Summary'!$D$1011; 'I_Summary'!$D$1054; 'I_Summary'!$D$1097</t>
  </si>
  <si>
    <t>I_Summary'!$P$710; 'I_Summary'!$P$753; 'I_Summary'!$P$796; 'I_Summary'!$P$839; 'I_Summary'!$P$882; 'I_Summary'!$P$925; 'I_Summary'!$P$968; 'I_Summary'!$P$1011; 'I_Summary'!$P$1054; 'I_Summary'!$P$1097</t>
  </si>
  <si>
    <t>H_OtherProcesses'!$D$11; 'H_OtherProcesses'!$D$66; 'H_OtherProcesses'!$D$121; 'I_Summary'!$D$1140; 'I_Summary'!$D$1182; 'I_Summary'!$D$1224</t>
  </si>
  <si>
    <t>I_Summary'!$P$1140; 'I_Summary'!$P$1182; 'I_Summary'!$P$1224</t>
  </si>
  <si>
    <t>I_Summary'!$E$284; 'I_Summary'!$E$327; 'I_Summary'!$E$370; 'I_Summary'!$E$413; 'I_Summary'!$E$456; 'I_Summary'!$E$499; 'I_Summary'!$E$542; 'I_Summary'!$E$585; 'I_Summary'!$E$628; 'I_Summary'!$E$671; 'I_Summary'!$E$714; 'I_Summary'!$E$757; 'I_Summary'!$E$800; 'I_Summary'!$E$843; 'I_Summary'!$E$886; 'I_Summary'!$E$929; 'I_Summary'!$E$972; 'I_Summary'!$E$1015; 'I_Summary'!$E$1058; 'I_Summary'!$E$1101; 'I_Summary'!$E$1144; 'I_Summary'!$E$1186; 'I_Summary'!$E$1228</t>
  </si>
  <si>
    <t>I_Summary'!$E$285; 'I_Summary'!$E$328; 'I_Summary'!$E$371; 'I_Summary'!$E$414; 'I_Summary'!$E$457; 'I_Summary'!$E$500; 'I_Summary'!$E$543; 'I_Summary'!$E$586; 'I_Summary'!$E$629; 'I_Summary'!$E$672; 'I_Summary'!$E$715; 'I_Summary'!$E$758; 'I_Summary'!$E$801; 'I_Summary'!$E$844; 'I_Summary'!$E$887; 'I_Summary'!$E$930; 'I_Summary'!$E$973; 'I_Summary'!$E$1016; 'I_Summary'!$E$1059; 'I_Summary'!$E$1102; 'I_Summary'!$E$1145; 'I_Summary'!$E$1187; 'I_Summary'!$E$1229</t>
  </si>
  <si>
    <t>I_Summary'!$E$289; 'I_Summary'!$E$332; 'I_Summary'!$E$375; 'I_Summary'!$E$418; 'I_Summary'!$E$461; 'I_Summary'!$E$504; 'I_Summary'!$E$547; 'I_Summary'!$E$590; 'I_Summary'!$E$633; 'I_Summary'!$E$676; 'I_Summary'!$E$719; 'I_Summary'!$E$762; 'I_Summary'!$E$805; 'I_Summary'!$E$848; 'I_Summary'!$E$891; 'I_Summary'!$E$934; 'I_Summary'!$E$977; 'I_Summary'!$E$1020; 'I_Summary'!$E$1063; 'I_Summary'!$E$1106; 'I_Summary'!$E$1149; 'I_Summary'!$E$1191; 'I_Summary'!$E$1233</t>
  </si>
  <si>
    <t>I_Summary'!$E$291; 'I_Summary'!$E$334; 'I_Summary'!$E$377; 'I_Summary'!$E$420; 'I_Summary'!$E$463; 'I_Summary'!$E$506; 'I_Summary'!$E$549; 'I_Summary'!$E$592; 'I_Summary'!$E$635; 'I_Summary'!$E$678; 'I_Summary'!$E$721; 'I_Summary'!$E$764; 'I_Summary'!$E$807; 'I_Summary'!$E$850; 'I_Summary'!$E$893; 'I_Summary'!$E$936; 'I_Summary'!$E$979; 'I_Summary'!$E$1022; 'I_Summary'!$E$1065; 'I_Summary'!$E$1108; 'I_Summary'!$E$1151; 'I_Summary'!$E$1193; 'I_Summary'!$E$1235</t>
  </si>
  <si>
    <t>I_Summary'!$E$306; 'I_Summary'!$E$349; 'I_Summary'!$E$392; 'I_Summary'!$E$435; 'I_Summary'!$E$478; 'I_Summary'!$E$521; 'I_Summary'!$E$564; 'I_Summary'!$E$607; 'I_Summary'!$E$650; 'I_Summary'!$E$693; 'I_Summary'!$E$736; 'I_Summary'!$E$779; 'I_Summary'!$E$822; 'I_Summary'!$E$865; 'I_Summary'!$E$908; 'I_Summary'!$E$951; 'I_Summary'!$E$994; 'I_Summary'!$E$1037; 'I_Summary'!$E$1080; 'I_Summary'!$E$1123; 'I_Summary'!$E$1166; 'I_Summary'!$E$1208; 'I_Summary'!$E$1250</t>
  </si>
  <si>
    <t>E_MeasuresInvestMilestones'!$Y$21; 'F_ProdBM'!$E$44; 'F_ProdBM'!$E$99; 'F_ProdBM'!$E$154; 'F_ProdBM'!$E$209; 'F_ProdBM'!$E$264; 'F_ProdBM'!$E$319; 'F_ProdBM'!$E$374; 'F_ProdBM'!$E$429; 'F_ProdBM'!$E$484; 'F_ProdBM'!$E$539; 'G_FallBackBM'!$E$44; 'G_FallBackBM'!$E$99; 'G_FallBackBM'!$E$154; 'G_FallBackBM'!$E$209; 'G_FallBackBM'!$E$264; 'G_FallBackBM'!$E$319; 'G_FallBackBM'!$E$374; 'G_FallBackBM'!$E$429; 'G_FallBackBM'!$E$484; 'G_FallBackBM'!$E$539; 'H_OtherProcesses'!$E$44; 'H_OtherProcesses'!$E$99; 'H_OtherProcesses'!$E$154; 'I_Summary'!$E$293; 'I_Summary'!$E$308; 'I_Summary'!$E$336; 'I_Summary'!$E$351; 'I_Summary'!$E$379; 'I_Summary'!$E$394; 'I_Summary'!$E$422; 'I_Summary'!$E$437; 'I_Summary'!$E$465; 'I_Summary'!$E$480; 'I_Summary'!$E$508; 'I_Summary'!$E$523; 'I_Summary'!$E$551; 'I_Summary'!$E$566; 'I_Summary'!$E$594; 'I_Summary'!$E$609; 'I_Summary'!$E$637; 'I_Summary'!$E$652; 'I_Summary'!$E$680; 'I_Summary'!$E$695; 'I_Summary'!$E$723; 'I_Summary'!$E$738; 'I_Summary'!$E$766; 'I_Summary'!$E$781; 'I_Summary'!$E$809; 'I_Summary'!$E$824; 'I_Summary'!$E$852; 'I_Summary'!$E$867; 'I_Summary'!$E$895; 'I_Summary'!$E$910; 'I_Summary'!$E$938; 'I_Summary'!$E$953; 'I_Summary'!$E$981; 'I_Summary'!$E$996; 'I_Summary'!$E$1024; 'I_Summary'!$E$1039; 'I_Summary'!$E$1067; 'I_Summary'!$E$1082; 'I_Summary'!$E$1110; 'I_Summary'!$E$1125; 'I_Summary'!$E$1153; 'I_Summary'!$E$1168; 'I_Summary'!$E$1195; 'I_Summary'!$E$1210; 'I_Summary'!$E$1237; 'I_Summary'!$E$1252</t>
  </si>
  <si>
    <t>E_MeasuresInvestMilestones'!$D$78; 'I_Summary'!$E$142; 'I_Summary'!$E$226; 'I_Summary'!$G$293; 'I_Summary'!$G$308; 'I_Summary'!$G$336; 'I_Summary'!$G$351; 'I_Summary'!$G$379; 'I_Summary'!$G$394; 'I_Summary'!$G$422; 'I_Summary'!$G$437; 'I_Summary'!$G$465; 'I_Summary'!$G$480; 'I_Summary'!$G$508; 'I_Summary'!$G$523; 'I_Summary'!$G$551; 'I_Summary'!$G$566; 'I_Summary'!$G$594; 'I_Summary'!$G$609; 'I_Summary'!$G$637; 'I_Summary'!$G$652; 'I_Summary'!$G$680; 'I_Summary'!$G$695; 'I_Summary'!$G$723; 'I_Summary'!$G$738; 'I_Summary'!$G$766; 'I_Summary'!$G$781; 'I_Summary'!$G$809; 'I_Summary'!$G$824; 'I_Summary'!$G$852; 'I_Summary'!$G$867; 'I_Summary'!$G$895; 'I_Summary'!$G$910; 'I_Summary'!$G$938; 'I_Summary'!$G$953; 'I_Summary'!$G$981; 'I_Summary'!$G$996; 'I_Summary'!$G$1024; 'I_Summary'!$G$1039; 'I_Summary'!$G$1067; 'I_Summary'!$G$1082; 'I_Summary'!$G$1110; 'I_Summary'!$G$1125; 'I_Summary'!$G$1153; 'I_Summary'!$G$1168; 'I_Summary'!$G$1195; 'I_Summary'!$G$1210; 'I_Summary'!$G$1237; 'I_Summary'!$G$1252</t>
  </si>
  <si>
    <t>I_Summary'!$H$304; 'I_Summary'!$H$319; 'I_Summary'!$H$347; 'I_Summary'!$H$362; 'I_Summary'!$H$390; 'I_Summary'!$H$405; 'I_Summary'!$H$433; 'I_Summary'!$H$448; 'I_Summary'!$H$476; 'I_Summary'!$H$491; 'I_Summary'!$H$519; 'I_Summary'!$H$534; 'I_Summary'!$H$562; 'I_Summary'!$H$577; 'I_Summary'!$H$605; 'I_Summary'!$H$620; 'I_Summary'!$H$648; 'I_Summary'!$H$663; 'I_Summary'!$H$691; 'I_Summary'!$H$706; 'I_Summary'!$H$734; 'I_Summary'!$H$749; 'I_Summary'!$H$777; 'I_Summary'!$H$792; 'I_Summary'!$H$820; 'I_Summary'!$H$835; 'I_Summary'!$H$863; 'I_Summary'!$H$878; 'I_Summary'!$H$906; 'I_Summary'!$H$921; 'I_Summary'!$H$949; 'I_Summary'!$H$964; 'I_Summary'!$H$992; 'I_Summary'!$H$1007; 'I_Summary'!$H$1035; 'I_Summary'!$H$1050; 'I_Summary'!$H$1078; 'I_Summary'!$H$1093; 'I_Summary'!$H$1121; 'I_Summary'!$H$1136; 'I_Summary'!$H$1164; 'I_Summary'!$H$1179; 'I_Summary'!$H$1206; 'I_Summary'!$H$1221; 'I_Summary'!$H$1248; 'I_Summary'!$H$1263</t>
  </si>
  <si>
    <t>EUwideConstants'!$B$8</t>
  </si>
  <si>
    <t>EUwideConstants'!$B$9</t>
  </si>
  <si>
    <t>EUwideConstants'!$B$10</t>
  </si>
  <si>
    <t>EUwideConstants'!$M$13</t>
  </si>
  <si>
    <t>EUwideConstants'!$AF$13</t>
  </si>
  <si>
    <t>EUwideConstants'!$B$17</t>
  </si>
  <si>
    <t>EUwideConstants'!$B$18</t>
  </si>
  <si>
    <t>EUwideConstants'!$B$19</t>
  </si>
  <si>
    <t>EUwideConstants'!$B$20</t>
  </si>
  <si>
    <t>EUwideConstants'!$B$31</t>
  </si>
  <si>
    <t>EUwideConstants'!$C$39</t>
  </si>
  <si>
    <t>EUwideConstants'!$D$39</t>
  </si>
  <si>
    <t>EUwideConstants'!$E$39</t>
  </si>
  <si>
    <t>EUwideConstants'!$D$40</t>
  </si>
  <si>
    <t>EUwideConstants'!$E$40</t>
  </si>
  <si>
    <t>EUwideConstants'!$C$40; 'EUwideConstants'!$C$41</t>
  </si>
  <si>
    <t>EUwideConstants'!$D$41</t>
  </si>
  <si>
    <t>EUwideConstants'!$B$54</t>
  </si>
  <si>
    <t>EUwideConstants'!$B$55</t>
  </si>
  <si>
    <t>EUwideConstants'!$B$56</t>
  </si>
  <si>
    <t>EUwideConstants'!$B$57</t>
  </si>
  <si>
    <t>EUwideConstants'!$B$60</t>
  </si>
  <si>
    <t>EUwideConstants'!$E$63</t>
  </si>
  <si>
    <t>EUwideConstants'!$E$64</t>
  </si>
  <si>
    <t>EUwideConstants'!$E$65</t>
  </si>
  <si>
    <t>EUwideConstants'!$E$66</t>
  </si>
  <si>
    <t>EUwideConstants'!$E$67</t>
  </si>
  <si>
    <t>EUwideConstants'!$E$68</t>
  </si>
  <si>
    <t>EUwideConstants'!$E$69</t>
  </si>
  <si>
    <t>EUwideConstants'!$E$70</t>
  </si>
  <si>
    <t>EUwideConstants'!$E$71</t>
  </si>
  <si>
    <t>EUwideConstants'!$E$72</t>
  </si>
  <si>
    <t>EUwideConstants'!$E$73</t>
  </si>
  <si>
    <t>EUwideConstants'!$E$74</t>
  </si>
  <si>
    <t>EUwideConstants'!$E$75</t>
  </si>
  <si>
    <t>EUwideConstants'!$I$75</t>
  </si>
  <si>
    <t>EUwideConstants'!$E$76</t>
  </si>
  <si>
    <t>EUwideConstants'!$I$76</t>
  </si>
  <si>
    <t>EUwideConstants'!$E$77</t>
  </si>
  <si>
    <t>EUwideConstants'!$E$78</t>
  </si>
  <si>
    <t>EUwideConstants'!$E$79</t>
  </si>
  <si>
    <t>EUwideConstants'!$E$80</t>
  </si>
  <si>
    <t>EUwideConstants'!$E$81</t>
  </si>
  <si>
    <t>EUwideConstants'!$E$82</t>
  </si>
  <si>
    <t>EUwideConstants'!$E$83</t>
  </si>
  <si>
    <t>EUwideConstants'!$E$84</t>
  </si>
  <si>
    <t>EUwideConstants'!$E$85</t>
  </si>
  <si>
    <t>EUwideConstants'!$E$86</t>
  </si>
  <si>
    <t>EUwideConstants'!$E$87</t>
  </si>
  <si>
    <t>EUwideConstants'!$E$88</t>
  </si>
  <si>
    <t>EUwideConstants'!$E$89</t>
  </si>
  <si>
    <t>EUwideConstants'!$E$90</t>
  </si>
  <si>
    <t>EUwideConstants'!$E$91</t>
  </si>
  <si>
    <t>EUwideConstants'!$E$92</t>
  </si>
  <si>
    <t>EUwideConstants'!$I$90; 'EUwideConstants'!$I$91; 'EUwideConstants'!$I$92</t>
  </si>
  <si>
    <t>EUwideConstants'!$E$93</t>
  </si>
  <si>
    <t>EUwideConstants'!$E$94</t>
  </si>
  <si>
    <t>EUwideConstants'!$E$95</t>
  </si>
  <si>
    <t>EUwideConstants'!$E$96</t>
  </si>
  <si>
    <t>EUwideConstants'!$E$97</t>
  </si>
  <si>
    <t>EUwideConstants'!$E$98</t>
  </si>
  <si>
    <t>EUwideConstants'!$E$99</t>
  </si>
  <si>
    <t>EUwideConstants'!$E$100</t>
  </si>
  <si>
    <t>EUwideConstants'!$F$90; 'EUwideConstants'!$F$91; 'EUwideConstants'!$F$92; 'EUwideConstants'!$F$93; 'EUwideConstants'!$F$94; 'EUwideConstants'!$F$95; 'EUwideConstants'!$F$96; 'EUwideConstants'!$F$98; 'EUwideConstants'!$F$99; 'EUwideConstants'!$F$100</t>
  </si>
  <si>
    <t>EUwideConstants'!$E$101</t>
  </si>
  <si>
    <t>EUwideConstants'!$E$102</t>
  </si>
  <si>
    <t>EUwideConstants'!$I$102</t>
  </si>
  <si>
    <t>EUwideConstants'!$E$103</t>
  </si>
  <si>
    <t>EUwideConstants'!$E$104</t>
  </si>
  <si>
    <t>EUwideConstants'!$E$105</t>
  </si>
  <si>
    <t>EUwideConstants'!$I$105</t>
  </si>
  <si>
    <t>EUwideConstants'!$E$106</t>
  </si>
  <si>
    <t>EUwideConstants'!$F$64; 'EUwideConstants'!$F$106</t>
  </si>
  <si>
    <t>EUwideConstants'!$I$64; 'EUwideConstants'!$I$106</t>
  </si>
  <si>
    <t>EUwideConstants'!$E$107</t>
  </si>
  <si>
    <t>EUwideConstants'!$E$108</t>
  </si>
  <si>
    <t>EUwideConstants'!$E$109</t>
  </si>
  <si>
    <t>EUwideConstants'!$I$109</t>
  </si>
  <si>
    <t>EUwideConstants'!$E$110</t>
  </si>
  <si>
    <t>EUwideConstants'!$I$110</t>
  </si>
  <si>
    <t>EUwideConstants'!$E$111</t>
  </si>
  <si>
    <t>EUwideConstants'!$E$112</t>
  </si>
  <si>
    <t>EUwideConstants'!$E$113</t>
  </si>
  <si>
    <t>EUwideConstants'!$I$113</t>
  </si>
  <si>
    <t>EUwideConstants'!$E$114</t>
  </si>
  <si>
    <t>EUwideConstants'!$I$114</t>
  </si>
  <si>
    <t>EUwideConstants'!$E$115</t>
  </si>
  <si>
    <t>EUwideConstants'!$B$21; 'EUwideConstants'!$F$65; 'EUwideConstants'!$F$66; 'EUwideConstants'!$F$67; 'EUwideConstants'!$F$68; 'EUwideConstants'!$F$69; 'EUwideConstants'!$F$70; 'EUwideConstants'!$F$71; 'EUwideConstants'!$F$72; 'EUwideConstants'!$F$73; 'EUwideConstants'!$F$74; 'EUwideConstants'!$F$75; 'EUwideConstants'!$F$76; 'EUwideConstants'!$F$77; 'EUwideConstants'!$F$78; 'EUwideConstants'!$F$79; 'EUwideConstants'!$F$80; 'EUwideConstants'!$F$81; 'EUwideConstants'!$F$82; 'EUwideConstants'!$F$83; 'EUwideConstants'!$F$84; 'EUwideConstants'!$F$85; 'EUwideConstants'!$F$86; 'EUwideConstants'!$F$87; 'EUwideConstants'!$F$88; 'EUwideConstants'!$F$89; 'EUwideConstants'!$F$97; 'EUwideConstants'!$F$101; 'EUwideConstants'!$F$102; 'EUwideConstants'!$F$103; 'EUwideConstants'!$F$104; 'EUwideConstants'!$F$105; 'EUwideConstants'!$F$107; 'EUwideConstants'!$F$108; 'EUwideConstants'!$F$109; 'EUwideConstants'!$F$110; 'EUwideConstants'!$F$111; 'EUwideConstants'!$F$112; 'EUwideConstants'!$F$113; 'EUwideConstants'!$F$114; 'EUwideConstants'!$F$115</t>
  </si>
  <si>
    <t>EUwideConstants'!$H$118</t>
  </si>
  <si>
    <t>EUwideConstants'!$J$63; 'EUwideConstants'!$J$118</t>
  </si>
  <si>
    <t>EUwideConstants'!$E$119</t>
  </si>
  <si>
    <t>EUwideConstants'!$E$120</t>
  </si>
  <si>
    <t>EUwideConstants'!$E$121</t>
  </si>
  <si>
    <t>F_ProdBM'!$Y$14; 'F_ProdBM'!$Y$69; 'F_ProdBM'!$Y$124; 'F_ProdBM'!$Y$179; 'F_ProdBM'!$Y$234; 'F_ProdBM'!$Y$289; 'F_ProdBM'!$Y$344; 'F_ProdBM'!$Y$399; 'F_ProdBM'!$Y$454; 'F_ProdBM'!$Y$509; 'G_FallBackBM'!$Y$14; 'G_FallBackBM'!$Y$69; 'G_FallBackBM'!$Y$124; 'G_FallBackBM'!$Y$179; 'G_FallBackBM'!$Y$234; 'G_FallBackBM'!$Y$289; 'G_FallBackBM'!$Y$344; 'G_FallBackBM'!$Y$399; 'G_FallBackBM'!$Y$454; 'G_FallBackBM'!$Y$509; 'H_OtherProcesses'!$Y$14; 'H_OtherProcesses'!$Y$69; 'H_OtherProcesses'!$Y$124; 'EUwideConstants'!$A$130</t>
  </si>
  <si>
    <t>EUwideConstants'!$A$139</t>
  </si>
  <si>
    <t>EUwideConstants'!$A$167</t>
  </si>
  <si>
    <t>EUwideConstants'!$B$171</t>
  </si>
  <si>
    <t>EUwideConstants'!$B$172</t>
  </si>
  <si>
    <t>EUwideConstants'!$B$173</t>
  </si>
  <si>
    <t>EUwideConstants'!$B$174</t>
  </si>
  <si>
    <t>EUwideConstants'!$B$175</t>
  </si>
  <si>
    <t>E_MeasuresInvestMilestones'!$D$62; 'EUwideConstants'!$B$176</t>
  </si>
  <si>
    <t>EUwideConstants'!$A$180</t>
  </si>
  <si>
    <t>EUwideConstants'!$A$133; 'EUwideConstants'!$B$184</t>
  </si>
  <si>
    <t>EUwideConstants'!$A$190</t>
  </si>
  <si>
    <t>EUwideConstants'!$A$191</t>
  </si>
  <si>
    <t>EUwideConstants'!$A$192</t>
  </si>
  <si>
    <t>EUwideConstants'!$A$193</t>
  </si>
  <si>
    <t>EUwideConstants'!$A$194</t>
  </si>
  <si>
    <t>EUwideConstants'!$A$195</t>
  </si>
  <si>
    <t>J_MSspecific'!$A$1</t>
  </si>
  <si>
    <t>J_MSspecific'!$C$5</t>
  </si>
  <si>
    <t>J_MSspecific'!$C$7</t>
  </si>
  <si>
    <t>K_Comments'!$A$1</t>
  </si>
  <si>
    <t>a_Contents'!$C$2; 'b_GuidelinesConditions'!$C$2; 'A_VersionCNP'!$E$2; 'B_InstallationData'!$E$2; 'C_InstallationDescription'!$E$2; 'D_HistoricalEmissions'!$E$2; 'E_MeasuresInvestMilestones'!$E$2; 'F_ProdBM'!$E$2; 'G_FallBackBM'!$E$2; 'H_OtherProcesses'!$E$2; 'I_Summary'!$E$2; 'J_MSspecific'!$D$1; 'K_Comments'!$D$1</t>
  </si>
  <si>
    <t>b_GuidelinesConditions'!$E$2; 'A_VersionCNP'!$G$2; 'B_InstallationData'!$G$2; 'C_InstallationDescription'!$G$2; 'D_HistoricalEmissions'!$G$2; 'E_MeasuresInvestMilestones'!$G$2; 'F_ProdBM'!$G$2; 'G_FallBackBM'!$G$2; 'H_OtherProcesses'!$G$2; 'I_Summary'!$G$2; 'J_MSspecific'!$F$1; 'K_Comments'!$F$1</t>
  </si>
  <si>
    <t>K_Comments'!$C$5</t>
  </si>
  <si>
    <t>K_Comments'!$C$7</t>
  </si>
  <si>
    <t>K_Comments'!$C$9</t>
  </si>
  <si>
    <t>K_Comments'!$C$10</t>
  </si>
  <si>
    <t>K_Comments'!$D$12</t>
  </si>
  <si>
    <t>K_Comments'!$F$12</t>
  </si>
  <si>
    <t>K_Comments'!$C$23</t>
  </si>
  <si>
    <t>K_Comments'!$C$25</t>
  </si>
  <si>
    <t>EUwideConstants'!$B$11; 'VersionDocumentation'!$A$33</t>
  </si>
  <si>
    <t>EUwideConstants'!$C$11; 'VersionDocumentation'!$A$34</t>
  </si>
  <si>
    <t>EUwideConstants'!$D$11; 'EUwideConstants'!$B$14; 'VersionDocumentation'!$A$35</t>
  </si>
  <si>
    <t>EUwideConstants'!$F$11; 'VersionDocumentation'!$A$36</t>
  </si>
  <si>
    <t>EUwideConstants'!$E$11; 'VersionDocumentation'!$A$37</t>
  </si>
  <si>
    <t>EUwideConstants'!$G$11; 'VersionDocumentation'!$A$38</t>
  </si>
  <si>
    <t>EUwideConstants'!$H$11; 'VersionDocumentation'!$A$39</t>
  </si>
  <si>
    <t>EUwideConstants'!$I$11; 'VersionDocumentation'!$A$40</t>
  </si>
  <si>
    <t>EUwideConstants'!$J$11; 'VersionDocumentation'!$A$41</t>
  </si>
  <si>
    <t>EUwideConstants'!$K$11; 'VersionDocumentation'!$A$42</t>
  </si>
  <si>
    <t>EUwideConstants'!$L$11; 'VersionDocumentation'!$A$43</t>
  </si>
  <si>
    <t>EUwideConstants'!$M$11; 'VersionDocumentation'!$A$44</t>
  </si>
  <si>
    <t>EUwideConstants'!$N$11; 'VersionDocumentation'!$A$45</t>
  </si>
  <si>
    <t>EUwideConstants'!$O$11; 'VersionDocumentation'!$A$46</t>
  </si>
  <si>
    <t>EUwideConstants'!$P$11; 'VersionDocumentation'!$A$47</t>
  </si>
  <si>
    <t>EUwideConstants'!$Q$11; 'VersionDocumentation'!$A$48</t>
  </si>
  <si>
    <t>EUwideConstants'!$R$11; 'VersionDocumentation'!$A$49</t>
  </si>
  <si>
    <t>EUwideConstants'!$S$11; 'VersionDocumentation'!$A$50</t>
  </si>
  <si>
    <t>EUwideConstants'!$T$11; 'VersionDocumentation'!$A$51</t>
  </si>
  <si>
    <t>EUwideConstants'!$U$11; 'VersionDocumentation'!$A$52</t>
  </si>
  <si>
    <t>EUwideConstants'!$V$11; 'VersionDocumentation'!$A$53</t>
  </si>
  <si>
    <t>EUwideConstants'!$W$11; 'VersionDocumentation'!$A$54</t>
  </si>
  <si>
    <t>EUwideConstants'!$X$11; 'VersionDocumentation'!$A$55</t>
  </si>
  <si>
    <t>EUwideConstants'!$Y$11; 'VersionDocumentation'!$A$56</t>
  </si>
  <si>
    <t>EUwideConstants'!$Z$11; 'VersionDocumentation'!$A$57</t>
  </si>
  <si>
    <t>EUwideConstants'!$AA$11; 'VersionDocumentation'!$A$58</t>
  </si>
  <si>
    <t>EUwideConstants'!$AB$11; 'VersionDocumentation'!$A$59</t>
  </si>
  <si>
    <t>EUwideConstants'!$AC$11; 'VersionDocumentation'!$A$60</t>
  </si>
  <si>
    <t>EUwideConstants'!$AD$11; 'VersionDocumentation'!$A$61</t>
  </si>
  <si>
    <t>EUwideConstants'!$AE$11; 'VersionDocumentation'!$A$62</t>
  </si>
  <si>
    <t>EUwideConstants'!$AF$11; 'VersionDocumentation'!$A$63</t>
  </si>
  <si>
    <t>Article 10a(5) of the EU ETS Directive, together with Article 22b of the FAR, stipulates that the level of free allocation shall be reduced by 20 % if operators of installations whose greenhouse gas emission levels are higher than the 80th percentile of emission levels for the relevant product benchmarks (in 2016/2017) have not established a climate-neutrality plan (CNP) by May 2024 in accordance with Article 10b(4).</t>
  </si>
  <si>
    <t>Data fields have not been optimized for numerical and other formats. However, sheet protection has been limited so as to allow you to use your own formats. In particular, you may decide about the number of decimal places displayed. The number of places is in principle independent from the precision of calculation. In principle the option "Precision as displayed" of MS Excel should be deactivated. For more details, consult MS Excel's "Help" function on this topic.</t>
  </si>
  <si>
    <t>The information contained in this file will be used by the competent authority for determining the fulfilment of the climate neutrality plan conditionality of free allocation pursuant to Article 10b of the EU ETS Directive and Article 22b of the FAR Regulation. Furthermore this information might be notified to the European Commission in part or as a whole, if requested so, for the purpose of scrutinising the national implementation measures pursuant to Article 11(1) of the EU ETS Directive.</t>
  </si>
  <si>
    <t>Gantt Chart</t>
  </si>
  <si>
    <t>the corresponding investment costs in mio. € (best estimate at the time of preparing the CNP). This value should be expressed as the one-off investment costs, annualising will be done automatically under point 2) below;</t>
  </si>
  <si>
    <t>The baseline is automatically calculated based on the input of historical emissions in sheet D_HistoricalEmissions.</t>
  </si>
  <si>
    <t>For each measure please select from the drop-down list the relevant investments. Where no investment is related to the measure, e.g. only process optimisation, please select "no investments". Where more than one investment relates to a certain measure, please enter corresponding information in the form of "IN1, IN4", etc.</t>
  </si>
  <si>
    <t>Periods at which the effectiveness of the climate neutrality plan is evaluated regarding greenhouse gas emissions reductions:</t>
  </si>
  <si>
    <t>The reduction of specific emissions relative to the baseline (average historic emissions or estimate in sheet D) and the relevant benchmark value are automatically calculated, based on the inputs for the specific emission targets under point (a) above.</t>
  </si>
  <si>
    <t>Quantitative impact assessment other processes</t>
  </si>
  <si>
    <t>Quantitative impact assessment fall-backs</t>
  </si>
  <si>
    <t>At several locations this document makes reference to external files. Please note that any information contained in such still forms an integral part of the CNP.</t>
  </si>
  <si>
    <t>This is the final version of the CNP template, version of 21 February 2024.</t>
  </si>
  <si>
    <t>List of Sub-installations for drop-down lists:</t>
  </si>
  <si>
    <t>You should now see CNP data below in this sheet and can go back to section A.II and continue.</t>
  </si>
  <si>
    <t>Depending on the requirements of the Member State, it is possible that the document is exchanged between competent authority and operator with various updates, or that the operator alone keeps track of the versions. In any case, the operator should keep in his files a copy of each version of the climate-neutrality report.</t>
  </si>
  <si>
    <t>At several locations this document makes reference to external files. Please note that any information contained in such still forms an integral part of the CNR.</t>
  </si>
  <si>
    <t>Please confirm consent to use information contained in this climate-neutrality report.</t>
  </si>
  <si>
    <t xml:space="preserve">For example, if the Registry ID is BE000000000123456, please enter here 123456. Together with the Member State selected under III.1(b), this Registry ID (unique ID) will be displayed automatically in (iii) below. </t>
  </si>
  <si>
    <t>Data from the climate-neutrality plan</t>
  </si>
  <si>
    <t>Some of the information that is required in this report has already been provided in the CNP. This concerns information about the installation (this sheet) as well as the relevant sub-installations including parameters, such as the historical emissions, milestones and targets.</t>
  </si>
  <si>
    <t>Further instructions can be found in the "CNPSummary" sheet of this template.</t>
  </si>
  <si>
    <t>Links to data in the CNP file:</t>
  </si>
  <si>
    <t>Manual entry (if selected), or manual override where CNP data is no longer correct:</t>
  </si>
  <si>
    <t>Address:</t>
  </si>
  <si>
    <t>Please list all additional installations linked to and operated by the operator and covered by the climate neutrality report, in accordance with the climate-neutrality plan.</t>
  </si>
  <si>
    <t>Who can we contact about your climate-neutrality report?</t>
  </si>
  <si>
    <t xml:space="preserve">It will help us to have someone who we can contact directly with any questions about your climate-neutrality report. The persons you name should have the authority to act on behalf of the operator. </t>
  </si>
  <si>
    <t>CNTR_ReportingYear</t>
  </si>
  <si>
    <t>Reporting details</t>
  </si>
  <si>
    <t>Reporting Years</t>
  </si>
  <si>
    <t>File name</t>
  </si>
  <si>
    <t>Deemed compliant by CA</t>
  </si>
  <si>
    <t>Name and address of the verifier:</t>
  </si>
  <si>
    <t>Company Name:</t>
  </si>
  <si>
    <t>Street, Number:</t>
  </si>
  <si>
    <t>Authorised representative of the verifier:</t>
  </si>
  <si>
    <t>The nominated person should be familiar with this report. Ideally it is the lead verifier involved with this report.</t>
  </si>
  <si>
    <t>Name:</t>
  </si>
  <si>
    <t>Fax:</t>
  </si>
  <si>
    <t>Information about the verifier's accreditation:</t>
  </si>
  <si>
    <t>Accreditation Member State:</t>
  </si>
  <si>
    <t>Name of the national accreditation body:</t>
  </si>
  <si>
    <t>Registration number issued by the Accreditation body:</t>
  </si>
  <si>
    <t>Verifier engaged for this report</t>
  </si>
  <si>
    <t>Primary contact of the verifier:</t>
  </si>
  <si>
    <t>The nominated person should be familiar with this report.</t>
  </si>
  <si>
    <t>vi.</t>
  </si>
  <si>
    <t>vii.</t>
  </si>
  <si>
    <t>The status of the climate-neutrality report at the reference date should be described in the "status" column. Possible status types include, "working draft", "submitted to the competent authority (CA)", "returned with remarks", etc.</t>
  </si>
  <si>
    <t>CNTR_CNRPeriod</t>
  </si>
  <si>
    <t>MI relevant</t>
  </si>
  <si>
    <t>MI achieved</t>
  </si>
  <si>
    <t>Cond. F. MI</t>
  </si>
  <si>
    <t>Cond. F. Achievement</t>
  </si>
  <si>
    <t>FB relevant?</t>
  </si>
  <si>
    <t>Actual emissions</t>
  </si>
  <si>
    <t>Actual specific emissions</t>
  </si>
  <si>
    <t>Actual absolute emissions</t>
  </si>
  <si>
    <t>Please enter here the actual specific emissions (consistent with the attributed emissions pursuant to the FAR rules and the MRR) for the end of each five year period.</t>
  </si>
  <si>
    <t>Relative actual emissions</t>
  </si>
  <si>
    <t>The reduction of actual specific emissions relative to the baseline and the relevant benchmark value are automatically calculated, based on the inputs for the actual specific emission under point (c) above.</t>
  </si>
  <si>
    <t>Achievement of targets</t>
  </si>
  <si>
    <t>(e)</t>
  </si>
  <si>
    <t>(f)</t>
  </si>
  <si>
    <t>Specific emission targets met</t>
  </si>
  <si>
    <t>Absolute emission targets met</t>
  </si>
  <si>
    <t>t CO2 / TJ</t>
  </si>
  <si>
    <t>The cells in this sheet have the following format, where the information is contained in the CNP summary sheet:</t>
  </si>
  <si>
    <t>In order to fill this information in here, this template provides the option to linke the CNP file. The CNP information is gathered by simply referencing your climate-neutrality report file via the "Edit links" function in the "Data" tab of the Excel ribbon. Cells with manual entries are optional and can be used to manually override data, where CNP data is no longer correct.</t>
  </si>
  <si>
    <t>EUConst_TargetAbs</t>
  </si>
  <si>
    <t>TargetAbs_</t>
  </si>
  <si>
    <t>Starting date period</t>
  </si>
  <si>
    <t>If, according to the CNP, a cessation of this sub-installation was planned during the relevant five-year period, please confirm that the sub-installation has ceased operation.</t>
  </si>
  <si>
    <t>Sub-installation ceased operation</t>
  </si>
  <si>
    <t>Cessation Period</t>
  </si>
  <si>
    <t>Based on the entries above the achievement of the specific emission targets and, where relevant, the absolute emission targets is automatically calculated. In addition, an indication of whether a planned cessation has indeed occurred is given.</t>
  </si>
  <si>
    <t>CNTR_CNRPeriodNr</t>
  </si>
  <si>
    <t>This sheet has a similar structure as the summary sheet of the "climate-neutrality plan" template and contains links to an empty template. It furthermore contains links to the C_InstallationDescription, F_ProdBM, G_FallBackBM and H_OtherProcesses sheets of the"climate-neutrality plan" template.</t>
  </si>
  <si>
    <t>http://data.europa.eu/eli/dir/2003/87/2024-03-01</t>
  </si>
  <si>
    <t>Directive 2003/87/EC, as amended most recently by Directive 2024/795/EU (hereinafter "the EU ETS Directive") requires Member States to allocate allowances for free to installations based on Community-wide and fully-harmonised rules (Article 10a(1)). The Directive can be downloaded from:</t>
  </si>
  <si>
    <t>http://data.europa.eu/eli/reg_del/2019/331/2024-01-01</t>
  </si>
  <si>
    <t>Furthermore, Article 10b(4) grants an additional 30% of free allocation to district heating in certain Member States, provided they also establish a CNP and that an investment volume equivalent to the value of that additional free allocation is invested to significantly reduce emissions before 2030.</t>
  </si>
  <si>
    <t>Article 10a(1) of the EU ETS Directive, together with Article 22b of the FAR, stipulates that the level of free allocation shall be reduced by 20 % if operators of installations whose greenhouse gas emission levels are higher than the 80th percentile of emission levels for the relevant product benchmarks (in 2016/2017) have not established a climate-neutrality plan (CNP) by May 2024 in accordance with Article 10b(4).</t>
  </si>
  <si>
    <t>http://data.europa.eu/eli/reg_impl/2019/1842/2026-01-01</t>
  </si>
  <si>
    <t xml:space="preserve">This is a template for the CNR and has been developed on behalf of the Commission by its consultants (Umweltbundesamt GmbH Austria).
The views expressed in this file represent the views of the authors and not necessarily those of the European Commission. </t>
  </si>
  <si>
    <t>Mandatory</t>
  </si>
  <si>
    <t>Optional</t>
  </si>
  <si>
    <t>Automatic</t>
  </si>
  <si>
    <t>Irrelevant</t>
  </si>
  <si>
    <t>Link to CNP file </t>
  </si>
  <si>
    <t>MS customise</t>
  </si>
  <si>
    <t>Navigation</t>
  </si>
  <si>
    <t>Olive fields indicate that inputs are based on links to external Excel files, in particular the CNP.</t>
  </si>
  <si>
    <t>Step 1</t>
  </si>
  <si>
    <t>Step 2</t>
  </si>
  <si>
    <t>Select "Edit links" under the "Connection" or "Queries &amp; Connections" group, depending on the Excel version you use.</t>
  </si>
  <si>
    <t>Step 3</t>
  </si>
  <si>
    <t>In the dialog box that opened, select the link to the empty template and then click on "Change Source"</t>
  </si>
  <si>
    <t>Please note that this only works when this present sheet is active. If you try that from any other sheet, the "Change Source" button will be inactive.</t>
  </si>
  <si>
    <t>Step 4</t>
  </si>
  <si>
    <t>Step 5</t>
  </si>
  <si>
    <t>(optional) You may now click on "break links" in the dialog box. This will remove all external files and replace them by values.</t>
  </si>
  <si>
    <t>Step 6</t>
  </si>
  <si>
    <t>Close the "Edit links" dialog box.</t>
  </si>
  <si>
    <t>Select your CNP file in the dialog box and click on OK. Please note that updating all linked cells might take a couple of seconds.</t>
  </si>
  <si>
    <t>Please note that if you do this, all previous steps can no longer be re-done.</t>
  </si>
  <si>
    <t>IMPORTANT! Please DO NOT make manual changes in any of the cells below in this sheet.</t>
  </si>
  <si>
    <t>Data that is used for this report:</t>
  </si>
  <si>
    <t xml:space="preserve">Article 3b of Implementing Regulation 2019/1842, as amended most recently by Implementing Regulation (EU) 2025/772 (hereinafter "the ALC Regulation") requires operators of installations that have submitted a climate-neutrality plan to draft a climate-neutrality report (CNR) and defines the minimum content and format of the CNR. The Regulation can be downloaded from: </t>
  </si>
  <si>
    <t xml:space="preserve">Was the climate-neutrality plan submitted by a district heating company at company level? </t>
  </si>
  <si>
    <t>EUconst_ERR_LinkToCNP</t>
  </si>
  <si>
    <t>Translation from CNP file not successful. Please select manually!</t>
  </si>
  <si>
    <t>CNTR_SubInstListNames</t>
  </si>
  <si>
    <t>CNTR_SubInstListIsProdBM</t>
  </si>
  <si>
    <t>CNTR_SubInstListSorting</t>
  </si>
  <si>
    <t>Reference date of the CNR:</t>
  </si>
  <si>
    <t xml:space="preserve">(d) </t>
  </si>
  <si>
    <t>Any comments</t>
  </si>
  <si>
    <t>ACHIEVEMENT OF MILESTONES</t>
  </si>
  <si>
    <t>Achievement of milestones</t>
  </si>
  <si>
    <t>&lt; FINAL VERSION WILL CONTAIN 10 BLOCKS &gt;</t>
  </si>
  <si>
    <t>Draft Climate-Neutrality Report Template</t>
  </si>
  <si>
    <t>Draft CNR Template</t>
  </si>
  <si>
    <t>Relevant five-year period for this report:</t>
  </si>
  <si>
    <t>If, for example, the report is submitted in year 2041 the period "2036-2040" should be selected here.</t>
  </si>
  <si>
    <t>Description of changes and general comments</t>
  </si>
  <si>
    <t>If all relevant milestones were achieved, "TRUE" is displayed here. The result shows "FALSE", if at least one relevant milestone was not achieved.</t>
  </si>
  <si>
    <t>C.
Milestones</t>
  </si>
  <si>
    <t>The name of the sub-installation / other process is displayed automatically based on the sheet "c_CNPSummary".</t>
  </si>
  <si>
    <t>Additionally, entries for absolute emissions, expressed as t CO2e, are mandatory if absolute emission targets were set in the latest CNP.</t>
  </si>
  <si>
    <t xml:space="preserve">The specific emissions shall be calculated by dividing the attributed emissions by the activity level, both based on the corresponding rules of the FAR in consistency with the data entered in the ALC reports of the relevant year.  For processes not covered by a benchmarked sub-installation, please ensure that the emissions are specific to the relevant units of production indicated in sheet [C.I.3] of the latest CNP. </t>
  </si>
  <si>
    <t>All relevant milestones achieved</t>
  </si>
  <si>
    <t>Sub-installation</t>
  </si>
  <si>
    <t>About the verifier</t>
  </si>
  <si>
    <t>Spec. em.</t>
  </si>
  <si>
    <t>EUConst_SpecEm</t>
  </si>
  <si>
    <t>SpecEm_</t>
  </si>
  <si>
    <t>Abs. em.</t>
  </si>
  <si>
    <t>Targets met</t>
  </si>
  <si>
    <t>EUConst_AbsEm</t>
  </si>
  <si>
    <t>AbsEm_</t>
  </si>
  <si>
    <t>All targets met</t>
  </si>
  <si>
    <t>EUConst_TargetsMet</t>
  </si>
  <si>
    <t>TargetsMet_</t>
  </si>
  <si>
    <t>Target</t>
  </si>
  <si>
    <t>RESULT: All relevant milestones achieved?</t>
  </si>
  <si>
    <t>RESULT: All relevant targets met?</t>
  </si>
  <si>
    <t>D. Targets</t>
  </si>
  <si>
    <t>TARGETS AT SUB-INSTALLATION LEVEL</t>
  </si>
  <si>
    <t>General information about the CNR</t>
  </si>
  <si>
    <t>E. Summary</t>
  </si>
  <si>
    <t>F. 
MS specific</t>
  </si>
  <si>
    <t>G. Comments</t>
  </si>
  <si>
    <t>CN Report versions</t>
  </si>
  <si>
    <t>CN Plan versions</t>
  </si>
  <si>
    <t>A. 
CNR &amp; CNP versions</t>
  </si>
  <si>
    <t xml:space="preserve"> Gantt chart for milestones (taken from CNP)</t>
  </si>
  <si>
    <t>The operator of this installation confirms that this report may be used by the competent authority and the European Commission.</t>
  </si>
  <si>
    <t>CLIMATE NEUTRALITY REPORT</t>
  </si>
  <si>
    <t>This sheet is used for tracking versions of the climate-neutrality report. Each version should have a unique version number and reference date.</t>
  </si>
  <si>
    <t>Please enter the file name of the climate-neutrality plan (e.g. CNR_template_V1.xlsx), the version number and date from which on the version is applicable for the latest climate-neutrality plan accepted by the competent authority and any other versions of the climate-neutrality plan that are relevant for the five-year period. Furthermore, please describe any changes to the climate-neutrality plan that occurred in the relevant five-year period and confirm whether the changes have been deemed clompliant by the competent authority.</t>
  </si>
  <si>
    <t>All milestones provided in the CNP are automatically taken from sheet "c_CNPSummary" and listed in the table below. Please select "TRUE"  in column "I" for all relevant milestones (mandatory inputs) that have been achieved and "FALSE" for milestones that have not been achieved.</t>
  </si>
  <si>
    <t>If the climate-neutrality plan was submitted at company level, the climate-neutraliy report should also be submitted at company level. The achievement of  milestones and targets needs to be demonstrated for all installations covered by the CNP. The actual specific and absolute (if relevant) emissions are to be summed up over all installations and the totals are to be entered in sheet D_Targets.</t>
  </si>
  <si>
    <t>Climate-Neutrality Report Template</t>
  </si>
  <si>
    <t>CNR Template</t>
  </si>
  <si>
    <t>All relevant targets and milestones have been achieved</t>
  </si>
  <si>
    <t>Euconst_MsgCondApplies</t>
  </si>
  <si>
    <t>CNR reference date</t>
  </si>
  <si>
    <t>CNP version number</t>
  </si>
  <si>
    <t>CNP reference date</t>
  </si>
  <si>
    <t>The following table is only relevant for district heating companies in Bulgaria, Czechia, Latvia or Poland, that submit the climate-neutrality report at company level.</t>
  </si>
  <si>
    <t>EUconst_SpecEmRelToBaseline</t>
  </si>
  <si>
    <t>EUconst_SpecEmRelToBM</t>
  </si>
  <si>
    <t>SpecEmBL_</t>
  </si>
  <si>
    <t>SpecEmBM_</t>
  </si>
  <si>
    <t>Emission targets (taken from sheet "c_CNPSummary")</t>
  </si>
  <si>
    <t>Relative specific emission targets (taken from sheet "c_CNPSummary")</t>
  </si>
  <si>
    <t>CLIMATE-NEUTRALITY REPORT AND PLAN VERSIONS</t>
  </si>
  <si>
    <t>In order to gather the data from your specific file, in which all your CNP data is contained, please change the file reference via the "Workbook Links" function in the "Data" tab of the ribbon of Excel.</t>
  </si>
  <si>
    <t>From here on: CNR Template</t>
  </si>
  <si>
    <t>The information contained in this file will be used by the competent authority for determining the fulfilment of the climate neutrality plan conditionality of free allocation pursuant to Article 10b of the EU ETS Directive and Article 22b of the FAR Regulation, and Articles 3b, 3c and 3d of the ALC Regulation. Furthermore this information might be notified to the European Commission in part or as a whole, if requested so, for the purpose of scrutinising free allocation applications.</t>
  </si>
  <si>
    <t>Print</t>
  </si>
  <si>
    <t>The criteria for the conditionalities set out in ALC-R Articles 3c and 3d, as applicable, are not met.</t>
  </si>
  <si>
    <t>Relative to BM value</t>
  </si>
  <si>
    <t>a_Contents'!$D$43</t>
  </si>
  <si>
    <t>b_GuidelinesConditions'!$C$20</t>
  </si>
  <si>
    <t>b_GuidelinesConditions'!$C$28; 'b_GuidelinesConditions'!$C$30</t>
  </si>
  <si>
    <t>b_GuidelinesConditions'!$E$28; 'b_GuidelinesConditions'!$E$30</t>
  </si>
  <si>
    <t>b_GuidelinesConditions'!$C$29; 'b_GuidelinesConditions'!$C$31</t>
  </si>
  <si>
    <t>b_GuidelinesConditions'!$E$29; 'b_GuidelinesConditions'!$E$31</t>
  </si>
  <si>
    <t>b_GuidelinesConditions'!$E$30; 'b_GuidelinesConditions'!$E$32</t>
  </si>
  <si>
    <t>b_GuidelinesConditions'!$E$31; 'b_GuidelinesConditions'!$E$33</t>
  </si>
  <si>
    <t>b_GuidelinesConditions'!$C$34</t>
  </si>
  <si>
    <t>b_GuidelinesConditions'!$E$32; 'b_GuidelinesConditions'!$E$34</t>
  </si>
  <si>
    <t>b_GuidelinesConditions'!$C$35</t>
  </si>
  <si>
    <t>b_GuidelinesConditions'!$E$33; 'b_GuidelinesConditions'!$E$35</t>
  </si>
  <si>
    <t>b_GuidelinesConditions'!$C$36</t>
  </si>
  <si>
    <t>b_GuidelinesConditions'!$E$36</t>
  </si>
  <si>
    <t>b_GuidelinesConditions'!$E$34; 'b_GuidelinesConditions'!$E$37</t>
  </si>
  <si>
    <t>b_GuidelinesConditions'!$E$35; 'b_GuidelinesConditions'!$E$38</t>
  </si>
  <si>
    <t>A_VersionCNR'!$B$2</t>
  </si>
  <si>
    <t>A_VersionCNR'!$D$6</t>
  </si>
  <si>
    <t>A_VersionCNR'!$D$8</t>
  </si>
  <si>
    <t>A_VersionCNR'!$E$10</t>
  </si>
  <si>
    <t>A_VersionCNR'!$E$11</t>
  </si>
  <si>
    <t>A_VersionCNR'!$D$15</t>
  </si>
  <si>
    <t>A_VersionCNR'!$D$16</t>
  </si>
  <si>
    <t>A_VersionCNR'!$D$17</t>
  </si>
  <si>
    <t>A_VersionCNR'!$D$20</t>
  </si>
  <si>
    <t>A_VersionCNP'!$D$8; 'A_VersionCNR'!$D$46</t>
  </si>
  <si>
    <t>A_VersionCNR'!$P$46</t>
  </si>
  <si>
    <t>A_VersionCNR'!$E$48</t>
  </si>
  <si>
    <t>A_VersionCNP'!$E$18; 'A_VersionCNR'!$E$50</t>
  </si>
  <si>
    <t>A_VersionCNP'!$F$18; 'A_VersionCNR'!$F$50</t>
  </si>
  <si>
    <t>A_VersionCNR'!$G$50</t>
  </si>
  <si>
    <t>A_VersionCNR'!$I$50</t>
  </si>
  <si>
    <t>A_VersionCNR'!$J$50</t>
  </si>
  <si>
    <t>c_CNPSummary'!$E$4</t>
  </si>
  <si>
    <t>c_CNPSummary'!$E$6</t>
  </si>
  <si>
    <t>c_CNPSummary'!$F$6</t>
  </si>
  <si>
    <t>c_CNPSummary'!$E$7</t>
  </si>
  <si>
    <t>c_CNPSummary'!$F$7</t>
  </si>
  <si>
    <t>c_CNPSummary'!$E$8</t>
  </si>
  <si>
    <t>c_CNPSummary'!$F$8</t>
  </si>
  <si>
    <t>c_CNPSummary'!$F$9</t>
  </si>
  <si>
    <t>c_CNPSummary'!$E$10</t>
  </si>
  <si>
    <t>c_CNPSummary'!$F$10</t>
  </si>
  <si>
    <t>c_CNPSummary'!$E$11</t>
  </si>
  <si>
    <t>c_CNPSummary'!$F$11</t>
  </si>
  <si>
    <t>c_CNPSummary'!$F$12</t>
  </si>
  <si>
    <t>c_CNPSummary'!$E$13</t>
  </si>
  <si>
    <t>c_CNPSummary'!$F$13</t>
  </si>
  <si>
    <t>c_CNPSummary'!$F$14</t>
  </si>
  <si>
    <t>c_CNPSummary'!$F$15</t>
  </si>
  <si>
    <t>B_InstallationData'!$E$25; 'c_CNPSummary'!$E$22</t>
  </si>
  <si>
    <t>B_InstallationData'!$E$27; 'c_CNPSummary'!$E$23</t>
  </si>
  <si>
    <t>B_InstallationData'!$E$29; 'c_CNPSummary'!$E$24</t>
  </si>
  <si>
    <t>B_InstallationData'!$E$31; 'c_CNPSummary'!$E$25</t>
  </si>
  <si>
    <t>I_Summary'!$E$16; 'c_CNPSummary'!$E$26</t>
  </si>
  <si>
    <t>B_InstallationData'!$D$82; 'c_CNPSummary'!$E$55</t>
  </si>
  <si>
    <t>B_InstallationData'!$E$87; 'c_CNPSummary'!$E$57</t>
  </si>
  <si>
    <t>B_InstallationData'!$E$96; 'c_CNPSummary'!$E$66</t>
  </si>
  <si>
    <t>E_MeasuresInvestMilestones'!$D$54; 'E_MeasuresInvestMilestones'!$E$66; 'EUwideConstants'!$B$169; 'c_CNPSummary'!$E$244</t>
  </si>
  <si>
    <t>E_MeasuresInvestMilestones'!$D$55; 'E_MeasuresInvestMilestones'!$F$66; 'EUwideConstants'!$B$170; 'c_CNPSummary'!$F$244</t>
  </si>
  <si>
    <t>E_MeasuresInvestMilestones'!$G$66; 'c_CNPSummary'!$G$244</t>
  </si>
  <si>
    <t>E_MeasuresInvestMilestones'!$H$66; 'c_CNPSummary'!$H$244</t>
  </si>
  <si>
    <t>E_MeasuresInvestMilestones'!$I$66; 'c_CNPSummary'!$I$244</t>
  </si>
  <si>
    <t>E_MeasuresInvestMilestones'!$J$66; 'c_CNPSummary'!$J$244</t>
  </si>
  <si>
    <t>E_MeasuresInvestMilestones'!$K$66; 'c_CNPSummary'!$K$244</t>
  </si>
  <si>
    <t>E_MeasuresInvestMilestones'!$L$66; 'c_CNPSummary'!$L$244</t>
  </si>
  <si>
    <t>E_MeasuresInvestMilestones'!$D$63; 'E_MeasuresInvestMilestones'!$M$66; 'EUwideConstants'!$B$177; 'c_CNPSummary'!$M$244</t>
  </si>
  <si>
    <t>E_MeasuresInvestMilestones'!$D$64; 'E_MeasuresInvestMilestones'!$N$66; 'EUwideConstants'!$B$178; 'c_CNPSummary'!$N$244</t>
  </si>
  <si>
    <t>B_InstallationData'!$D$61; 'C_InstallationDescription'!$D$16; 'C_InstallationDescription'!$D$38; 'C_InstallationDescription'!$D$59; 'D_HistoricalEmissions'!$D$17; 'D_HistoricalEmissions'!$D$34; 'D_HistoricalEmissions'!$D$51; 'D_HistoricalEmissions'!$D$62; 'D_HistoricalEmissions'!$D$78; 'D_HistoricalEmissions'!$D$94; 'E_MeasuresInvestMilestones'!$D$19; 'E_MeasuresInvestMilestones'!$D$40; 'E_MeasuresInvestMilestones'!$D$66; 'E_MeasuresInvestMilestones'!$D$88; 'E_MeasuresInvestMilestones'!$D$117; 'I_Summary'!$D$23; 'I_Summary'!$D$47; 'I_Summary'!$D$76; 'I_Summary'!$D$103; 'I_Summary'!$D$190; 'I_Summary'!$D$202; 'c_CNPSummary'!$D$244; 'c_CNPSummary'!$D$258</t>
  </si>
  <si>
    <t>E_MeasuresInvestMilestones'!$F$19; 'E_MeasuresInvestMilestones'!$F$88; 'I_Summary'!$F$190; 'c_CNPSummary'!$F$258</t>
  </si>
  <si>
    <t>E_MeasuresInvestMilestones'!$H$88; 'c_CNPSummary'!$H$258</t>
  </si>
  <si>
    <t>E_MeasuresInvestMilestones'!$I$88; 'c_CNPSummary'!$I$258</t>
  </si>
  <si>
    <t>E_MeasuresInvestMilestones'!$E$19; 'E_MeasuresInvestMilestones'!$D$105; 'E_MeasuresInvestMilestones'!$E$117; 'I_Summary'!$E$190; 'c_CNPSummary'!$D$270</t>
  </si>
  <si>
    <t>EUwideConstants'!$A$132; 'EUwideConstants'!$C$132; 'EUwideConstants'!$A$140; 'EUwideConstants'!$B$183; 'c_CNPSummary'!$I$160; 'c_CNPSummary'!$I$172; 'c_CNPSummary'!$I$184; 'c_CNPSummary'!$I$270</t>
  </si>
  <si>
    <t>E_MeasuresInvestMilestones'!$E$20; 'E_MeasuresInvestMilestones'!$E$118; 'E_MeasuresInvestMilestones'!$E$119; 'EUwideConstants'!$A$134; 'EUwideConstants'!$A$184; 'EUwideConstants'!$B$185; 'c_CNPSummary'!$K$160; 'c_CNPSummary'!$K$172; 'c_CNPSummary'!$K$184; 'c_CNPSummary'!$K$270</t>
  </si>
  <si>
    <t>EUwideConstants'!$A$135; 'EUwideConstants'!$A$185; 'EUwideConstants'!$B$186; 'c_CNPSummary'!$L$160; 'c_CNPSummary'!$L$172; 'c_CNPSummary'!$L$184; 'c_CNPSummary'!$L$270</t>
  </si>
  <si>
    <t>EUwideConstants'!$A$136; 'EUwideConstants'!$A$186; 'EUwideConstants'!$B$187; 'c_CNPSummary'!$M$160; 'c_CNPSummary'!$M$172; 'c_CNPSummary'!$M$184; 'c_CNPSummary'!$M$270</t>
  </si>
  <si>
    <t>EUwideConstants'!$A$137; 'EUwideConstants'!$A$187; 'EUwideConstants'!$B$188; 'c_CNPSummary'!$N$160; 'c_CNPSummary'!$N$172; 'c_CNPSummary'!$N$184; 'c_CNPSummary'!$N$270</t>
  </si>
  <si>
    <t>E_MeasuresInvestMilestones'!$D$106; 'c_CNPSummary'!$D$271</t>
  </si>
  <si>
    <t>EUwideConstants'!$D$3; 'EUwideConstants'!$B$5; 'c_CNPSummary'!$I$271</t>
  </si>
  <si>
    <t>c_CNPSummary'!$E$312; 'c_CNPSummary'!$E$362; 'c_CNPSummary'!$E$412; 'c_CNPSummary'!$E$462; 'c_CNPSummary'!$E$512; 'c_CNPSummary'!$E$562; 'c_CNPSummary'!$E$612; 'c_CNPSummary'!$E$662; 'c_CNPSummary'!$E$712; 'c_CNPSummary'!$E$762; 'c_CNPSummary'!$E$812; 'c_CNPSummary'!$E$862; 'c_CNPSummary'!$E$912; 'c_CNPSummary'!$E$962; 'c_CNPSummary'!$E$1012; 'c_CNPSummary'!$E$1062; 'c_CNPSummary'!$E$1112; 'c_CNPSummary'!$E$1162; 'c_CNPSummary'!$E$1212; 'c_CNPSummary'!$E$1262; 'c_CNPSummary'!$E$1312; 'c_CNPSummary'!$E$1361; 'c_CNPSummary'!$E$1410</t>
  </si>
  <si>
    <t>c_CNPSummary'!$J$1464</t>
  </si>
  <si>
    <t>B_InstallationData'!$E$24</t>
  </si>
  <si>
    <t>B_InstallationData'!$E$26</t>
  </si>
  <si>
    <t>B_InstallationData'!$E$28</t>
  </si>
  <si>
    <t>B_InstallationData'!$F$29</t>
  </si>
  <si>
    <t>B_InstallationData'!$F$30</t>
  </si>
  <si>
    <t>B_InstallationData'!$F$31</t>
  </si>
  <si>
    <t>B_InstallationData'!$E$74</t>
  </si>
  <si>
    <t>B_InstallationData'!$E$81; 'B_InstallationData'!$E$87; 'B_InstallationData'!$E$93</t>
  </si>
  <si>
    <t>B_InstallationData'!$E$99</t>
  </si>
  <si>
    <t>B_InstallationData'!$E$100</t>
  </si>
  <si>
    <t>B_InstallationData'!$E$167</t>
  </si>
  <si>
    <t>B_InstallationData'!$E$168</t>
  </si>
  <si>
    <t>B_InstallationData'!$G$87; 'B_InstallationData'!$G$96; 'c_CNPSummary'!$G$58; 'c_CNPSummary'!$G$67; 'B_InstallationData'!$G$171; 'B_InstallationData'!$G$179; 'B_InstallationData'!$G$187; 'B_InstallationData'!$G$196; 'B_InstallationData'!$G$204; 'B_InstallationData'!$G$212</t>
  </si>
  <si>
    <t>B_InstallationData'!$G$88; 'B_InstallationData'!$G$97; 'c_CNPSummary'!$G$59; 'c_CNPSummary'!$G$68; 'B_InstallationData'!$G$172; 'B_InstallationData'!$G$180; 'B_InstallationData'!$G$188; 'B_InstallationData'!$G$197; 'B_InstallationData'!$G$205; 'B_InstallationData'!$G$213</t>
  </si>
  <si>
    <t>B_InstallationData'!$G$89; 'B_InstallationData'!$G$98; 'c_CNPSummary'!$G$60; 'c_CNPSummary'!$G$69; 'B_InstallationData'!$G$173; 'B_InstallationData'!$G$181; 'B_InstallationData'!$G$189; 'B_InstallationData'!$G$198; 'B_InstallationData'!$G$206; 'B_InstallationData'!$G$214</t>
  </si>
  <si>
    <t>B_InstallationData'!$G$90; 'B_InstallationData'!$G$99; 'c_CNPSummary'!$G$61; 'c_CNPSummary'!$G$70; 'B_InstallationData'!$G$174; 'B_InstallationData'!$G$182; 'B_InstallationData'!$G$190; 'B_InstallationData'!$G$199; 'B_InstallationData'!$G$207; 'B_InstallationData'!$G$215</t>
  </si>
  <si>
    <t>B_InstallationData'!$G$91; 'B_InstallationData'!$G$100; 'c_CNPSummary'!$G$62; 'c_CNPSummary'!$G$71; 'B_InstallationData'!$G$175; 'B_InstallationData'!$G$183; 'B_InstallationData'!$G$191; 'B_InstallationData'!$G$200; 'B_InstallationData'!$G$208; 'B_InstallationData'!$G$216</t>
  </si>
  <si>
    <t>B_InstallationData'!$D$220</t>
  </si>
  <si>
    <t>B_InstallationData'!$E$222</t>
  </si>
  <si>
    <t>B_InstallationData'!$G$223</t>
  </si>
  <si>
    <t>B_InstallationData'!$G$224</t>
  </si>
  <si>
    <t>B_InstallationData'!$E$53; 'B_InstallationData'!$G$225</t>
  </si>
  <si>
    <t>B_InstallationData'!$E$55; 'B_InstallationData'!$G$226</t>
  </si>
  <si>
    <t>B_InstallationData'!$E$56; 'B_InstallationData'!$G$227</t>
  </si>
  <si>
    <t>B_InstallationData'!$E$229</t>
  </si>
  <si>
    <t>B_InstallationData'!$E$230</t>
  </si>
  <si>
    <t>B_InstallationData'!$E$236</t>
  </si>
  <si>
    <t>B_InstallationData'!$E$237</t>
  </si>
  <si>
    <t>B_InstallationData'!$G$231; 'B_InstallationData'!$G$238</t>
  </si>
  <si>
    <t>B_InstallationData'!$G$94; 'B_InstallationData'!$G$103; 'c_CNPSummary'!$G$64; 'c_CNPSummary'!$G$73; 'B_InstallationData'!$G$177; 'B_InstallationData'!$G$185; 'B_InstallationData'!$G$193; 'B_InstallationData'!$G$202; 'B_InstallationData'!$G$210; 'B_InstallationData'!$G$218; 'B_InstallationData'!$G$232; 'B_InstallationData'!$G$239</t>
  </si>
  <si>
    <t>B_InstallationData'!$G$93; 'B_InstallationData'!$G$102; 'c_CNPSummary'!$G$63; 'c_CNPSummary'!$G$72; 'B_InstallationData'!$G$176; 'B_InstallationData'!$G$184; 'B_InstallationData'!$G$192; 'B_InstallationData'!$G$201; 'B_InstallationData'!$G$209; 'B_InstallationData'!$G$217; 'B_InstallationData'!$G$233; 'B_InstallationData'!$G$240</t>
  </si>
  <si>
    <t>B_InstallationData'!$G$234; 'B_InstallationData'!$G$241</t>
  </si>
  <si>
    <t>B_InstallationData'!$E$243</t>
  </si>
  <si>
    <t>B_InstallationData'!$G$244</t>
  </si>
  <si>
    <t>B_InstallationData'!$G$245</t>
  </si>
  <si>
    <t>B_InstallationData'!$G$246</t>
  </si>
  <si>
    <t>C_Milestones'!$B$2</t>
  </si>
  <si>
    <t>C_Milestones'!$D$6</t>
  </si>
  <si>
    <t>C_Milestones'!$D$11</t>
  </si>
  <si>
    <t>C_Milestones'!$D$12</t>
  </si>
  <si>
    <t>C_Milestones'!$D$14</t>
  </si>
  <si>
    <t>C_Milestones'!$I$16</t>
  </si>
  <si>
    <t>D_Targets'!$B$2</t>
  </si>
  <si>
    <t>D_Targets'!$D$7</t>
  </si>
  <si>
    <t>D_Targets'!$D$11; 'D_Targets'!$D$58; 'D_Targets'!$D$105; 'D_Targets'!$D$152; 'D_Targets'!$D$199; 'D_Targets'!$D$246; 'D_Targets'!$D$293; 'D_Targets'!$D$340; 'D_Targets'!$D$387; 'D_Targets'!$D$434</t>
  </si>
  <si>
    <t>D_Targets'!$E$12; 'D_Targets'!$E$59; 'D_Targets'!$E$106; 'D_Targets'!$E$153; 'D_Targets'!$E$200; 'D_Targets'!$E$247; 'D_Targets'!$E$294; 'D_Targets'!$E$341; 'D_Targets'!$E$388; 'D_Targets'!$E$435</t>
  </si>
  <si>
    <t>D_Targets'!$E$14; 'D_Targets'!$E$61; 'D_Targets'!$E$108; 'D_Targets'!$E$155; 'D_Targets'!$E$202; 'D_Targets'!$E$249; 'D_Targets'!$E$296; 'D_Targets'!$E$343; 'D_Targets'!$E$390; 'D_Targets'!$E$437</t>
  </si>
  <si>
    <t>D_Targets'!$E$15; 'D_Targets'!$E$62; 'D_Targets'!$E$109; 'D_Targets'!$E$156; 'D_Targets'!$E$203; 'D_Targets'!$E$250; 'D_Targets'!$E$297; 'D_Targets'!$E$344; 'D_Targets'!$E$391; 'D_Targets'!$E$438</t>
  </si>
  <si>
    <t>D_Targets'!$E$16; 'D_Targets'!$E$63; 'D_Targets'!$E$110; 'D_Targets'!$E$157; 'D_Targets'!$E$204; 'D_Targets'!$E$251; 'D_Targets'!$E$298; 'D_Targets'!$E$345; 'D_Targets'!$E$392; 'D_Targets'!$E$439</t>
  </si>
  <si>
    <t>D_Targets'!$E$17; 'D_Targets'!$E$64; 'D_Targets'!$E$111; 'D_Targets'!$E$158; 'D_Targets'!$E$205; 'D_Targets'!$E$252; 'D_Targets'!$E$299; 'D_Targets'!$E$346; 'D_Targets'!$E$393; 'D_Targets'!$E$440</t>
  </si>
  <si>
    <t>D_Targets'!$E$18; 'D_Targets'!$E$65; 'D_Targets'!$E$112; 'D_Targets'!$E$159; 'D_Targets'!$E$206; 'D_Targets'!$E$253; 'D_Targets'!$E$300; 'D_Targets'!$E$347; 'D_Targets'!$E$394; 'D_Targets'!$E$441</t>
  </si>
  <si>
    <t>EUwideConstants'!$B$43; 'EUwideConstants'!$F$63; 'EUwideConstants'!$F$118; 'D_Targets'!$H$19; 'D_Targets'!$H$66; 'D_Targets'!$H$113; 'D_Targets'!$H$160; 'D_Targets'!$H$207; 'D_Targets'!$H$254; 'D_Targets'!$H$301; 'D_Targets'!$H$348; 'D_Targets'!$H$395; 'D_Targets'!$H$442</t>
  </si>
  <si>
    <t>D_Targets'!$E$20; 'D_Targets'!$E$67; 'D_Targets'!$E$114; 'D_Targets'!$E$161; 'D_Targets'!$E$208; 'D_Targets'!$E$255; 'D_Targets'!$E$302; 'D_Targets'!$E$349; 'D_Targets'!$E$396; 'D_Targets'!$E$443</t>
  </si>
  <si>
    <t>D_Targets'!$E$21; 'D_Targets'!$E$68; 'D_Targets'!$E$115; 'D_Targets'!$E$162; 'D_Targets'!$E$209; 'D_Targets'!$E$256; 'D_Targets'!$E$303; 'D_Targets'!$E$350; 'D_Targets'!$E$397; 'D_Targets'!$E$444</t>
  </si>
  <si>
    <t>D_Targets'!$E$22; 'D_Targets'!$E$69; 'D_Targets'!$E$116; 'D_Targets'!$E$163; 'D_Targets'!$E$210; 'D_Targets'!$E$257; 'D_Targets'!$E$304; 'D_Targets'!$E$351; 'D_Targets'!$E$398; 'D_Targets'!$E$445</t>
  </si>
  <si>
    <t>D_Targets'!$E$24; 'D_Targets'!$E$71; 'D_Targets'!$E$118; 'D_Targets'!$E$165; 'D_Targets'!$E$212; 'D_Targets'!$E$259; 'D_Targets'!$E$306; 'D_Targets'!$E$353; 'D_Targets'!$E$400; 'D_Targets'!$E$447</t>
  </si>
  <si>
    <t>D_Targets'!$E$25; 'D_Targets'!$E$72; 'D_Targets'!$E$119; 'D_Targets'!$E$166; 'D_Targets'!$E$213; 'D_Targets'!$E$260; 'D_Targets'!$E$307; 'D_Targets'!$E$354; 'D_Targets'!$E$401; 'D_Targets'!$E$448</t>
  </si>
  <si>
    <t>D_Targets'!$E$31; 'D_Targets'!$E$78; 'D_Targets'!$E$125; 'D_Targets'!$E$172; 'D_Targets'!$E$219; 'D_Targets'!$E$266; 'D_Targets'!$E$313; 'D_Targets'!$E$360; 'D_Targets'!$E$407; 'D_Targets'!$E$454</t>
  </si>
  <si>
    <t>D_Targets'!$E$38; 'D_Targets'!$E$85; 'D_Targets'!$E$132; 'D_Targets'!$E$179; 'D_Targets'!$E$226; 'D_Targets'!$E$273; 'D_Targets'!$E$320; 'D_Targets'!$E$367; 'D_Targets'!$E$414; 'D_Targets'!$E$461</t>
  </si>
  <si>
    <t>D_Targets'!$E$46; 'D_Targets'!$E$93; 'D_Targets'!$E$140; 'D_Targets'!$E$187; 'D_Targets'!$E$234; 'D_Targets'!$E$281; 'D_Targets'!$E$328; 'D_Targets'!$E$375; 'D_Targets'!$E$422; 'D_Targets'!$E$469</t>
  </si>
  <si>
    <t>D_Targets'!$E$48; 'D_Targets'!$E$95; 'D_Targets'!$E$142; 'D_Targets'!$E$189; 'D_Targets'!$E$236; 'D_Targets'!$E$283; 'D_Targets'!$E$330; 'D_Targets'!$E$377; 'D_Targets'!$E$424; 'D_Targets'!$E$471</t>
  </si>
  <si>
    <t>D_Targets'!$E$49; 'D_Targets'!$E$96; 'D_Targets'!$E$143; 'D_Targets'!$E$190; 'D_Targets'!$E$237; 'D_Targets'!$E$284; 'D_Targets'!$E$331; 'D_Targets'!$E$378; 'D_Targets'!$E$425; 'D_Targets'!$E$472</t>
  </si>
  <si>
    <t>D_Targets'!$E$51; 'D_Targets'!$E$98; 'D_Targets'!$E$145; 'D_Targets'!$E$192; 'D_Targets'!$E$239; 'D_Targets'!$E$286; 'D_Targets'!$E$333; 'D_Targets'!$E$380; 'D_Targets'!$E$427; 'D_Targets'!$E$474</t>
  </si>
  <si>
    <t>C_Milestones'!$J$16; 'D_Targets'!$E$53; 'D_Targets'!$E$100; 'D_Targets'!$E$147; 'D_Targets'!$E$194; 'D_Targets'!$E$241; 'D_Targets'!$E$288; 'D_Targets'!$E$335; 'D_Targets'!$E$382; 'D_Targets'!$E$429; 'D_Targets'!$E$476</t>
  </si>
  <si>
    <t>E_Summary'!$B$2</t>
  </si>
  <si>
    <t>E_Summary'!$D$8</t>
  </si>
  <si>
    <t>E_Summary'!$E$19</t>
  </si>
  <si>
    <t>E_Summary'!$E$20</t>
  </si>
  <si>
    <t>E_Summary'!$E$21</t>
  </si>
  <si>
    <t>E_Summary'!$E$26</t>
  </si>
  <si>
    <t>E_Summary'!$E$53</t>
  </si>
  <si>
    <t>D_Targets'!$D$9; 'D_Targets'!$E$45; 'D_Targets'!$E$92; 'D_Targets'!$E$139; 'D_Targets'!$E$186; 'D_Targets'!$E$233; 'D_Targets'!$E$280; 'D_Targets'!$E$327; 'D_Targets'!$E$374; 'D_Targets'!$E$421; 'D_Targets'!$E$468; 'E_Summary'!$D$64</t>
  </si>
  <si>
    <t>E_Summary'!$G$68; 'E_Summary'!$G$76; 'E_Summary'!$G$84; 'E_Summary'!$G$92; 'E_Summary'!$G$100; 'E_Summary'!$G$108; 'E_Summary'!$G$116; 'E_Summary'!$G$124; 'E_Summary'!$G$132; 'E_Summary'!$G$140</t>
  </si>
  <si>
    <t>E_Summary'!$G$70; 'E_Summary'!$G$78; 'E_Summary'!$G$86; 'E_Summary'!$G$94; 'E_Summary'!$G$102; 'E_Summary'!$G$110; 'E_Summary'!$G$118; 'E_Summary'!$G$126; 'E_Summary'!$G$134; 'E_Summary'!$G$142</t>
  </si>
  <si>
    <t>E_Summary'!$G$67; 'E_Summary'!$G$71; 'E_Summary'!$G$75; 'E_Summary'!$G$79; 'E_Summary'!$G$83; 'E_Summary'!$G$87; 'E_Summary'!$G$91; 'E_Summary'!$G$95; 'E_Summary'!$G$99; 'E_Summary'!$G$103; 'E_Summary'!$G$107; 'E_Summary'!$G$111; 'E_Summary'!$G$115; 'E_Summary'!$G$119; 'E_Summary'!$G$123; 'E_Summary'!$G$127; 'E_Summary'!$G$131; 'E_Summary'!$G$135; 'E_Summary'!$G$139; 'E_Summary'!$G$143</t>
  </si>
  <si>
    <t>E_Summary'!$G$72; 'E_Summary'!$G$80; 'E_Summary'!$G$88; 'E_Summary'!$G$96; 'E_Summary'!$G$104; 'E_Summary'!$G$112; 'E_Summary'!$G$120; 'E_Summary'!$G$128; 'E_Summary'!$G$136; 'E_Summary'!$G$144</t>
  </si>
  <si>
    <t>E_Summary'!$G$74; 'E_Summary'!$G$82; 'E_Summary'!$G$90; 'E_Summary'!$G$98; 'E_Summary'!$G$106; 'E_Summary'!$G$114; 'E_Summary'!$G$122; 'E_Summary'!$G$130; 'E_Summary'!$G$138; 'E_Summary'!$G$146</t>
  </si>
  <si>
    <t>E_Summary'!$E$148</t>
  </si>
  <si>
    <t>C_Milestones'!$D$9; 'E_Summary'!$D$150; 'E_Summary'!$E$152</t>
  </si>
  <si>
    <t>E_Summary'!$E$154</t>
  </si>
  <si>
    <t>E_Summary'!$E$188</t>
  </si>
  <si>
    <t>F_MSspecific'!$A$1</t>
  </si>
  <si>
    <t>G_Comments'!$A$1</t>
  </si>
  <si>
    <t>EUwideConstants'!$B$68</t>
  </si>
  <si>
    <t>EUwideConstants'!$A$198</t>
  </si>
  <si>
    <t>EUwideConstants'!$B$182; 'EUwideConstants'!$B$198</t>
  </si>
  <si>
    <t>EUwideConstants'!$A$199</t>
  </si>
  <si>
    <t>Published version</t>
  </si>
  <si>
    <t>This is the published version of the CNR template. Version of 9 Feb 2026.</t>
  </si>
  <si>
    <t>F_ProdBM'!$H$25; 'F_ProdBM'!$H$40; 'F_ProdBM'!$H$80; 'F_ProdBM'!$H$95; 'F_ProdBM'!$H$135; 'F_ProdBM'!$H$150; 'F_ProdBM'!$H$190; 'F_ProdBM'!$H$205; 'F_ProdBM'!$H$245; 'F_ProdBM'!$H$260; 'F_ProdBM'!$H$300; 'F_ProdBM'!$H$315; 'F_ProdBM'!$H$355; 'F_ProdBM'!$H$370; 'F_ProdBM'!$H$410; 'F_ProdBM'!$H$425; 'F_ProdBM'!$H$465; 'F_ProdBM'!$H$480; 'F_ProdBM'!$H$520; 'F_ProdBM'!$H$535; 'G_FallBackBM'!$H$25; 'G_FallBackBM'!$H$40; 'G_FallBackBM'!$H$80; 'G_FallBackBM'!$H$95; 'G_FallBackBM'!$H$135; 'G_FallBackBM'!$H$150; 'G_FallBackBM'!$H$190; 'G_FallBackBM'!$H$205; 'G_FallBackBM'!$H$245; 'G_FallBackBM'!$H$260; 'G_FallBackBM'!$H$300; 'G_FallBackBM'!$H$315; 'G_FallBackBM'!$H$355; 'G_FallBackBM'!$H$370; 'G_FallBackBM'!$H$410; 'G_FallBackBM'!$H$425; 'G_FallBackBM'!$H$465; 'G_FallBackBM'!$H$480; 'G_FallBackBM'!$H$520; 'G_FallBackBM'!$H$535; 'H_OtherProcesses'!$H$25; 'H_OtherProcesses'!$H$40; 'H_OtherProcesses'!$H$80; 'H_OtherProcesses'!$H$95; 'H_OtherProcesses'!$H$135; 'H_OtherProcesses'!$H$150; 'I_Summary'!$H$282; 'I_Summary'!$H$287; 'I_Summary'!$H$325; 'I_Summary'!$H$330; 'I_Summary'!$H$368; 'I_Summary'!$H$373; 'I_Summary'!$H$411; 'I_Summary'!$H$416; 'I_Summary'!$H$454; 'I_Summary'!$H$459; 'I_Summary'!$H$497; 'I_Summary'!$H$502; 'I_Summary'!$H$540; 'I_Summary'!$H$545; 'I_Summary'!$H$583; 'I_Summary'!$H$588; 'I_Summary'!$H$626; 'I_Summary'!$H$631; 'I_Summary'!$H$669; 'I_Summary'!$H$674; 'I_Summary'!$H$712; 'I_Summary'!$H$717; 'I_Summary'!$H$755; 'I_Summary'!$H$760; 'I_Summary'!$H$798; 'I_Summary'!$H$803; 'I_Summary'!$H$841; 'I_Summary'!$H$846; 'I_Summary'!$H$884; 'I_Summary'!$H$889; 'I_Summary'!$H$927; 'I_Summary'!$H$932; 'I_Summary'!$H$970; 'I_Summary'!$H$975; 'I_Summary'!$H$1013; 'I_Summary'!$H$1018; 'I_Summary'!$H$1056; 'I_Summary'!$H$1061; 'I_Summary'!$H$1099; 'I_Summary'!$H$1104; 'I_Summary'!$H$1142; 'I_Summary'!$H$1147; 'I_Summary'!$H$1184; 'I_Summary'!$H$1189; 'I_Summary'!$H$1226; 'I_Summary'!$H$1231; 'D_Targets'!$H$26; 'D_Targets'!$H$73; 'D_Targets'!$H$120; 'D_Targets'!$H$167; 'D_Targets'!$H$214; 'D_Targets'!$H$261; 'D_Targets'!$H$308; 'D_Targets'!$H$355; 'D_Targets'!$H$402; 'D_Targets'!$H$449</t>
  </si>
  <si>
    <t>F_ProdBM'!$E$27; 'F_ProdBM'!$E$82; 'F_ProdBM'!$E$137; 'F_ProdBM'!$E$192; 'F_ProdBM'!$E$247; 'F_ProdBM'!$E$302; 'F_ProdBM'!$E$357; 'F_ProdBM'!$E$412; 'F_ProdBM'!$E$467; 'F_ProdBM'!$E$522; 'G_FallBackBM'!$E$27; 'G_FallBackBM'!$E$82; 'G_FallBackBM'!$E$137; 'G_FallBackBM'!$E$192; 'G_FallBackBM'!$E$247; 'G_FallBackBM'!$E$302; 'G_FallBackBM'!$E$357; 'G_FallBackBM'!$E$412; 'G_FallBackBM'!$E$467; 'G_FallBackBM'!$E$522; 'H_OtherProcesses'!$E$27; 'H_OtherProcesses'!$E$82; 'H_OtherProcesses'!$E$137; 'E_Summary'!$G$69; 'E_Summary'!$G$77; 'E_Summary'!$G$85; 'E_Summary'!$G$93; 'E_Summary'!$G$101; 'E_Summary'!$G$109; 'E_Summary'!$G$117; 'E_Summary'!$G$125; 'E_Summary'!$G$133; 'E_Summary'!$G$141; 'D_Targets'!$E$28; 'D_Targets'!$E$75; 'D_Targets'!$E$122; 'D_Targets'!$E$169; 'D_Targets'!$E$216; 'D_Targets'!$E$263; 'D_Targets'!$E$310; 'D_Targets'!$E$357; 'D_Targets'!$E$404; 'D_Targets'!$E$451</t>
  </si>
  <si>
    <t>F_ProdBM'!$E$28; 'F_ProdBM'!$E$83; 'F_ProdBM'!$E$138; 'F_ProdBM'!$E$193; 'F_ProdBM'!$E$248; 'F_ProdBM'!$E$303; 'F_ProdBM'!$E$358; 'F_ProdBM'!$E$413; 'F_ProdBM'!$E$468; 'F_ProdBM'!$E$523; 'G_FallBackBM'!$E$28; 'G_FallBackBM'!$E$83; 'G_FallBackBM'!$E$138; 'G_FallBackBM'!$E$193; 'G_FallBackBM'!$E$248; 'G_FallBackBM'!$E$303; 'G_FallBackBM'!$E$358; 'G_FallBackBM'!$E$413; 'G_FallBackBM'!$E$468; 'G_FallBackBM'!$E$523; 'H_OtherProcesses'!$E$28; 'H_OtherProcesses'!$E$83; 'H_OtherProcesses'!$E$138; 'D_Targets'!$E$29; 'D_Targets'!$E$76; 'D_Targets'!$E$123; 'D_Targets'!$E$170; 'D_Targets'!$E$217; 'D_Targets'!$E$264; 'D_Targets'!$E$311; 'D_Targets'!$E$358; 'D_Targets'!$E$405; 'D_Targets'!$E$452</t>
  </si>
  <si>
    <t>SPRAWOZDANIE DOTYCZĄCE NEUTRALNOŚCI KLIMATYCZNEJ</t>
  </si>
  <si>
    <t>Obszar nawigacji:</t>
  </si>
  <si>
    <t>SPIS TREŚCI</t>
  </si>
  <si>
    <t>Wersja językowa:</t>
  </si>
  <si>
    <t>Nazwa dokumentu:</t>
  </si>
  <si>
    <t>Informacja o dokumencie:</t>
  </si>
  <si>
    <t>Nazwa instalacji:</t>
  </si>
  <si>
    <t>Niepowtarzalny identyfikator instalacji:</t>
  </si>
  <si>
    <t>Data odniesienia dla planu neutralności klimatycznej:</t>
  </si>
  <si>
    <t>Data</t>
  </si>
  <si>
    <t>Imię, nazwisko i podpis
osoby prawnie odpowiedzialnej</t>
  </si>
  <si>
    <t>Spis treści</t>
  </si>
  <si>
    <t>WYTYCZNE I WARUNKI</t>
  </si>
  <si>
    <t>Ogólne informacje o formularzu</t>
  </si>
  <si>
    <t>Dyrektywa 2003/87/WE, ostatnio zmieniona dyrektywą 2023/959/EU (zwana dalej „dyrektywą w sprawie EU ETS”), zawiera wymóg, zgodnie z którym państwa członkowskie muszą przydzielać instalacjom bezpłatne uprawnienia na podstawie w pełni zharmonizowanych w całej Wspólnocie zasad (art. 10a ust. 1). Dyrektywa jest dostępna pod adresem:</t>
  </si>
  <si>
    <t xml:space="preserve">Niniejsze zasady przydziału bezpłatnych uprawnień (zwane dalej „FAR”) są zawarte w rozporządzeniu delegowanym Komisji (UE) 2019/331 z dnia 19 grudnia 2018 r. ustanawiającym przejściowe ogólnounijne zasady zharmonizowanego przydziału bezpłatnych uprawnień do emisji zgodnie z art. 10a dyrektywy 2003/87/WE Parlamentu Europejskiego i Rady. Można je pobrać z: </t>
  </si>
  <si>
    <t>Artykuł 10a ust. 5 dyrektywy EU ETS oraz z art. 22b rozporządzenia (UE) 2019/331 (FAR) stanowi, że przydział bezpłatnych uprawnień ulega obniżeniu o 20% w przypadku, gdy prowadzący instalacje, których poziom emisji gazów cieplarnianych jest wyższy niż 80. percentyl poziomów emisji dla odpowiednich wskaźników emisyjności dla produktów (w latach 2016/2017) nie przedłożył planu neutralności klimatycznej (CNP) zgodnego z art. 10b ust. 4 dyrektywy EU ETS, w ramach wniosku o przydział bezpłatnych uprawnień na lata 2026-2030.</t>
  </si>
  <si>
    <t>Furthermore, Article 10b(4) grants an additional 30% of free allocation to district heating in certain Member States, provided they also establish a CNP and that an investment volume equivalent to the value of that additional free allocation is invested to significantly reduce emissions before 2031</t>
  </si>
  <si>
    <t>Ponadto art. 10b ust. 4 dyrektywy EU ETS oraz z art. 22b ust 3 rozporządzenia (UE) 2019/331 (FAR) określa przyznanie dodatkowych 30% bezpłatnych uprawnień na rzecz ciepłownictwa w niektórych Państwach Członkowskich, pod warunkiem że prowadzący instalacje przedłożą plan neutralności klimatycznej (CNP) w ramach wniosku o przydział bezpłatnych uprawnień na lata 2026-2030 i że wielkość inwestycji odpowiadająca wartości tego dodatkowego bezpłatnego przydziału zostanie zainwestowana w celu znacznego ograniczenia emisji przed 2030 r.</t>
  </si>
  <si>
    <t>Na podstawie art. 10b ust. 4 Dyrektywy EU ETS Komisja przyjęła Rozporządzenie Wykonawcze (UE) 2023/2441 (dalej „Rozporządzenie CNP”), które określa minimalną zawartość i format planu neutralności klimatycznej. Rozporządzenie można pobrać ze strony:</t>
  </si>
  <si>
    <t>Jest to wzór dla planów neutralności klimatycznej opracowany w imieniu Komisji przez jej konsultantów (Umweltbundesamt GmbH Austria).
Poglądy wyrażone w tym pliku reprezentują poglądy autorów i niekoniecznie Komisji Europejskiej.</t>
  </si>
  <si>
    <t>Jak korzystać z niniejszego dokumentu</t>
  </si>
  <si>
    <t>Należy włączyć autosumowanie (które znajduje się w menu „Formuły”).</t>
  </si>
  <si>
    <t xml:space="preserve">Zaleca się przejrzenie najpierw całego dokumentu od początku do końca. Istnieje kilka funkcji, które poprowadzą Państwa przez cały formularz i które zależą od wprowadzonych wcześniej danych, takich jak zmiana koloru komórek, w przypadku gdy wprowadzenie danych nie jest konieczne (zob. kody kolorów poniżej). </t>
  </si>
  <si>
    <t>W kilku polach można wybrać spośród określonych z góry danych. Aby dokonać wyboru z listy rozwijanej, należy kliknąć strzałkę widoczną na prawej krawędzi komórki albo wybrać komórkę, a następnie nacisnąć „Alt+strzałka w dół”. Niektóre pola umożliwiają wpisywanie własnego tekstu, nawet jeśli istnieje przy nich lista rozwijana. Tak jest w przypadku, gdy listy rozwijane zawierają puste pozycje.</t>
  </si>
  <si>
    <t>Kody kolorów i czcionek:</t>
  </si>
  <si>
    <t>Czarny wytłuszczony tekst:</t>
  </si>
  <si>
    <t>Jest to tekst określający dane, których wprowadzenie jest obowiązkowe.</t>
  </si>
  <si>
    <t>Mniejszy tekst kursywą:</t>
  </si>
  <si>
    <t xml:space="preserve">Ten tekst zawiera dodatkowe wyjaśnienia. </t>
  </si>
  <si>
    <t>Jasnożółte pola wskazują, że wprowadzenie danych nie jest obowiązkowe.</t>
  </si>
  <si>
    <t>Żółte pola oznaczają dane, których wprowadzenie jest obowiązkowe. Jeśli jednak dany temat nie dotyczy instalacji, nie trzeba wprowadzać danych.</t>
  </si>
  <si>
    <t>Zielone pola ukazują automatycznie obliczone wyniki. Czerwony tekst pokazuje komunikaty o błędzie (brakujące dane itp.).</t>
  </si>
  <si>
    <t>Zacienione pola wskazują, że w tym miejscu nie trzeba wpisywać danych, ponieważ wcześniej wybrano odpowiednie opcje.</t>
  </si>
  <si>
    <t>Państwa członkowskie powinny wypełnić szare zacienione pola przed opublikowaniem własnych wersji formularza.</t>
  </si>
  <si>
    <t>Jasnoszare pola służą do nawigacji i wstawiania hiperłączy.</t>
  </si>
  <si>
    <t xml:space="preserve">Panele nawigacyjne w górnej części każdego arkusza zawierają hiperłącza umożliwiające szybki dostęp do poszczególnych miejsc wprowadzania danych. </t>
  </si>
  <si>
    <t>Niniejszy formularz zabezpieczono przed wprowadzaniem danych, z wyjątkiem żółtych pól. W celu zapewnienia przejrzystości nie ustanowiono jednak hasła. Pozwala to na pełne przeglądanie wszystkich formuł. Podczas korzystania z niniejszego dokumentu w celu wprowadzania danych zaleca się stosowanie zabezpieczenia. Arkusze powinny być chronione przez cały czas, z wyjątkiem momentu sprawdzenia poprawności formuł. Zaleca się wykonanie tego w oddzielnym dokumencie.</t>
  </si>
  <si>
    <t>Aby zabezpieczyć formuły przed niezamierzonymi zmianami, które zwykle prowadzą do błędnych lub mylących wyników,
niezmiernie ważne jest, by NIE UŻYWAĆ funkcji WYTNIJ I WKLEJ.
Jeśli chcą Państwo przenieść dane, należy najpierw je SKOPIOWAĆ i WKLEIĆ, a następnie usunąć niepotrzebne dane we wcześniejszym (błędnym) miejscu.</t>
  </si>
  <si>
    <t>Pola z danymi nie zostały zoptymalizowane pod względem formatowania liczb i innych typów formatowania. Zabezpieczenie arkusza zostało jednak ograniczone, aby umożliwić Państwu korzystanie z własnych formatów. W szczególności mogą Państwo wybrać liczbę wyświetlanych miejsc po przecinku. Liczba miejsc po przecinku zasadniczo nie jest związana z dokładnością obliczenia. Zasadniczo należy wyłączyć opcję Excela „Dokładność jak wyświetlono”. Więcej informacji na ten temat można uzyskać, korzystając z funkcji „Pomoc” w programie MS Excel.</t>
  </si>
  <si>
    <t>ZASTRZEŻENIE: Wszystkie formuły opracowano dokładnie i starannie. Nie można jednak całkowicie wykluczyć ryzyka błędów.
Jak już wcześniej wspomniano, zapewniono pełną przejrzystość w celu sprawdzenia poprawności obliczeń. Ani autorzy niniejszego dokumentu, ani Komisja Europejska nie ponoszą odpowiedzialności za ewentualne szkody wynikające z nieprawidłowych lub mylących wyników obliczeń.
Pełną odpowiedzialność za przekazanie poprawnych danych właściwemu organowi ponosi użytkownik niniejszego dokumentu (tzn. prowadzący instalację objętą EU ETS).</t>
  </si>
  <si>
    <t>Informacje dotyczące państwa członkowskiego:</t>
  </si>
  <si>
    <t>Niniejszy dokument należy przekazać właściwemu organowi w następujący sposób:</t>
  </si>
  <si>
    <t>Źródła informacji:</t>
  </si>
  <si>
    <t>Strony internetowe UE:</t>
  </si>
  <si>
    <t>Przepisy UE:</t>
  </si>
  <si>
    <t>Ogólne informacje dotyczące systemu EU ETS:</t>
  </si>
  <si>
    <t>Inne strony internetowe:</t>
  </si>
  <si>
    <t>www.kobize.pl</t>
  </si>
  <si>
    <t>Pomoc techniczna:</t>
  </si>
  <si>
    <t>Szczegółowe wytyczne przekazywane przez państwo członkowskie:</t>
  </si>
  <si>
    <t>A. 
Wersja CNP</t>
  </si>
  <si>
    <t>WERSJE PLANU NEUTRALNOŚCI KLIMATYCZNEJ</t>
  </si>
  <si>
    <t>Wykaz wersji planu neutralności klimatycznej</t>
  </si>
  <si>
    <t>Niniejszy arkusz służy do śledzenia wersji planu neutralności klimatycznej. Każda wersja planu neutralności klimatycznej powinna mieć indywidualny numer wersji oraz dzień odniesienia.</t>
  </si>
  <si>
    <t>W zależności od wymogów danego państwa członkowskiego dokument wymieniany pomiędzy właściwym organem a prowadzącym instalację może zawierać różne aktualizacje lub prowadzący instalację może sam śledzić wersje dokumentu. W każdym przypadku prowadzący instalację powinien przechowywać w dokumentacji kopię każdej wersji planu neutralności klimatycznej.</t>
  </si>
  <si>
    <t>Status planu neutralności klimatycznej w dniu odniesienia należy wskazać w kolumnie „status”. Możliwe rodzaje statusu to: „przekazany właściwemu organowi (CA)”, „zwrócony z uwagami”, „zatwierdzony przez właściwy organ (CA)”, „projekt roboczy” itd.</t>
  </si>
  <si>
    <t>W kilku miejscach w niniejszym dokumencie jest mowa o dokumentach zewnętrznych. Należy zauważyć, że wszelkie informacje zawarte w takich dokumentach zewnętrznych stanowią integralną część planu neutralności klimatycznej.</t>
  </si>
  <si>
    <t>Nr wersji</t>
  </si>
  <si>
    <t>Dzień odniesienia</t>
  </si>
  <si>
    <t>Status w dniu odniesienia</t>
  </si>
  <si>
    <t>Rozdziały, w których wprowadzono zmiany. 
Krótkie wyjaśnienie zmian</t>
  </si>
  <si>
    <t>Okresy oceny efektywności wdrażania planu</t>
  </si>
  <si>
    <t>Okresy, w jakich oceniana jest skuteczność planu neutralności klimatycznej w zakresie redukcji emisji gazów cieplarnianych:</t>
  </si>
  <si>
    <t>Rok kolejnej oceny efektywności wdrażania planu:</t>
  </si>
  <si>
    <t>B. 
Dane dotyczące instalacji</t>
  </si>
  <si>
    <t>DANE DOTYCZĄCE INSTALACJI</t>
  </si>
  <si>
    <t>Zgoda na wykorzystanie danych zawartych w tym pliku</t>
  </si>
  <si>
    <t>Zgoda na wykorzystanie danych</t>
  </si>
  <si>
    <t>Informacje zawarte w tym pliku zostaną wykorzystane przez właściwy organ w celu ustalenia spełnienia warunku planu neutralności klimatycznej w zakresie przydziału bezpłatnych uprawnień do emisji zgodnie z art. 10b dyrektywy EU ETS i art. 22b rozporządzenia (UE) 2019/331 (FAR). Ponadto informacje te mogą zostać przekazane Komisji Europejskiej w części lub w całości, jeśli o to poprosi, w celu sprawdzenia krajowych środków wykonawczych zgodnie z art. 11 ust. 1 dyrektywy EU ETS.</t>
  </si>
  <si>
    <t>Proszę potwierdzić zgodę na wykorzystanie informacji zawartych w niniejszym planie neutralności klimatycznej</t>
  </si>
  <si>
    <t>Granice systemowe i rodzaje gazów cieplarnianych objęte tymi emisjami historycznymi, poziomami emisji i wartościami docelowymi są spójne z zezwoleniem na emisję gazów cieplarnianych wydanym dla danej instalacji oraz wymogami określonymi w rozporządzeniu wykonawczym (UE) 2018/2066 i FAR. Dotyczy to również operatorów ubiegających się o dodatkowy przydział uprawnień dla podinstalacji sieci ciepłowniczej zgodnie z art. 22b FAR. Do zakresu emisji nie wlicza się żadnych jednostek usuwania dwutlenku węgla ani redukcji emisji wykraczających poza granice systemowe danej instalacji i uzyskanych poprzez nabycie jednostek kompensacji emisji dwutlenku węgla.</t>
  </si>
  <si>
    <t>Proszę potwierdzić, że wprowadzone dane dotyczące emisji są zgodne z warunkami opisanymi powyżej.</t>
  </si>
  <si>
    <t>Dane identyfikacyjne instalacji</t>
  </si>
  <si>
    <t>Dane identyfikacyjne</t>
  </si>
  <si>
    <t>Informacje o prowadzącym instalację</t>
  </si>
  <si>
    <t>Nazwa prowadzącego instalację</t>
  </si>
  <si>
    <t>Państwo członkowskie</t>
  </si>
  <si>
    <t>Numer zezwolenia na uczestnictwo w systemie handlu uprawnieniami do emisji</t>
  </si>
  <si>
    <t>Nazwa właściwego organu:</t>
  </si>
  <si>
    <t>Litera e) ma zastosowanie wyłącznie do przedsiębiorstw ciepłowniczych w Polsce, Bułgarii, Czechach i na Łotwie.</t>
  </si>
  <si>
    <t>Dane o instalacji / instalacjach w ramach przedsiębiorstwa ciepłowniczego</t>
  </si>
  <si>
    <t>Nazwa instalacji oraz ID</t>
  </si>
  <si>
    <t>Kod identyfikacyjny instalacji w rejestrze:</t>
  </si>
  <si>
    <t>Jest to zwykle liczba naturalna, tzn. kod inny niż identyfikator zezwolenia stosowany w rejestrze (EUTL).</t>
  </si>
  <si>
    <t>Na przykład, jeśli identyfikator rejestru to PL000000000123456, proszę wpisać tutaj 123456. Odpowiedni identyfikator wraz z Państwem Członkowskim wybranym w punkcie (c) zostanie wyświetlony automatycznie w punkcie (f) poniżej.</t>
  </si>
  <si>
    <t>Niepowtarzalny identyfikator:</t>
  </si>
  <si>
    <t>Adres/lokalizacja instalacji</t>
  </si>
  <si>
    <t>Adres, wiersz 1:</t>
  </si>
  <si>
    <t>Adres, wiersz 2:</t>
  </si>
  <si>
    <t>Miejscowość:</t>
  </si>
  <si>
    <t>Województwo:</t>
  </si>
  <si>
    <t>Kod pocztowy:</t>
  </si>
  <si>
    <t>Państwo:</t>
  </si>
  <si>
    <t>Poniższa tabela dotyczy wyłącznie przedsiębiorstw ciepłowniczych w Polsce, Bułgarii, Czechach i na Łotwie, które przedkładają plan neutralności klimatycznej na poziomie przedsiębiorstwa ciepłowniczego. 
Dane są możliwe do wprowadzenia, jeżeli powyżej, w punkcie "Czy plan neutralności klimatycznej jest sporządzony dla przedsiębiorstwa ciepłowniczego?" zaznaczono PRAWDA.</t>
  </si>
  <si>
    <t>Proszę wymienić wszystkie dodatkowe instalacje w ramach przedsiębiorstwa ciepłowniczego powiązane i obsługiwane przez prowadzącego instalację objęte niniejszym planem neutralności klimatycznej.</t>
  </si>
  <si>
    <t>Nr</t>
  </si>
  <si>
    <t>Nazwa instalacji</t>
  </si>
  <si>
    <t>Kod identyfikacyjny instalacji w rejestrze</t>
  </si>
  <si>
    <t>Niepowtarzalny identyfikator</t>
  </si>
  <si>
    <t>Adres</t>
  </si>
  <si>
    <t>Miejscowość</t>
  </si>
  <si>
    <t>Województwo</t>
  </si>
  <si>
    <t>Kod pocztowy</t>
  </si>
  <si>
    <t>Państwo</t>
  </si>
  <si>
    <t>Dane kontaktowe</t>
  </si>
  <si>
    <t>Z kim można się skontaktować w związku z planem neutralności klimatycznej?</t>
  </si>
  <si>
    <t xml:space="preserve">Dużym ułatwieniem będzie wyznaczenie osoby do bezpośredniego kontaktu w przypadku pytań dotyczących planu neutralności klimatycznej. Wyznaczone osoby powinny być upoważnione do działania w imieniu prowadzącego instalację. </t>
  </si>
  <si>
    <t>Upoważniony przedstawiciel prowadzącego instalację:</t>
  </si>
  <si>
    <t>Tytuł:</t>
  </si>
  <si>
    <t>Imię:</t>
  </si>
  <si>
    <t>Nazwisko:</t>
  </si>
  <si>
    <t>Stanowisko:</t>
  </si>
  <si>
    <t>Nazwa organizacji (jeżeli jest inna niż nazwa prowadzącego instalację):</t>
  </si>
  <si>
    <t>Numer telefonu:</t>
  </si>
  <si>
    <t>Adres e-mail:</t>
  </si>
  <si>
    <t>Główna osoba wyznaczona do kontaktów w kwestiach technicznych, jeżeli jest inna niż w lit. a):</t>
  </si>
  <si>
    <t>C. 
Opis instalacji</t>
  </si>
  <si>
    <t>OPIS INSTALACJI</t>
  </si>
  <si>
    <t>Wykaz podinstalacji</t>
  </si>
  <si>
    <t>Podinstalacje objęte wskaźnikiem emisyjności dla produktów</t>
  </si>
  <si>
    <t>Podinstalacje produktowe</t>
  </si>
  <si>
    <t>Proszę tutaj wybrać wszystkie odpowiednie podinstalacje objęte wskaźnikiem emisyjności dla produktów, zgodne z podinstalacjami przedstawionymi w raporcie dotyczącym danych podstawowych wykorzystywanym do obliczenia bezpłatnego przydziału uprawnień na lata 2026–2030 (BDR).</t>
  </si>
  <si>
    <t>Proszę również wymienić w tym miejscu wszelkie podinstalacje, których rozpoczęcie działalności jest planowane po złożeniu planu neutralności klimatycznej.</t>
  </si>
  <si>
    <t>Jeżeli planowane jest rozpoczęcie lub zakończenie działalności podinstalacji po złożeniu planu neutralności klimatycznej, należy wybrać odpowiedni okres z listy rozwijanej. W przypadku braku wpisów przyjmuje się, że podinstalacja już istnieje i będzie funkcjonować co najmniej do 2050 roku.</t>
  </si>
  <si>
    <t>Rodzaj produktu</t>
  </si>
  <si>
    <t>Rozpoczęcie działalności</t>
  </si>
  <si>
    <t>Zaprzestanie działalności?</t>
  </si>
  <si>
    <t>Narażenie CL?</t>
  </si>
  <si>
    <t>Podinstalacje, dla których wprowadzono rozwiązania rezerwowe (fall-back)</t>
  </si>
  <si>
    <t>Podinstalacje rezerwowe</t>
  </si>
  <si>
    <t>Proszę tutaj wybrać wszystkie odpowiednie podinstalacje dla których wprowadzono rozwiązania rezerwowe (fall-back), zgodne z podinstalacjami przedstawionymi w raporcie dotyczącym danych podstawowych BDR.</t>
  </si>
  <si>
    <t>Zgodnie z załącznikiem do rozporządzenia Komisji (UE) 2023/2441 z dnia 31 października 2023 r. dotyczącego planu neutralności klimatycznej, w późniejszych arkuszach można podać konkretne emisje w odniesieniu do innych jednostek niż domyślne jednostki odpowiedniej działalności, tam gdzie jest to bardziej odpowiednie. Na przykład można podać specyficzne emisje dla podinstalacji objętej wskaźnikiem emisyjności opartym na cieple na tonę (zagregowanej) produkcji zamiast na TJ.</t>
  </si>
  <si>
    <t>Proszę wpisać odpowiednią jednostkę produkcyjną w kolumnie „Jednostka”. Jeżeli nie zostaną tam wprowadzone żadne wpisy, dla podinstalacji objętych wskaźnikiem emisyjności opartym na cieple i paliwie zostaną użyte domyślne jednostki TJ. W przypadku emisji procesowych domyślnymi jednostkami będą tony (zagregowanej) produkcji.</t>
  </si>
  <si>
    <t>Rodzaj podinstalacji</t>
  </si>
  <si>
    <t>Dotyczy?</t>
  </si>
  <si>
    <t>Inne procesy nie objęte podinstalacjami</t>
  </si>
  <si>
    <t>Inne procesy</t>
  </si>
  <si>
    <t>Rozporządzenie Komisji (UE) 2023/2441 z dnia 31 października 2023 r. dotyczące planu neutralności klimatycznej wymaga, aby granice systemu obejmowały wszystkie istotne emisje z instalacji określone zgodnie z rozporządzeniem w sprawie monitorowania i raportowania (UE) 2018/2066. Oznacza to, że istotne mogą być emisje, które nie kwalifikują się do bezpłatnego przydziału, np. z produkcji energii elektrycznej lub ze spalania na pochodniach niezwiązanego z bezpieczeństwem.</t>
  </si>
  <si>
    <t>Dlatego też prosimy o podanie w tym miejscu krótkiego opisu każdego procesu nieobjętego podinstalacjami oraz podanie odpowiednich jednostek produkcyjnych. Na przykład w przypadku produkcji energii elektrycznej można wprowadzić produkcję wyrażoną w „MWh” wyprodukowanej energii elektrycznej netto.</t>
  </si>
  <si>
    <t>Jeżeli planowane jest rozpoczęcie lub zakończenie procesu nieobjętego bezpłatnym przydziałem po złożeniu planu neutralności klimatycznej, należy wybrać odpowiedni okres z listy rozwijanej. W przypadku braku wpisów przyjmuje się, że proces już istnieje i będzie funkcjonować co najmniej do 2050 roku.</t>
  </si>
  <si>
    <t>Zidentyfikowane tutaj procesy będą traktowane podobnie jak wszystkie inne podinstalacje wymienione powyżej w kolejnych arkuszach dotyczących środków, inwestycji, kamieni milowych, wartości docelowych i wpływu na ograniczenie emisji.</t>
  </si>
  <si>
    <t>Krótka nazwa</t>
  </si>
  <si>
    <t>Opis procesu</t>
  </si>
  <si>
    <t>Jednostka</t>
  </si>
  <si>
    <t>Lista podinstalacji z listy rozwijanej:</t>
  </si>
  <si>
    <t>D.
Emisje historyczne</t>
  </si>
  <si>
    <t>EMISJE HISTORYCZNE</t>
  </si>
  <si>
    <t>Specyficzne emisje historyczne</t>
  </si>
  <si>
    <t>Proszę wprowadzić tutaj emisje historyczne specyficzne ze względu na roczne poziomy działalności w przypadku każdej podinstalacji objętej wskaźnikiem emisyjności dla produktów wyrażone w tonach ekwiwalentu CO2 na odpowiednią jednostkę produkcji każdej podinstalacji dla każdego roku okresu odniesienia (zgodne z emisjami przypisanymi zgodnie z zasadami FAR i MRR - granice systemowe i rodzaje gazów cieplarnianych objęte tymi emisjami historycznymi mają być spójne z zezwoleniem na emisję gazów cieplarnianych oraz wymogami określonymi w rozporządzeniu (UE) 2018/2066 i rozporządzeniu (UE) 2019/331).</t>
  </si>
  <si>
    <t>Średnia specyficznych emisji historycznych z lat 2019–2023 zostanie wykorzystana jako punkt odniesienia przy ustalaniu częściowych wartości docelowych w arkuszach F–H.</t>
  </si>
  <si>
    <t>Specyficzne emisje oblicza się, dzieląc przypisane do podinstalacji emisje przez poziom działalności podinstalacji w każdym roku, określone w oparciu o odpowiednie zasady FAR zgodnie z danymi wprowadzonymi w raporcie dotyczącym danych podstawowych wykorzystywanym do obliczenia bezpłatnego przydziału uprawnień na lata 2026–2030 (BDR).</t>
  </si>
  <si>
    <t>Lata, w których podinstalacja nie działała, należy pozostawić puste, także dla przypadków, w których nowa podinstalacja ma rozpocząć działalność dopiero po złożeniu planu neutralności klimatycznej. W tym drugim przypadku proszę podać szacunkową wielkość specyficznych emisji po przyszłym rozpoczęciu działalności.</t>
  </si>
  <si>
    <t>Oszacowanie</t>
  </si>
  <si>
    <t>Wartość wyjściowa</t>
  </si>
  <si>
    <t>Proszę wprowadzić tutaj emisje historyczne specyficzne ze względu na roczne poziomy działalności w przypadku podinstalacji dla których wprowadzono rozwiązania rezerwowe wyrażone w tonach ekwiwalentu CO2 na odpowiednią jednostkę produkcji każdej podinstalacji dla każdego roku okresu odniesienia (zgodne z emisjami przypisanymi zgodnie z zasadami FAR i MRR - granice systemowe i rodzaje gazów cieplarnianych objęte tymi emisjami historycznymi mają być spójne z zezwoleniem na emisję gazów cieplarnianych oraz wymogami określonymi w rozporządzeniu (UE) 2018/2066 i rozporządzeniu (UE) 2019/331).</t>
  </si>
  <si>
    <t>Jeżeli jednak w sekcji C.I.2 wybrano inne jednostki poziomów produkcji niż jednostki domyślne dla poziomu działalności (domyślnie TJ dla ciepła i paliwa, domyślną jednostką produkcji dla emisji procesowych są tony produktu związanego z podinstalacją emisyjną), emisje wyraża się w odniesieniu do odpowiednich (zagregowanych) poziomów produkcji w wybranych jednostkach. Przypisane emisje do podinstalacji należy jednak nadal obliczać zgodnie z odpowiednimi zasadami FAR, zgodnie z danymi wprowadzonymi w raporcie dotyczącym danych podstawowych wykorzystywanym do obliczenia bezpłatnego przydziału uprawnień na lata 2026–2030 (BDR).</t>
  </si>
  <si>
    <t>Specyficzne emisje historyczne procesów nie objętych podinstalacjami</t>
  </si>
  <si>
    <t>Proszę wpisać tutaj specyficzne emisje historyczne (przypisane zgodnie z zasadami FAR i MRR - granice systemowe i rodzaje gazów cieplarnianych objęte tymi emisjami historycznymi mają być spójne z zezwoleniem na emisję gazów cieplarnianych oraz wymogami określonymi w rozporządzeniu (UE) 2018/2066 i rozporządzeniu (UE) 2019/331) dla każdego procesu nieobjętego podinstalacjami dla każdego roku okresu odniesienia.</t>
  </si>
  <si>
    <t>Proszę upewnić się, że emisje są specyficzne ze względu na odpowiedne jednostki produkcyjne wybrane w sekcji C.I.3. Przypisane emisje należy obliczyć zgodnie z odpowiednimi zasadami FAR, zgodnie z danymi wprowadzonymi w raporcie dotyczącym danych podstawowych wykorzystywanym do obliczenia bezpłatnego przydziału uprawnień na lata 2026–2030 (BDR).</t>
  </si>
  <si>
    <t>Opis źródła emisji</t>
  </si>
  <si>
    <t>Historyczne bezwzględne wielkości emisji (opcjonalne)</t>
  </si>
  <si>
    <t>Bezwzględne wielkości emisji dla podinstalacji objętych wskaźnikiem emisyjności dla produktów</t>
  </si>
  <si>
    <t>Proszę wpisać tutaj historyczne emisje bezwzględne, wyrażone w tonach ekwiwalentu CO2, dla każdej podinstalacji na każdy rok okresu odniesienia. Wpisy tutaj są opcjonalne.</t>
  </si>
  <si>
    <t>Bezwzględne wielkości emisji dla podinstalacji, dla których wprowadzono rozwiązania rezerwowe (fall-back)</t>
  </si>
  <si>
    <t>E.
Środki, inwestycje i kamienie milowe</t>
  </si>
  <si>
    <t>2031-2036</t>
  </si>
  <si>
    <t>ŚRODKI, INWESTYCJE I KAMIENIE MILOWE</t>
  </si>
  <si>
    <t>Zaplanowane środki</t>
  </si>
  <si>
    <t>Opis środków z uzasadnieniem</t>
  </si>
  <si>
    <t>Proszę wymienić tutaj wszystkie istotne planowane środki (np. elektryfikację pieców zasilanych paliwami kopalnymi) do 2050 r., podając dla każdego środka następujące informacje:</t>
  </si>
  <si>
    <t>okres, w którym planowane jest podjęcie środka. Jeżeli środek ma skutki w więcej niż jednym okresie, proszę wybrać okres, w którym zostanie wdrożony po raz pierwszy;</t>
  </si>
  <si>
    <t>krótka nazwa lub wewnętrzny identyfikator każdego środka, aby ułatwić odniesienie do każdego środka w dalszej części planu;</t>
  </si>
  <si>
    <t>szczegółowy opis każdego środka. Istnieje możliwość powołania się na załączony plik dokumentu, jeśli opis przekracza podane tu miejsce (wtedy proszę podać dokładną nazwę pliku tutaj oraz w arkuszu K_Comments).</t>
  </si>
  <si>
    <t>Środki należy wprowadzać w sposób możliwie zagregowany. Np. optymalizacje procesów w różnych okresach można wprowadzić jako jeden środek z wybranym okresem, w którym optymalizacja zostanie wdrożona po raz pierwszy.</t>
  </si>
  <si>
    <t>Okres</t>
  </si>
  <si>
    <t>Krótka nazwa lub wewnętrzny identyfikator</t>
  </si>
  <si>
    <t>Szczegółowy opis</t>
  </si>
  <si>
    <t>Produkcja stali w oparciu o wodór</t>
  </si>
  <si>
    <t>Zastąpienie wielkiego pieca(BF)/konwertora tlenowego(BOF) na produkcję żelaza gąbczastego (DRI) z wykorzystaniem zielonego wodoru (dalsze szczegóły w załączonym pliku "plik CNP.pdf")</t>
  </si>
  <si>
    <t>2025-2031</t>
  </si>
  <si>
    <t>Measures AB 5 to 8</t>
  </si>
  <si>
    <t>Process optimisations over different periods starting from 2028</t>
  </si>
  <si>
    <t>Środki AB 5 do 7</t>
  </si>
  <si>
    <t>Optymalizacja procesów w różnych okresach począwszy od 2027 roku</t>
  </si>
  <si>
    <t>Środki</t>
  </si>
  <si>
    <t>Warunki podstawowe i potrzeby w zakresie infrastruktury oraz wpływ środków na obniżenie emisji gazów cieplarnianych</t>
  </si>
  <si>
    <t>Dla każdego środka określonego w punkcie 1) powyżej proszę podać następujące informacje:</t>
  </si>
  <si>
    <t>szczegółowy opis warunków podstawowych i potrzeb w zakresie infrastruktury (np. infrastruktura rurociągów CO2, infrastruktura zielonego wodoru, koszty H2 poniżej „x” €/MWh);</t>
  </si>
  <si>
    <t>kompleksowe uzasadnienie decyzji o środkach, dlaczego wybrano właśnie te środki, a nie inne potencjalne środki dekarbonizacji;</t>
  </si>
  <si>
    <t>jakościowa ocena skutków każdego środka (np. jeżeli dana instalacja jako pierwsza na świecie wdrożyła określoną technologię dekarbonizacji, wykazuje ona wykonalność szerszego wykorzystania przez inne instalacje). Ocena ilościowa zostanie przeprowadzona w dalszej części szablonu w arkuszach F–H.</t>
  </si>
  <si>
    <t>Istnieje możliwość powołania się na załączony plik dokumentu, jeśli opis przekracza podane tu miejsce (wtedy proszę podać dokładną nazwę pliku tutaj oraz w arkuszu K_Comments).</t>
  </si>
  <si>
    <t xml:space="preserve">Szczegółowy opis warunków podstawowych </t>
  </si>
  <si>
    <t>Uzasadnienie decyzji o środkach</t>
  </si>
  <si>
    <t>Jakościowa ocena skutków</t>
  </si>
  <si>
    <t>Podział ogólnego wpływu środków na kategorie</t>
  </si>
  <si>
    <t>(3)  biomass fulfilling the sustainability and greenhouse gas savings criteria referred to in Article 38(5) of Implementing Regulation (EU) 2018/2067</t>
  </si>
  <si>
    <t>Proszę przypisać każdy środek do jednego lub większej liczby następujących rodzajów technologii ograniczania emisji gazów cieplarnianych lub dekarbonizacji, stosownie do przypadku:</t>
  </si>
  <si>
    <t>(i) przejście na technologie nisko- lub bezemisyjne</t>
  </si>
  <si>
    <t>(ii) efektywność energetyczna i oszczędność energii</t>
  </si>
  <si>
    <t>(iii) przejście z paliw kopalnych na:</t>
  </si>
  <si>
    <t>(1)  wodór</t>
  </si>
  <si>
    <t>(2)  energię elektryczną</t>
  </si>
  <si>
    <t>(3)  biomasę spełniającą kryteria zrównoważonego rozwoju i ograniczania emisji gazów cieplarnianych, o których mowa w art. 38 ust. 5 rozporządzenia wykonawczego (UE) 2018/2066</t>
  </si>
  <si>
    <t>(4)  paliwa alternatywne pochodzące ze strumienia odpadów</t>
  </si>
  <si>
    <t>(5)  inne źródła energii odnawialnej</t>
  </si>
  <si>
    <t>(iv) zasobooszczędność, w tym mniejsze zużycie materiałów i recykling</t>
  </si>
  <si>
    <t>(v) wychwytywanie, składowanie i utylizacja dwutlenku węgla</t>
  </si>
  <si>
    <t>(vi) inne</t>
  </si>
  <si>
    <t>(iii) (1) wodór</t>
  </si>
  <si>
    <t>(iii) (2) energia elektryczna</t>
  </si>
  <si>
    <t>(iii) (3) biomasa KZR</t>
  </si>
  <si>
    <t>(iii) (4) paliwa alternatywne</t>
  </si>
  <si>
    <t>(iii) (5) inne źródła energii odnawialnej</t>
  </si>
  <si>
    <t>(iv) zasobooszczędność itp.</t>
  </si>
  <si>
    <t>Szczegółowy opis inwestycji</t>
  </si>
  <si>
    <t>Inwestycje</t>
  </si>
  <si>
    <t>Proszę wymienić tutaj wszystkie inwestycje związane ze środkami, podając następujące informacje:</t>
  </si>
  <si>
    <t>rok, w którym zaplanowano podjęcie inwestycji (w stosownych przypadkach inwestycje można łączyć, gdyż średnia roczna wartość inwestycji z 5 lat zostanie obliczona zgodnie z pkt 2 „Inwestycje w ujęciu rocznym w Euro” poniżej);</t>
  </si>
  <si>
    <t>krótka nazwa lub wewnętrzny identyfikator każdej inwestycji, aby ułatwić odniesienie się do każdej inwestycji w dalszej części tego szablonu;</t>
  </si>
  <si>
    <t>koszty odpowiadające inwestycji wyrażone w mln. Euro (szacunki w oparciu o najnowsze dane w momencie przygotowywania planu neutralności klimatycznej). Wartość tę należy wyrazić jako jednorazowe koszty inwestycji, uśrednienie nastąpi automatycznie zgodnie z pkt. 2 „Inwestycje w ujęciu rocznym w Euro” poniżej;</t>
  </si>
  <si>
    <t>szczegółowy opis każdej inwestycji. Istnieje możliwość powołania się na załączony plik dokumentu, jeśli opis przekracza podane tu miejsce (wtedy proszę podać dokładną nazwę pliku tutaj oraz w arkuszu K_Comments).</t>
  </si>
  <si>
    <t>Rok</t>
  </si>
  <si>
    <t>Koszty w mln Euro</t>
  </si>
  <si>
    <t>Odpowiedni okres</t>
  </si>
  <si>
    <t>Nowy piec elektryczny</t>
  </si>
  <si>
    <t>Zakup i montaż pieców elektrycznych (więcej szczegółów w osobnym pliku „plik CNP.pdf”)</t>
  </si>
  <si>
    <t>Inwestycje w ujęciu rocznym w Euro</t>
  </si>
  <si>
    <t>Średnioroczna kwota w Euro za każdy pięcioletni okres jest automatycznie obliczana na podstawie danych wejściowych podanych w pkt 1) „inwestycje” powyżej.</t>
  </si>
  <si>
    <t>Średnioroczna kwota w milionach Euro</t>
  </si>
  <si>
    <t>ME1, ME4</t>
  </si>
  <si>
    <t>Kamienie milowe</t>
  </si>
  <si>
    <t>Proszę wymienić tutaj wszystkie kamienie milowe, podając następujące informacje:</t>
  </si>
  <si>
    <t>rok, w którym planuje się osiągnąć kamień milowy;</t>
  </si>
  <si>
    <t>szczegółowy opis każdego kamienia milowego;</t>
  </si>
  <si>
    <t>odpowiedni środek dla każdego kamienia milowego. Proszę wybrać środki z listy rozwijanej lub, jeżeli należy przypisać więcej niż jeden środek, wprowadzić odpowiednie informacje w postaci „ME1, ME3” itp.</t>
  </si>
  <si>
    <t>Kamienie milowe muszą być współmierne do celów zapisanych w późniejszych arkuszach.</t>
  </si>
  <si>
    <t>Szczegółowy opis kamienia milowego</t>
  </si>
  <si>
    <t>Podjęto ostateczną decyzję inwestycyjną (więcej szczegółów w oddzielnym pliku „CNP file.docx”)</t>
  </si>
  <si>
    <t>ME1: Nowy piec elektryczny</t>
  </si>
  <si>
    <t>Demontaż starych pieców (więcej szczegółów w oddzielnym pliku „CNP file.docx”)</t>
  </si>
  <si>
    <t>Wykaz środków i inwestycji wdrożonych jeszcze przed przedłożeniem planu neutralności klimatycznej (opcjonalnie)</t>
  </si>
  <si>
    <t>Wdrożone środki i inwestycje</t>
  </si>
  <si>
    <t>Opcjonalnie można wymienić i opisać wszystkie środki i inwestycje już zrealizowane przed złożeniem planu neutralności klimatycznej.</t>
  </si>
  <si>
    <t>Wartości docelowe i wpływ środków i inwestycji na obniżenie emisji gazów cieplarnianych dla podinstalacji objętych wskaźnikiem emisyjności dla produktów</t>
  </si>
  <si>
    <t>Ilościowa ocena wpływu na podinstalacje objęte wskaźnikiem emisyjności dla produktów</t>
  </si>
  <si>
    <t>Podinstalacje objęte wskaźnikiem emisyjności dla produktów:</t>
  </si>
  <si>
    <t>Nazwa podinstalacji objętych wskaźnikiem emisyjności dla produktów jest wyświetlana automatycznie na podstawie danych wprowadzonych w arkuszu „C_InstallationDescription”.</t>
  </si>
  <si>
    <t>Wartości docelowe dla specyficznych emisji</t>
  </si>
  <si>
    <t>Okresy</t>
  </si>
  <si>
    <t>Proszę wpisać tutaj częściowe wartości docelowe, wyrażone jako specyficzne emisje spójne z emisjami historycznymi (poziom bazowy), na koniec każdego pięcioletniego okresu. Dodatkowo opcjonalnie można wprowadzić wartości docelowe bezwzględnej wielkości emisji.</t>
  </si>
  <si>
    <t>Wartości bazowe są obliczane automatycznie na podstawie danych historycznych dotyczących emisji wprowadzonych w arkuszu D_HistoricalEmissions.</t>
  </si>
  <si>
    <t>Wartości docelowe bezwzględnej wielkości emisji</t>
  </si>
  <si>
    <t>Wartości docelowe względnej wielkości emisji</t>
  </si>
  <si>
    <t>Redukcja specyficznych emisji w stosunku do wartości bazowej (średnie historyczne emisje lub szacunki wprowadzone w arkuszu D_HistoricalEmissions) oraz w stosunku do wskaźnika emisyjności dla produktu są obliczane automatycznie na podstawie danych dotyczących docelowych specyficznych emisji, wprowadzonych w lit. a) powyżej.</t>
  </si>
  <si>
    <t>W odniesieniu do wartości bazowej</t>
  </si>
  <si>
    <t>W odniesieniu do wartości benchmarku</t>
  </si>
  <si>
    <t>Podział redukcji specyficznych emisji według środka i inwestycji</t>
  </si>
  <si>
    <t>Proszę wybrać z listy rozwijanej każdy środek, który ma wpływ na wartości docelowe określone powyżej dla podinstalacji.</t>
  </si>
  <si>
    <t>Dla każdego środka należy wybrać z listy rozwijanej odpowiednie inwestycje. Jeżeli ze środkiem nie jest związana żadna inwestycja, np. tylko optymalizacja procesów, proszę zaznaczyć opcję „bez inwestycji”. Jeżeli z określonym środkiem wiąże się więcej niż jedna inwestycja, należy wprowadzić odpowiednie informacje w formie „IN1, IN4” itp.</t>
  </si>
  <si>
    <t>Następnie proszę podać dla każdego pięcioletniego okresu procent, w jakim każdy środek i inwestycja przyczynia się do redukcji specyficznej emisji wskazanej w pkt i. Suma dla wszystkich środków powinna wynosić 100% (kontrola spójności w pkt iv.), kiedy to całkowita redukcja emisji wykazana w pkt iii. równa się redukcji zgodnie z pkt i.</t>
  </si>
  <si>
    <t>Na podstawie danych wprowadzonych w sekcjach C.I i E.I.1, lata poprzedzające okres, w którym środki są wdrażane lub przed i po uruchomieniu podinstalacji, są nieaktywne.</t>
  </si>
  <si>
    <t>Kontrola spójności w pkt v. spowoduje wyświetlenie komunikatu o błędzie w następujących przypadkach:</t>
  </si>
  <si>
    <t>nie wyznaczono żadnych wartości docelowych przed zaprzestaniem działalności lub cele wyznaczono po zaprzestaniu;</t>
  </si>
  <si>
    <t>wpływ środków i inwestycji na obniżenie emisji wprowadza się dla lat, w przypadku których albo nie wyznaczono żadnych wartości docelowych, albo te wartości docelowe są równe wartości bazowej, tj. redukcja w ramach pkt i. równa się zeru;</t>
  </si>
  <si>
    <t>wpływ środków i inwestycji na obniżenie emisji nie sumuje się do 100%.</t>
  </si>
  <si>
    <t>IN1, IN4</t>
  </si>
  <si>
    <t>Zakładana redukcja (docelowa w porównaniu z wartością wyjściową)</t>
  </si>
  <si>
    <t>ME1: Optymalizacja procesów w różnych okresach, począwszy od 2027 r.</t>
  </si>
  <si>
    <t>ME2: Nowy piec</t>
  </si>
  <si>
    <t>IN2: Nowy piec</t>
  </si>
  <si>
    <t>Okres rozpoczęcia środków</t>
  </si>
  <si>
    <t>Redukcja w porównaniu do wartości wyjściowych (100% = wartości wprowadzona w pkt i.)</t>
  </si>
  <si>
    <t>Kontrola spójności (= iii. / i.)</t>
  </si>
  <si>
    <t>Kontrola spójności (komunikat o błędzie)</t>
  </si>
  <si>
    <t>Dalsze uwagi</t>
  </si>
  <si>
    <t>Redukcja specyficznych emisji w stosunku do wartości bazowych (średnie historyczne emisje wprowadzone w arkuszu D_HistoricalEmissions) i odpowiedni benchmark są obliczane automatycznie na podstawie danych wejściowych dotyczących docelowych specyficznych emisji, o których mowa w lit. a) powyżej.</t>
  </si>
  <si>
    <t>Wartości docelowe i wpływ środków i inwestycji na obniżenie emisji gazów cieplarnianych dla podinstalacji, dla których wprowadzono rozwiązania rezerwowe (fall-back)</t>
  </si>
  <si>
    <t>Podinstalacje, dla których wprowadzono rozwiązania rezerwowe (fall-back):</t>
  </si>
  <si>
    <t>H.
Inne procesy</t>
  </si>
  <si>
    <t>Wartości docelowe i wpływ środków i inwestycji na obniżenie emisji gazów cieplarnianych dla procesów nie objętych podinstalacjami</t>
  </si>
  <si>
    <t>Procesy nie objęte podinstalacjami</t>
  </si>
  <si>
    <t>I.
Podsumowanie</t>
  </si>
  <si>
    <t>PODSUMOWANIE</t>
  </si>
  <si>
    <t>Ogólne informacje o planie neutralności klimatycznej</t>
  </si>
  <si>
    <t>Ogólne informacje</t>
  </si>
  <si>
    <t>Plan neutralności klimatycznej sporządzony dla przedsiębiorstwa ciepłowniczego</t>
  </si>
  <si>
    <t>Dane o instalacji / instalacjach w ramach przedsiębiorstwa</t>
  </si>
  <si>
    <t>Emisje historyczne</t>
  </si>
  <si>
    <t>Wartości docelowe i wpływ środków i inwestycji na obniżenie emisji gazów cieplarnianych</t>
  </si>
  <si>
    <t>Wartości docelowe</t>
  </si>
  <si>
    <t>Wartości docelowe w odniesieniu do wielkości benchmarków</t>
  </si>
  <si>
    <t>Wartość BM</t>
  </si>
  <si>
    <t>Wartości docelowe w odniesieniu do wartości wyjściowych (średnich historycznych specyficznych emisji)</t>
  </si>
  <si>
    <t>Wykresy Gantta dla środków, inwestycji i kamieni milowych</t>
  </si>
  <si>
    <t>Wykresy Gantta</t>
  </si>
  <si>
    <t>Szczegóły dotyczące środków, inwestycji i kamieni milowych</t>
  </si>
  <si>
    <t>Szczegóły dotyczące środków</t>
  </si>
  <si>
    <t>Dane dotyczące podinstalacji</t>
  </si>
  <si>
    <t>Wartości docelowe w odniesieniu do wartości wyjściowych</t>
  </si>
  <si>
    <t>Wartości docelowe w odniesieniu do wielkości benchmarku</t>
  </si>
  <si>
    <t>Bezwzględna redukcja w porównaniu z wartością wyjściową</t>
  </si>
  <si>
    <t>Wpływ każdego środka na redukcję (100% = wartość wyjściowa z pkt i.)</t>
  </si>
  <si>
    <t>SUMA</t>
  </si>
  <si>
    <t>Nie dotyczy</t>
  </si>
  <si>
    <t>projekt roboczy</t>
  </si>
  <si>
    <t>przekazane właściwemu organowi</t>
  </si>
  <si>
    <t>zwrócone z uwagami</t>
  </si>
  <si>
    <t>zatwierdzone przez właściwe organy</t>
  </si>
  <si>
    <t>Prowadzący instalację potwierdza, że ten plan neutralności klimatycznej może być stosowany przez właściwy organ i Komisję Europejską</t>
  </si>
  <si>
    <t>Prowadzący instalację potwierdza zgodność granic systemowych emisji</t>
  </si>
  <si>
    <t>Prowadzący instalację potwierdza zgodność kamieni milowych i częściowych kamieni milowych</t>
  </si>
  <si>
    <t>Prowadzący instalację potwierdza zgodność wartości docelowych i częściowych wartości docelowych</t>
  </si>
  <si>
    <t>Belgia</t>
  </si>
  <si>
    <t>Bułgaria</t>
  </si>
  <si>
    <t>Cypr</t>
  </si>
  <si>
    <t>Chorwacja</t>
  </si>
  <si>
    <t>Republika Czeska</t>
  </si>
  <si>
    <t>Dania</t>
  </si>
  <si>
    <t>Finlandia</t>
  </si>
  <si>
    <t>Francja</t>
  </si>
  <si>
    <t>Niemcy</t>
  </si>
  <si>
    <t>Grecja</t>
  </si>
  <si>
    <t>Węgry</t>
  </si>
  <si>
    <t>Islandia</t>
  </si>
  <si>
    <t>Irlandia</t>
  </si>
  <si>
    <t>Włochy</t>
  </si>
  <si>
    <t>Łotwa</t>
  </si>
  <si>
    <t>Litwa</t>
  </si>
  <si>
    <t>Luksemburg</t>
  </si>
  <si>
    <t>Niderlandy</t>
  </si>
  <si>
    <t>Norwegia</t>
  </si>
  <si>
    <t>Polska</t>
  </si>
  <si>
    <t>Portugalia</t>
  </si>
  <si>
    <t>Rumunia</t>
  </si>
  <si>
    <t>Słowacja</t>
  </si>
  <si>
    <t>Słowenia</t>
  </si>
  <si>
    <t>Hiszpania</t>
  </si>
  <si>
    <t>Szwecja</t>
  </si>
  <si>
    <t>Zjednoczone Królestwo</t>
  </si>
  <si>
    <t>transferred CO3</t>
  </si>
  <si>
    <t>Paliwo</t>
  </si>
  <si>
    <t>Emisje przeniesione lub zmagazynowane</t>
  </si>
  <si>
    <t>Podinstalacja produktowa</t>
  </si>
  <si>
    <t>Podinstalacja fall-back</t>
  </si>
  <si>
    <t>rok</t>
  </si>
  <si>
    <t>tony</t>
  </si>
  <si>
    <t>TJ / rok</t>
  </si>
  <si>
    <t>MWh / rok</t>
  </si>
  <si>
    <t>t / rok</t>
  </si>
  <si>
    <t>dotyczy</t>
  </si>
  <si>
    <t>nie dotyczy</t>
  </si>
  <si>
    <t>Proszę wprowadzić dane w tej sekcji!</t>
  </si>
  <si>
    <t>Listę aspektów, które powinien obejmować ten opis, znajdziesz na górze tego arkusza!</t>
  </si>
  <si>
    <t>Proszę przejść do kolejnych punktów poniżej</t>
  </si>
  <si>
    <t xml:space="preserve">Szczegółowe instrukcje dotyczące wprowadzania danych w tym narzędziu znajdują się w pierwszej kopii tego narzędzia. </t>
  </si>
  <si>
    <t>Proszę przejść do kolejnej podinstalacji!</t>
  </si>
  <si>
    <t>Instalacja objęta ETS</t>
  </si>
  <si>
    <t>Instalacja nieobjęta ETS</t>
  </si>
  <si>
    <t>Instalacja produkująca kwas azotowy</t>
  </si>
  <si>
    <t>Sieć dystrybucji ciepła</t>
  </si>
  <si>
    <t>Mierzalne ciepło</t>
  </si>
  <si>
    <t>Gazy odlotowe</t>
  </si>
  <si>
    <t>Przenoszony CO2</t>
  </si>
  <si>
    <t>Produkty pośrednie</t>
  </si>
  <si>
    <t>Ciepło</t>
  </si>
  <si>
    <t>Zaprzestanie</t>
  </si>
  <si>
    <t>Spójne</t>
  </si>
  <si>
    <t>Niespójność!</t>
  </si>
  <si>
    <t>brak inwestycji</t>
  </si>
  <si>
    <t>Inny proces</t>
  </si>
  <si>
    <t>W sekcji B.II.e zaznaczono, że plan neutralności klimatycznej składa przedsiębiorstwo ciepłownicze. W związku z tym oczekuje się, że istotne będą jedynie podinstalacje sieci ciepłowniczej i podinstalacje objęte wskaźnikiem emisyjności opartym na cieple.</t>
  </si>
  <si>
    <t>Poprzedni arkusz</t>
  </si>
  <si>
    <t>Następny arkusz</t>
  </si>
  <si>
    <t>Wskaźnik emisyjności dla produktów</t>
  </si>
  <si>
    <t>Produkty rafineryjne</t>
  </si>
  <si>
    <t>Proszę użyć narzędzia dotyczącego CWT w arkuszu „SpecialBM” do obliczenia historycznych poziomów działalności.</t>
  </si>
  <si>
    <t>Koks</t>
  </si>
  <si>
    <t>Aglomerowana ruda żelaza</t>
  </si>
  <si>
    <t>Ciekły metal</t>
  </si>
  <si>
    <t>Stal węglowa z pieca łukowego</t>
  </si>
  <si>
    <t>Stal wysokostopowa z pieca łukowego</t>
  </si>
  <si>
    <t>Odlew żeliwny</t>
  </si>
  <si>
    <t>Wstępnie spieczona anoda</t>
  </si>
  <si>
    <t>[Pierwotne] aluminium</t>
  </si>
  <si>
    <t>Szary klinkier cementowy</t>
  </si>
  <si>
    <t>Biały klinkier cementowy</t>
  </si>
  <si>
    <t>Wapno</t>
  </si>
  <si>
    <t>Proszę użyć narzędzia dotyczącego wapna w arkuszu „SpecialBM” do obliczenia historycznych poziomów działalności.</t>
  </si>
  <si>
    <t>Dolomit kalcynowany</t>
  </si>
  <si>
    <t>Proszę użyć narzędzia dotyczącego dolomitu kalcynowanego w arkuszu „SpecialBM” do obliczenia historycznych poziomów działalności.</t>
  </si>
  <si>
    <t>Dolomit spiekany</t>
  </si>
  <si>
    <t>Szkło typu float</t>
  </si>
  <si>
    <t>Butle i słoiki ze szkła bezbarwnego</t>
  </si>
  <si>
    <t>Butle i słoiki ze szkła barwnego</t>
  </si>
  <si>
    <t>Produkty z włókien szklanych ciągłych</t>
  </si>
  <si>
    <t>Cegły licówki</t>
  </si>
  <si>
    <t>Kostki brukowe</t>
  </si>
  <si>
    <t>Dachówki</t>
  </si>
  <si>
    <t>Proszek uzyskany metodą suszenia rozpryskowego</t>
  </si>
  <si>
    <t>Wełna mineralna</t>
  </si>
  <si>
    <t>Gips</t>
  </si>
  <si>
    <t>Suszony gips wtórny</t>
  </si>
  <si>
    <t>Płyta gipsowa</t>
  </si>
  <si>
    <t>Krótkowłóknista masa celulozowa siarczanowa</t>
  </si>
  <si>
    <t>Tona powietrznie suchej masy</t>
  </si>
  <si>
    <t>Proszę zwrócić uwagę, że w odniesieniu do zintegrowanej produkcji masy celulozowej i papieru zastosowanie mają szczególne zasady przydziału (art. 16 ust. 6 FAR).</t>
  </si>
  <si>
    <t>Długowłóknista masa celulozowa siarczanowa</t>
  </si>
  <si>
    <t>Masa celulozowa siarczynowa, masa termomechaniczna i masa mechaniczna</t>
  </si>
  <si>
    <t>Masa makulaturowa</t>
  </si>
  <si>
    <t>Papier gazetowy</t>
  </si>
  <si>
    <t>Wysokogatunkowy papier niepowlekany</t>
  </si>
  <si>
    <t>Wysokogatunkowy papier powlekany</t>
  </si>
  <si>
    <t>Bibułka higieniczna</t>
  </si>
  <si>
    <t>Testliner i fluting</t>
  </si>
  <si>
    <t>Tektura niepowlekana</t>
  </si>
  <si>
    <t>Tektura powlekana</t>
  </si>
  <si>
    <t>Sadza</t>
  </si>
  <si>
    <t>Kwas azotowy</t>
  </si>
  <si>
    <t>Mierzalne ciepło dostarczane do innych podinstalacji należy traktować jak ciepło ze źródeł nieobjętych systemem EU ETS.</t>
  </si>
  <si>
    <t>Kwas adypinowy</t>
  </si>
  <si>
    <t>Amoniak</t>
  </si>
  <si>
    <t>Kraking parowy</t>
  </si>
  <si>
    <t>Proszę użyć narzędzia dotyczącego krakingu parowego w arkuszu „SpecialBM” do obliczenia historycznych poziomów działalności i wstępnego przydziału.</t>
  </si>
  <si>
    <t>Związki aromatyczne</t>
  </si>
  <si>
    <t>Styren</t>
  </si>
  <si>
    <t>Fenol/aceton</t>
  </si>
  <si>
    <t>Tlenek etylenu / glikole etylenowe</t>
  </si>
  <si>
    <t>Proszę użyć narzędzia dotyczącego tlenku etylenu / glikoli etylenowych w arkuszu „SpecialBM” do obliczenia historycznych poziomów działalności.</t>
  </si>
  <si>
    <t>Monomer chlorku winylu</t>
  </si>
  <si>
    <t>Proszę użyć narzędzia dotyczącego VCM w arkuszu „SpecialBM” do obliczenia wstępnego przydziału.</t>
  </si>
  <si>
    <t>PVC-S</t>
  </si>
  <si>
    <t>PVC-E</t>
  </si>
  <si>
    <t>Wodór</t>
  </si>
  <si>
    <t>Proszę użyć narzędzia dotyczącego wodoru w arkuszu „SpecialBM” do obliczenia historycznych poziomów działalności.</t>
  </si>
  <si>
    <t>Gaz syntezowy</t>
  </si>
  <si>
    <t>Proszę użyć narzędzia dotyczącego gazu syntezowego w arkuszu „SpecialBM” do obliczenia historycznych poziomów działalności.</t>
  </si>
  <si>
    <t>Soda kalcynowana</t>
  </si>
  <si>
    <t>Wielkości benchmarku (EUA/t)</t>
  </si>
  <si>
    <t>Podinstalacja objęta wskaźnikiem emisyjności opartym na cieple (CL | non-CBAM)</t>
  </si>
  <si>
    <t>Podinstalacja objęta wskaźnikiem emisyjności opartym na cieple (non-CL | non-CBAM)</t>
  </si>
  <si>
    <t>Podinstalacja objęta wskaźnikiem emisyjności opartym na cieple (CL | CBAM)</t>
  </si>
  <si>
    <t>Podinstalacja sieci ciepłowniczej</t>
  </si>
  <si>
    <t>Podinstalacja objęta wskaźnikiem emisyjności opartym na paliwie (CL | non-CBAM)</t>
  </si>
  <si>
    <t>Podinstalacja objęta wskaźnikiem emisyjności opartym na paliwie (non-CL | non-CBAM)</t>
  </si>
  <si>
    <t>Podinstalacja objęta wskaźnikiem emisyjności opartym na paliwie (CL | CBAM)</t>
  </si>
  <si>
    <t>Podinstalacja wytwarzająca emisje procesowe (CL | non-CBAM)</t>
  </si>
  <si>
    <t>Podinstalacja wytwarzająca emisje procesowe (non-CL | non-CBAM)</t>
  </si>
  <si>
    <t>Podinstalacja wytwarzająca emisje procesowe (CL | CBAM)</t>
  </si>
  <si>
    <t>(iii) (3) switch from fossil fuels to biomass fulfilling the sustainability and greenhouse gas savings criteria referred to in Article 38(5) of Implementing Regulation (EU) 2018/2067</t>
  </si>
  <si>
    <t>2 Year</t>
  </si>
  <si>
    <t>Lata</t>
  </si>
  <si>
    <t>Kategorie środków i inwestycji</t>
  </si>
  <si>
    <t>(iii) (1) przejście z paliw kopalnych na wodór</t>
  </si>
  <si>
    <t>(iii) (2) przejście z paliw kopalnych na energię elektryczną</t>
  </si>
  <si>
    <t>(iii) (3) przejście z paliw kopalnych na biomasę spełniającą kryteria zrównoważonego rozwoju i ograniczania emisji gazów cieplarnianych, o których mowa w art. 38 ust. 5 rozporządzenia wykonawczego (UE) 2018/2066</t>
  </si>
  <si>
    <t>(iii) (4) przejście z paliw kopalnych na paliwa alternatywne pochodzące ze strumienia odpadów</t>
  </si>
  <si>
    <t>(iii) (5) przejście z paliw kopalnych na inne źródła energii odnawialnej</t>
  </si>
  <si>
    <t>Rozpoczęcie i zaprzestanie działalności podinstalacji</t>
  </si>
  <si>
    <t>Brak</t>
  </si>
  <si>
    <t>Ocena skuteczności</t>
  </si>
  <si>
    <t>1 rok</t>
  </si>
  <si>
    <t>2 lata</t>
  </si>
  <si>
    <t>3 lata</t>
  </si>
  <si>
    <t>4 lata</t>
  </si>
  <si>
    <t>5 lat</t>
  </si>
  <si>
    <t>I. 
Wymagania P.Czł.</t>
  </si>
  <si>
    <t>DODATKOWE WYMAGANIA DOTYCZĄCE DANYCH, USTANAWIANE PRZEZ PAŃSTWA CZŁONKOWSKIE</t>
  </si>
  <si>
    <t>K. 
Uwagi</t>
  </si>
  <si>
    <t>UWAGI I DALSZE INFORMACJE</t>
  </si>
  <si>
    <t>Dokumenty uzupełniające do niniejszego planu</t>
  </si>
  <si>
    <t>W tym miejscu proszę wymienić wszystkie dokumenty dołączone do niniejszego planu</t>
  </si>
  <si>
    <t>Poniżej proszę podać nazwę pliku lub nazwy plików, jeśli są one w formie elektronicznej, bądź oznaczenia dokumentów, jeśli są one w wersji papierowej.</t>
  </si>
  <si>
    <t>Nazwa pliku / Znak pisma</t>
  </si>
  <si>
    <t>Opis dokumentu</t>
  </si>
  <si>
    <t>Miejsce na informacje dodatkowe wszelkiego rodzaju</t>
  </si>
  <si>
    <t>W polu poniżej można podać wszelkie informacje, które nie nadają się do wprowadzenia w pozostałych arkuszach, lecz które – Państwa zdaniem – mogą być istotne dla właściwego organu</t>
  </si>
  <si>
    <t>Ilościowa ocena wpływu na podinstalacje rezerwowe (fall-back)</t>
  </si>
  <si>
    <t>Ilościowa ocena wpływu na inne procesy nie objęte podinstalacjami</t>
  </si>
  <si>
    <t>F. 
Wymagania P.Czł.</t>
  </si>
  <si>
    <t>G. Uwagi</t>
  </si>
  <si>
    <t>Data odniesienia dla sprawozdania dotyczącego neutralności klimatycznej:</t>
  </si>
  <si>
    <t>Jest to wzór dla sprawozdania dotyczącego neutralności klimatycznej opracowany w imieniu Komisji przez jej konsultantów (Umweltbundesamt GmbH Austria).
Poglądy wyrażone w tym pliku reprezentują poglądy autorów i niekoniecznie Komisji Europejskiej.</t>
  </si>
  <si>
    <t>Jest to ostateczna wersja wzoru sprawozdania dotyczącego neutralności klimatycznej z dnia 9 lutego 2026 r.</t>
  </si>
  <si>
    <t>A. 
Wersje CNR &amp; CNP</t>
  </si>
  <si>
    <t>Dyrektywa 2003/87/WE, ostatnio zmieniona dyrektywą 2024/795/EU (zwana dalej „dyrektywą w sprawie EU ETS”), zawiera wymóg, zgodnie z którym państwa członkowskie muszą przydzielać instalacjom bezpłatne uprawnienia na podstawie w pełni zharmonizowanych w całej Wspólnocie (art. 10a ust. 1). Dyrektywa jest dostępna pod adresem:</t>
  </si>
  <si>
    <t>Artykuł 10a ust. 1 dyrektywy EU ETS oraz z art. 22b rozporządzenia (UE) 2019/331 (FAR) stanowi, że przydział bezpłatnych uprawnień ulega zmniejszeniu o 20% w przypadku, gdy prowadzący instalacje, których poziom emisji gazów cieplarnianych jest wyższy niż 80. percentyl poziomów emisji dla odpowiednich wskaźników emisyjności dla produktów (w latach 2016/2017), gdy nie przedłożył planu neutralności klimatycznej (CNP) zgodnego z art. 10b ust. 4 dyrektywy EU ETS, w ramach wniosku o przydział bezpłatnych uprawnień na lata 2026-2030.</t>
  </si>
  <si>
    <t>Ponadto art. 10b ust. 4 dyrektywy EU ETS określa przyznanie dodatkowych 30% bezpłatnych uprawnień na rzecz ciepłownictwa w niektórych Państwach Członkowskich, pod warunkiem że prowadzący instalacje przedłożą plan neutralności klimatycznej (CNP) w ramach wniosku o przydział bezpłatnych uprawnień na lata 2026-2030 i że wielkość inwestycji odpowiadająca wartości tego dodatkowego bezpłatnego przydziału zostanie zainwestowana w celu znacznej redukcji emisji przed 2030 r.</t>
  </si>
  <si>
    <t>Art. 3b rozporządzenia wykonawczego 2019/1842, ostatnio zmienione rozporządzeniem wykonawczym (UE) 2025/772 (zwane dalej „rozporządzeniem ALC”), nakłada na operatorów instalacji, którzy złożyli plan neutralności klimatycznej, obowiązek sporządzenia sprawozdania dotyczącego neutralności klimatycznej (CNR), a także określa minimalną treść i format CNR. Rozporządzenie można pobrać ze strony:</t>
  </si>
  <si>
    <t>WERSJE SPRAWOZDANIA DOTYCZĄCEGO NEUTRALNOŚCI KLIMATYCZNEJ I PLANU NEUTRALNOŚCI KLIMATYCZNEJ</t>
  </si>
  <si>
    <t>Szczegóły sprawozdania</t>
  </si>
  <si>
    <t>Proszę wybrać odpowiedni 5-letni okres odniesienia dla niniejszego raportu:</t>
  </si>
  <si>
    <t>Jeżeli na przykład raport zostanie złożony w 2041 roku, należy wybrać okres "2036-2040".</t>
  </si>
  <si>
    <t>Niniejszy arkusz służy do śledzenia wersji sprawozdania dotyczącego neutralności klimatycznej. Każda wersja powinna mieć indywidualny numer wersji oraz dzień odniesienia.</t>
  </si>
  <si>
    <t>W zależności od wymogów danego państwa członkowskiego dokument wymieniany pomiędzy właściwym organem a prowadzącym instalację może zawierać różne aktualizacje lub prowadzący instalację może sam śledzić wersje dokumentu. W każdym przypadku prowadzący instalację powinien przechowywać w dokumentacji kopię każdej wersji raportu neutralności klimatycznej.</t>
  </si>
  <si>
    <t>Status sprawozdania dotyczącego neutralności klimatycznej w dniu odniesienia należy wskazać w kolumnie „status”. Możliwe rodzaje statusu to: „przekazany właściwemu organowi (CA)”, „zwrócony z uwagami”, „zatwierdzony przez właściwy organ (CA)”, „projekt roboczy” itd.</t>
  </si>
  <si>
    <t>W kilku miejscach w niniejszym dokumencie jest mowa o dokumentach zewnętrznych. Należy zauważyć, że wszelkie informacje zawarte w takich dokumentach zewnętrznych stanowią integralną część sprawozdania dotyczącego neutralności klimatycznej.</t>
  </si>
  <si>
    <t>Wersje planu neutralności klimatycznej</t>
  </si>
  <si>
    <t>Proszę wprowadzić nazwę pliku z planem neutralności klimatycznej (np. PNK_szablon_V1.xlsx), numer wersji oraz datę obowiązywania ostatniej wersji planu neutralności klimatycznej przyjętego przez właściwy organ oraz wszystkie inne wersje planu neutralności klimatycznej, które mają znaczenie w pięcioletnim okresie. Dodatkowo, proszę opisać wszystkie zmiany w planie neutralności klimatycznej, które nastąpiły w odpowiednim pięcioletnim okresie i potwierdzić, czy zmiany te zostały zaakceptowane  przez właściwy organ.</t>
  </si>
  <si>
    <t>Nazwa pliku</t>
  </si>
  <si>
    <t>ksw@kobize.pl</t>
  </si>
  <si>
    <t>Opis zmian i komentarze ogólne</t>
  </si>
  <si>
    <t>Zaakceptowane przez właściwy organ</t>
  </si>
  <si>
    <t>Ten arkusz ma taką samą strukturę jak arkusz podsumowania w formularzu raportu planu neutralności klimatycznej i zawiera linki do pustego formularza. Ponadto zawiera odnośniki do arkuszy C_InstallationDescription, F_ProdBM, G_FallBackBM and H_OtherProcesses z szablonu planu neutralności klimatycznej.</t>
  </si>
  <si>
    <t>Krok 1</t>
  </si>
  <si>
    <t>Aby pobrać dane z konkretnego pliku, który zawiera wszystkie Państwa dane dotyczące PNK, proszę zmienić odnośnik do pliku za pomocą funkcji „Edytuj linki” w zakładce „Dane” we wstążce programu Excel.</t>
  </si>
  <si>
    <t>Krok 2</t>
  </si>
  <si>
    <t>Proszę wybrać opcję „Edytuj linki”, która – w zależności od Państwa wersji programu Excel – znajduje się w pozycji „Połączenia” lub „Zapytania i połączenia”.</t>
  </si>
  <si>
    <t>Krok 3</t>
  </si>
  <si>
    <t>Pojawi się okno dialogowe, w którym należy wybrać link do pustego formularza i kliknąć „Zmień źródło”.</t>
  </si>
  <si>
    <t>Uwaga: z tej funkcji można skorzystać wyłącznie wtedy, gdy aktywny jest ten arkusz. Jeżeli skorzystają Państwo z tej opcji w innym arkuszu, przycisk „Zmień źródło” będzie nieaktywny.</t>
  </si>
  <si>
    <t>Krok 4</t>
  </si>
  <si>
    <t>Proszę wybrać plik planu neutralności klimatycznej w oknie dialogowym i kliknąć „OK”. Uwaga: zaktualizowanie wszystkich komórek zawierających linki może zająć kilka sekund.</t>
  </si>
  <si>
    <t>Krok 5</t>
  </si>
  <si>
    <t>(opcjonalnie) Teraz można kliknąć opcję „Przerwij łącze” w oknie dialogowym. Wybranie tej opcji spowoduje usunięcie z arkusza odnośników do wszystkich plików zewnętrznych i zastąpienie ich odpowiednimi wartościami.</t>
  </si>
  <si>
    <t>Uwaga: po wybraniu tej opcji nie będzie można powtórzyć poprzednich kroków.</t>
  </si>
  <si>
    <t>Krok 6</t>
  </si>
  <si>
    <t>Proszę zamknąć okno dialogowe „Edytuj linki”.</t>
  </si>
  <si>
    <t>Następnie w tym arkuszu pojawią się poniżej dane dotyczące PNK - teraz można wrócić do części A.II i przejść do kolejnych kroków.</t>
  </si>
  <si>
    <t>WAŻNE! Proszę NIE wprowadzać zmian ręcznie w żadnych z poniższych komórek tego arkusza.</t>
  </si>
  <si>
    <t>Data rozpoczęcia</t>
  </si>
  <si>
    <t>Nr podsumowania</t>
  </si>
  <si>
    <t>Informacje zawarte w tym pliku zostaną wykorzystane przez właściwy organ w celu ustalenia spełnienia warunku planu neutralności klimatycznej w zakresie przydziału bezpłatnych uprawnień do emisji zgodnie z art. 10b dyrektywy EU ETS i art. 22b rozporządzenia (UE) 2019/331 (FAR) oraz art. 3b, 3c i 3d rozporządzenia ALC. Ponadto informacje te mogą zostać przekazane Komisji Europejskiej w części lub w całości, jeśli o to poprosi, w celu sprawdzenia krajowych środków wykonawczych zgodnie z art. 11 ust. 1 dyrektywy EU ETS.</t>
  </si>
  <si>
    <t>Proszę potwierdzić zgodę na wykorzystanie informacji zawartych w niniejszym sprawozdaniu dotyczącym neutralności klimatycznej.</t>
  </si>
  <si>
    <t>Dane z planu neutralności klimatycznej</t>
  </si>
  <si>
    <t>Automatycznie</t>
  </si>
  <si>
    <t>Nieistotne</t>
  </si>
  <si>
    <t>Link do pliku PNK</t>
  </si>
  <si>
    <t xml:space="preserve">Pola w kolorze oliwkowym oznaczają, że znajdujące się w nich informacje opierają się na linkach do zewnętrznych plików Excel, w szczególności do PNK (planu neutralności klimatycznej). </t>
  </si>
  <si>
    <t>Nawigacja</t>
  </si>
  <si>
    <t xml:space="preserve">Niektóre informacje, które sa wymagane w tym sprawozdaniu przekazano już w PNK. Dotyczy to informacji na temat instalacji (niniejszy arkusz) oraz właściwych podinstalacji, w tym parametrów, takich jak historyczne emisje, kamienie milowe i wartości docelowe. </t>
  </si>
  <si>
    <t>Aby uzupełnić te informacje w tym arkuszu, można skorzystać z opcji połączenia arkusza z Państwa plikiem PNK. Informacje z PNK są zbierane za pomocą funkcji „Edytuj linki” w zakładce „Dane” we wstążce programu Excel. Ręczne wprowadzanie danych jest opcjonalne i może być wykorzystane do ręcznego nadpisania, jeżeli dane z PNK przestały być prawidłowe.</t>
  </si>
  <si>
    <t>Dodatkowe instrukcje znajdują się w arkuszu „CNPSummary” w tym formularzu.</t>
  </si>
  <si>
    <t>Link do danych w pliku PNK:</t>
  </si>
  <si>
    <t>Komórki w tym arkuszu mają następujący format, który wskazuje, gdzie znajdują się informacje w arkuszu podsumowania PNK:</t>
  </si>
  <si>
    <t>Ręczne wprowadzanie danych (jeżeli wybrano tę opcję) lub ręczne nadpisanie, jeżeli dane z PNK przestały być prawidłowe:</t>
  </si>
  <si>
    <t>Dane zastosowane w tym raporcie:</t>
  </si>
  <si>
    <t>Czy plan neutralności klimatycznej został sporządzony dla przedsiębiorstwa ciepłowniczego?</t>
  </si>
  <si>
    <t xml:space="preserve">Jeżeli plan neutralności klimatycznej został sporządzony na poziomie przedsiębiorstwa, to sprawozdanie dotyczące neutralności klimatycznej powinno również zostać złożone na poziomie przedsiębiorstwa. Realizacja kamieni milowych i wartości docelowych musi zostać wykazana dla wszystkich instalacji objętych planem neutralności klimatycznej (PNK). Rzeczywiste specyficzne emisje oraz bezwzględne wartości emisji (jeśli dotyczy) należy zsumować ze wszystkich instalacji, a sume wprowadzić do arkusza D_Targets. </t>
  </si>
  <si>
    <t xml:space="preserve">Na przykład, jeśli identyfikator rejestru to PL000000000123456, proszę wpisać tutaj 123456. Odpowiedni identyfikator wraz z Państwem Członkowskim wybranym w punkcie III.1(b) zostanie wyświetlony automatycznie w punkcie (iii) poniżej. </t>
  </si>
  <si>
    <t>Adres:</t>
  </si>
  <si>
    <t xml:space="preserve">Poniższa tabela dotyczy wyłącznie przedsiębiorstw ciepłowniczych w Polsce, Bułgarii, Czechach i na Łotwie, które przedłożyły plan neutralności klimatycznej na poziomie przedsiębiorstwa ciepłowniczego. </t>
  </si>
  <si>
    <t>Proszę wymienić wszystkie dodatkowe instalacje w ramach przedsiębiorstwa ciepłowniczego powiązane i obsługiwane przez prowadzącego instalację objęte niniejszym sprawozdaniem dotyczącym neutralności klimatycznej, zgodnie z planem neutralności klimatycznej.</t>
  </si>
  <si>
    <t>Z kim można się skontaktować w związku ze sprawozdaniem dotyczącym neutralności klimatycznej?</t>
  </si>
  <si>
    <t xml:space="preserve">Dużym ułatwieniem będzie wyznaczenie osoby do bezpośredniego kontaktu w przypadku pytań do sprawozdania dotyczącego neutralności klimatycznej. Wyznaczone osoby powinny być upoważnione do działania w imieniu prowadzącego instalację. </t>
  </si>
  <si>
    <t>Weryfikator wyznaczony do niniejszego raportu</t>
  </si>
  <si>
    <t>Imię, nazwisko i adres weryfikatora:</t>
  </si>
  <si>
    <t>Nazwa przedsiębiorstwa:</t>
  </si>
  <si>
    <t>Ulica, numer:</t>
  </si>
  <si>
    <t>Imię i nazwisko upoważnionego przedstawiciela weryfikatora:</t>
  </si>
  <si>
    <t>Wyznaczona osoba powinna znać treść niniejszego raportu. Najlepiej, aby był to główny weryfikator wyznaczony do niniejszego raportu.</t>
  </si>
  <si>
    <t>Imię i nazwisko:</t>
  </si>
  <si>
    <t>Faks:</t>
  </si>
  <si>
    <t>Główna osoba wyznaczona do kontaktu ze strony weryfikatora:</t>
  </si>
  <si>
    <t xml:space="preserve">Wyznaczona osoba powinna znać treść niniejszego raportu. </t>
  </si>
  <si>
    <t>Informacje dotyczące akredytacji weryfikatora:</t>
  </si>
  <si>
    <t>Akredytujące państwo członkowskie:</t>
  </si>
  <si>
    <t>Nazwa krajowej jednostki akredytującej:</t>
  </si>
  <si>
    <t>Numer rejestracyjny wydany przez jednostkę akredytującą:</t>
  </si>
  <si>
    <t>C.
Kamienie milowe</t>
  </si>
  <si>
    <t>REALIZACJA KAMIENI MILOWYCH</t>
  </si>
  <si>
    <t>Realizacja kamieni milowych</t>
  </si>
  <si>
    <t>Wszystkie istotne kamienie milowe zostały zrealizowane</t>
  </si>
  <si>
    <t>Jeśli wszystkie istotne kamienie milowe zostały zrealizowane, wyświetli się w tym miejscu PRAWDA. Jeżeli chociaż jeden istotny kamień milowy nie został zrealizowany, to wyświetli się FAŁSZ.</t>
  </si>
  <si>
    <t>Uwagi</t>
  </si>
  <si>
    <t>KM zrealizowany</t>
  </si>
  <si>
    <t>D. Wartości docelowe</t>
  </si>
  <si>
    <t>WARTOŚCI DOCELOWE NA POZIOMIE PODINSTALACJI</t>
  </si>
  <si>
    <t>Osiągnięcie wartości docelowych</t>
  </si>
  <si>
    <t>Podinstalacja</t>
  </si>
  <si>
    <t xml:space="preserve">Wszystkie kamienie milowe podane w PNK są automatycznie pobierane z arkusza „c_CNPSummary” i wymienione w poniższej tabeli. Proszę wybrać PRAWDA w kolumnie I dla wszystkich istotnych kamieni milowych (dane obowiązkowe), które zostały zrealizowane oraz FAŁSZ w przypadku niezrealizowania kamieni milowych. </t>
  </si>
  <si>
    <t>Rzeczywiste emisje</t>
  </si>
  <si>
    <t>Proszę podać rzeczywiste indywidualne poziomy emisji (zgodnie z emisjami przypisanymi zgodnie z zasadami FAR i MRR) na koniec każdego pięcioletniego okresu.</t>
  </si>
  <si>
    <t xml:space="preserve">Indywidualne poziomy emisji powinny zostać obliczone poprzez podzielenie przypisanych emisji przez poziom działalności, obie wartości oparte na odpowiednich zasadach FAR, zgodnie z danymi wprowadzonymi w raportach ALC za dany rok. W przypadku procesów  nie objętych wskaźnikiem emisyjności podinstalacji, prosimy upewnić się, że emisje odnoszą się do odpowiednich jednostek produkcji wskazanych w arkuszu [C.I.3] ostatniego PNK. </t>
  </si>
  <si>
    <t>Rzeczywiste bezwzględne emisje</t>
  </si>
  <si>
    <t>Nazwa podinstalacji/innego procesu jest wyświetlana automatycznie na podstawie danych wprowadzonych w arkuszu „c_CNPSummary”.</t>
  </si>
  <si>
    <t>Dodatkowo, wprowadzenie danych dla bezwzględnych emisji, wyrażonych w t CO2e, jest obowiązkowe, jeśli bezwzględne wielkości emisji zostały wymienione w ostatnim PNK.</t>
  </si>
  <si>
    <t>Jeśli zgodnie z PNK zaplanowano zaprzestanie działalności podinstalacji w danym pięcioletnim okresie, prosimy o potwierdzenie, że podinstalacja zakończyła działalność.</t>
  </si>
  <si>
    <t>Rzeczywiste względne emisje</t>
  </si>
  <si>
    <t>E. Podsumowanie</t>
  </si>
  <si>
    <t>Wartości docelowe wielkości emisji (informacje pobrane z akrusza „c_CNPSummary”)</t>
  </si>
  <si>
    <t>Rzeczywiste specyficzne emisje</t>
  </si>
  <si>
    <t>Redukcja rzeczywistych specyficznych emisji w stosunku do wartości bazowej oraz w stosunku do wskaźnika emisyjności dla produktu są obliczane automatycznie na podstawie danych dotyczących rzeczywistych specyficznych emisji, wprowadzonych w lit. (c) powyżej.</t>
  </si>
  <si>
    <t>Wartości docelowe specyficznych względnych wielkości emisji (informacje pobrane z akrusza „c_CNPSummary”)</t>
  </si>
  <si>
    <t>Na podstawie wprowadzonych powyżej wartości osiągnięcie wartości docelowych specyficznych emisji oraz, jeśeli dotyczy, wartości docelowych bezwzględnej wielkości emisji, jest automatycznie obliczana Based on the entries above the achievement of the specific emission targets and, where relevant, the absolute emission targets is automatically calculated. In addition, an indication of whether a planned cessation has indeed occurred is given.</t>
  </si>
  <si>
    <t>Osiągnięto wartości docelowe dla specyficznych emisji</t>
  </si>
  <si>
    <t>Osiągnięto wartości docelowe dla bezwzględnych emisji</t>
  </si>
  <si>
    <t>Osiągnięto wszystkie wartości docelowe</t>
  </si>
  <si>
    <t>Ogólne informacje o sprawozdaniu dotyczącym neutralności klimatycznej</t>
  </si>
  <si>
    <t>Data odniesienia sprawozdania dotyczącego neutralności klimatycznej</t>
  </si>
  <si>
    <t>Numer wersji sprawozdania dotyczącego neutralności klimatycznej</t>
  </si>
  <si>
    <t>Dzień odniesienia sprawozdania dotyczącego neutralności klimatycznej</t>
  </si>
  <si>
    <t>Wszystkie istotne wartości docelowe i kamienie milowe zostały osiągnięte</t>
  </si>
  <si>
    <t>Dane weryfikatora</t>
  </si>
  <si>
    <t>Wartość docelowa</t>
  </si>
  <si>
    <t>W odniesieniu do wielkości benchmarku</t>
  </si>
  <si>
    <t>Osiągnięto wartości docelowe</t>
  </si>
  <si>
    <t>WYNIK: Wszystkie istotne wartości docelowe zostały osiągnięte?</t>
  </si>
  <si>
    <t>WYNIK: Wszystkie istotne kamienie milowe zostały zrealizowane?</t>
  </si>
  <si>
    <t>Prowadzący tę instalację potwierdza, że niniejsze sprawozdanie może być wykorzystywane przez właściwy organ oraz Komisję Europejską.</t>
  </si>
  <si>
    <t>Wykres Gantta (pobrany z PNK)</t>
  </si>
  <si>
    <t>Kryteria dotyczące warunkowości, określone w art. 3c i 3d rozporządzenia ALC, jeżeli dotyczą, nie zostały spełnione.</t>
  </si>
  <si>
    <t>Wykaz wersji sprawozdania dotyczącego neutralności klimatycznej</t>
  </si>
  <si>
    <t>Okres zaprzestania działalności</t>
  </si>
  <si>
    <t>Jeżeli przekazujecie Państwo sprawozdanie dotyczące neutralności klimatycznej wykorzystując drogę tradycyjną lub z wykorzystaniem kwalifikowanego podpisu elektronicznego, prosimy o skorzystanie z poniższego miejsca na podpis:</t>
  </si>
  <si>
    <t>Czy sprawozdanie dotyczące neutralności klimatycznej jest sporządzone dla przedsiębiorstwa ciepłowniczego?</t>
  </si>
  <si>
    <r>
      <t xml:space="preserve">Jeżeli plan neutralności klimatycznej składany jest na poziomie przedsiębiorstwa ciepłowniczego, emisje oraz wartości docelowe należy zsumować dla wszystkich instalacji objętych planem neutralności klimatycznej, a sumy należy wpisać w arkuszach D_HistoricalEmissions oraz G_FallBackBM i H_OtherProcesses.
</t>
    </r>
    <r>
      <rPr>
        <i/>
        <sz val="8"/>
        <color rgb="FFFF0000"/>
        <rFont val="Arial"/>
        <family val="2"/>
        <charset val="238"/>
      </rPr>
      <t>Instalacje z grupy instalacji o największej emisyjności dwutlenku węgla mogą opracować plan neutralności klimatycznej wyłącznie na poziomie instalacji. Instalacje ubiegające się o dodatkowy przydział uprawnień do emisji dla podinstalacji sieć ciepłownicza mogą złożyć plan neutralności klimatycznej na poziomie instalacji (jeżeli np. nie spełniają definicji przedsiębiorstwa ciepłowniczego w zakresie głównej działalności) lub jako przedsiębiorstwo ciepłownicze (jeżeli spełniają definicję przedsiębiorstwa ciepłowniczego). Jednak plan neutralności klimatycznej opracowany na poziomie przedsiębiorstwa ciepłowniczego powinien być rozliczany w ramach raportu dotyczącego neutralności klimatycznej również na poziomie przedsiębiorstwa.
Definicję przedsiębiorstwa ciepłowniczego określa Rozporządzenie wykonawcze Komisji (UE) 2023/2441 z dnia 31 października 2023 r. ustanawiające zasady stosowania dyrektywy 2003/87/WE Parlamentu Europejskiego i Rady w odniesieniu do treści i formatu planu neutralności klimatycznej niezbędnego do przydziału bezpłatnych uprawnień do emisji.</t>
    </r>
  </si>
  <si>
    <r>
      <rPr>
        <sz val="10"/>
        <color rgb="FFFF0000"/>
        <rFont val="Arial"/>
        <family val="2"/>
        <charset val="238"/>
      </rPr>
      <t>Sprawozdanie dotyczące neutralności klimatycznej należy złożyć do Krajowego Ośrodka Bilansowania i Zarządzania Emisjami
Możliwe sposoby wysłania:
1. Na adres skrzynki e Doręczeń IOŚ-PIB: AE:PL-59757-95558-RADVR-24</t>
    </r>
    <r>
      <rPr>
        <sz val="10"/>
        <rFont val="Arial"/>
        <family val="2"/>
      </rPr>
      <t>), lub
2. Wykorzystując drogę tradycyjną, zarówno w postaci papierowej jak i postaci elektronicznej umożliwiającej przetwarzanie danych (np. pliki .xls/.xlsx na płycie itp.) na adres: 
Krajowy Ośrodek Bilansowania i Zarządzania Emisjami
ul. Słowicza 32
02-170 Warszawa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</si>
</sst>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0_ ;[Red]\-#,##0\ "/>
    <numFmt numFmtId="165" formatCode="#,##0.000"/>
    <numFmt numFmtId="166" formatCode="#,##0.0000_ ;[Red]\-#,##0.0000\ "/>
    <numFmt numFmtId="167" formatCode="0.0000"/>
    <numFmt numFmtId="168" formatCode="#,##0.00_ ;[Red]\-#,##0.00\ "/>
    <numFmt numFmtId="169" formatCode="0.000"/>
    <numFmt numFmtId="170" formatCode="#,##0.0##"/>
  </numFmts>
  <fonts count="87" x14ac:knownFonts="1">
    <font>
      <sz val="11"/>
      <color theme="1"/>
      <name val="Calibri"/>
      <family val="2"/>
      <scheme val="minor"/>
    </font>
    <font>
      <sz val="10"/>
      <name val="Arial"/>
      <family val="2"/>
    </font>
    <font>
      <sz val="11"/>
      <color indexed="8"/>
      <name val="Calibri"/>
      <family val="2"/>
    </font>
    <font>
      <sz val="10"/>
      <name val="Arial"/>
      <family val="2"/>
    </font>
    <font>
      <b/>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indexed="13"/>
      <name val="Arial"/>
      <family val="2"/>
    </font>
    <font>
      <sz val="11"/>
      <color theme="1"/>
      <name val="Arial"/>
      <family val="2"/>
    </font>
    <font>
      <b/>
      <sz val="14"/>
      <name val="Arial"/>
      <family val="2"/>
    </font>
    <font>
      <b/>
      <sz val="12"/>
      <color indexed="9"/>
      <name val="Arial"/>
      <family val="2"/>
    </font>
    <font>
      <b/>
      <sz val="11"/>
      <color indexed="62"/>
      <name val="Arial"/>
      <family val="2"/>
    </font>
    <font>
      <i/>
      <sz val="8"/>
      <color indexed="62"/>
      <name val="Arial"/>
      <family val="2"/>
    </font>
    <font>
      <b/>
      <sz val="11"/>
      <color indexed="18"/>
      <name val="Arial"/>
      <family val="2"/>
    </font>
    <font>
      <sz val="10"/>
      <color indexed="10"/>
      <name val="Arial"/>
      <family val="2"/>
    </font>
    <font>
      <b/>
      <i/>
      <sz val="10"/>
      <color indexed="62"/>
      <name val="Arial"/>
      <family val="2"/>
    </font>
    <font>
      <sz val="8"/>
      <name val="Arial"/>
      <family val="2"/>
    </font>
    <font>
      <i/>
      <sz val="8"/>
      <color indexed="18"/>
      <name val="Arial"/>
      <family val="2"/>
    </font>
    <font>
      <sz val="10"/>
      <name val="Arial"/>
      <family val="2"/>
    </font>
    <font>
      <i/>
      <sz val="10"/>
      <name val="Arial"/>
      <family val="2"/>
    </font>
    <font>
      <b/>
      <sz val="11"/>
      <name val="Arial"/>
      <family val="2"/>
    </font>
    <font>
      <u/>
      <sz val="10"/>
      <color indexed="12"/>
      <name val="Arial"/>
      <family val="2"/>
    </font>
    <font>
      <b/>
      <u/>
      <sz val="10"/>
      <color indexed="12"/>
      <name val="Arial"/>
      <family val="2"/>
    </font>
    <font>
      <sz val="9"/>
      <name val="Times New Roman"/>
      <family val="1"/>
    </font>
    <font>
      <sz val="10"/>
      <color theme="1"/>
      <name val="Arial"/>
      <family val="2"/>
    </font>
    <font>
      <b/>
      <sz val="11"/>
      <color theme="1"/>
      <name val="Arial"/>
      <family val="2"/>
    </font>
    <font>
      <sz val="10"/>
      <name val="Arial"/>
      <family val="2"/>
    </font>
    <font>
      <b/>
      <u/>
      <sz val="10"/>
      <color indexed="62"/>
      <name val="Arial"/>
      <family val="2"/>
    </font>
    <font>
      <b/>
      <u/>
      <sz val="20"/>
      <color indexed="62"/>
      <name val="Arial"/>
      <family val="2"/>
    </font>
    <font>
      <sz val="10"/>
      <color indexed="12"/>
      <name val="Arial"/>
      <family val="2"/>
    </font>
    <font>
      <b/>
      <i/>
      <sz val="22"/>
      <color rgb="FFFF0000"/>
      <name val="Arial"/>
      <family val="2"/>
    </font>
    <font>
      <sz val="10"/>
      <color indexed="18"/>
      <name val="Arial"/>
      <family val="2"/>
    </font>
    <font>
      <b/>
      <sz val="10"/>
      <color indexed="18"/>
      <name val="Arial"/>
      <family val="2"/>
    </font>
    <font>
      <u/>
      <sz val="10"/>
      <color indexed="62"/>
      <name val="Arial"/>
      <family val="2"/>
    </font>
    <font>
      <sz val="10"/>
      <color indexed="62"/>
      <name val="Arial"/>
      <family val="2"/>
    </font>
    <font>
      <b/>
      <sz val="12"/>
      <name val="Arial"/>
      <family val="2"/>
    </font>
    <font>
      <b/>
      <sz val="9"/>
      <name val="Arial"/>
      <family val="2"/>
    </font>
    <font>
      <sz val="9"/>
      <name val="Arial"/>
      <family val="2"/>
    </font>
    <font>
      <sz val="10"/>
      <color indexed="48"/>
      <name val="Arial"/>
      <family val="2"/>
    </font>
    <font>
      <i/>
      <sz val="8"/>
      <name val="Arial"/>
      <family val="2"/>
    </font>
    <font>
      <b/>
      <sz val="10"/>
      <color indexed="10"/>
      <name val="Arial"/>
      <family val="2"/>
    </font>
    <font>
      <sz val="8"/>
      <color indexed="62"/>
      <name val="Arial"/>
      <family val="2"/>
    </font>
    <font>
      <sz val="10"/>
      <name val="Arial"/>
      <family val="2"/>
    </font>
    <font>
      <b/>
      <sz val="9"/>
      <color indexed="81"/>
      <name val="Segoe UI"/>
      <family val="2"/>
    </font>
    <font>
      <sz val="11"/>
      <color theme="1"/>
      <name val="Calibri"/>
      <family val="2"/>
      <scheme val="minor"/>
    </font>
    <font>
      <b/>
      <sz val="10"/>
      <color rgb="FFFF0000"/>
      <name val="Arial"/>
      <family val="2"/>
    </font>
    <font>
      <sz val="11"/>
      <name val="Calibri"/>
      <family val="2"/>
      <scheme val="minor"/>
    </font>
    <font>
      <sz val="8"/>
      <color theme="1" tint="0.34998626667073579"/>
      <name val="Arial"/>
      <family val="2"/>
    </font>
    <font>
      <sz val="9"/>
      <color theme="0" tint="-0.499984740745262"/>
      <name val="Arial"/>
      <family val="2"/>
    </font>
    <font>
      <sz val="10"/>
      <color rgb="FFFF0000"/>
      <name val="Arial"/>
      <family val="2"/>
    </font>
    <font>
      <b/>
      <sz val="8"/>
      <name val="Arial"/>
      <family val="2"/>
    </font>
    <font>
      <sz val="9"/>
      <color theme="1" tint="0.499984740745262"/>
      <name val="Arial"/>
      <family val="2"/>
    </font>
    <font>
      <b/>
      <sz val="12"/>
      <color rgb="FFFF0000"/>
      <name val="Arial"/>
      <family val="2"/>
    </font>
    <font>
      <sz val="11"/>
      <color theme="0"/>
      <name val="Calibri"/>
      <family val="2"/>
      <scheme val="minor"/>
    </font>
    <font>
      <b/>
      <sz val="11"/>
      <color theme="0"/>
      <name val="Arial"/>
      <family val="2"/>
    </font>
    <font>
      <b/>
      <sz val="11"/>
      <color theme="1"/>
      <name val="Calibri"/>
      <family val="2"/>
      <scheme val="minor"/>
    </font>
    <font>
      <sz val="10"/>
      <color theme="1"/>
      <name val="Calibri"/>
      <family val="2"/>
      <scheme val="minor"/>
    </font>
    <font>
      <b/>
      <sz val="10"/>
      <color theme="1"/>
      <name val="Arial"/>
      <family val="2"/>
    </font>
    <font>
      <b/>
      <sz val="10"/>
      <color theme="3" tint="-0.499984740745262"/>
      <name val="Arial"/>
      <family val="2"/>
    </font>
    <font>
      <b/>
      <i/>
      <sz val="8"/>
      <color indexed="62"/>
      <name val="Arial"/>
      <family val="2"/>
    </font>
    <font>
      <b/>
      <u/>
      <sz val="8"/>
      <color indexed="12"/>
      <name val="Arial"/>
      <family val="2"/>
    </font>
    <font>
      <b/>
      <i/>
      <sz val="10"/>
      <color rgb="FFFF0000"/>
      <name val="Arial"/>
      <family val="2"/>
    </font>
    <font>
      <sz val="10"/>
      <color theme="1" tint="0.499984740745262"/>
      <name val="Arial"/>
      <family val="2"/>
    </font>
    <font>
      <i/>
      <sz val="8"/>
      <color indexed="14"/>
      <name val="Arial"/>
      <family val="2"/>
    </font>
    <font>
      <sz val="10"/>
      <color indexed="14"/>
      <name val="Arial"/>
      <family val="2"/>
    </font>
    <font>
      <sz val="10"/>
      <color theme="1"/>
      <name val="Consolas"/>
      <family val="2"/>
    </font>
    <font>
      <i/>
      <sz val="10"/>
      <color indexed="62"/>
      <name val="Arial"/>
      <family val="2"/>
    </font>
    <font>
      <b/>
      <sz val="14"/>
      <color theme="3"/>
      <name val="Arial"/>
      <family val="2"/>
    </font>
    <font>
      <b/>
      <u/>
      <sz val="9"/>
      <color indexed="12"/>
      <name val="Arial"/>
      <family val="2"/>
    </font>
    <font>
      <b/>
      <sz val="16"/>
      <color theme="1"/>
      <name val="Calibri"/>
      <family val="2"/>
      <scheme val="minor"/>
    </font>
    <font>
      <sz val="10"/>
      <color rgb="FFFF0000"/>
      <name val="Arial"/>
      <family val="2"/>
      <charset val="238"/>
    </font>
    <font>
      <sz val="10"/>
      <name val="Arial"/>
      <family val="2"/>
      <charset val="238"/>
    </font>
    <font>
      <i/>
      <sz val="8"/>
      <color rgb="FFFF0000"/>
      <name val="Arial"/>
      <family val="2"/>
      <charset val="238"/>
    </font>
  </fonts>
  <fills count="50">
    <fill>
      <patternFill patternType="none"/>
    </fill>
    <fill>
      <patternFill patternType="gray125"/>
    </fill>
    <fill>
      <patternFill patternType="solid">
        <fgColor rgb="FFFFFF00"/>
        <bgColor indexed="64"/>
      </patternFill>
    </fill>
    <fill>
      <patternFill patternType="solid">
        <fgColor indexed="55"/>
      </patternFill>
    </fill>
    <fill>
      <patternFill patternType="solid">
        <fgColor indexed="47"/>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12"/>
        <bgColor indexed="64"/>
      </patternFill>
    </fill>
    <fill>
      <patternFill patternType="solid">
        <fgColor indexed="9"/>
        <bgColor indexed="64"/>
      </patternFill>
    </fill>
    <fill>
      <patternFill patternType="solid">
        <fgColor rgb="FFFFFFCC"/>
        <bgColor indexed="64"/>
      </patternFill>
    </fill>
    <fill>
      <patternFill patternType="solid">
        <fgColor indexed="41"/>
        <bgColor indexed="64"/>
      </patternFill>
    </fill>
    <fill>
      <patternFill patternType="solid">
        <fgColor indexed="42"/>
        <bgColor indexed="64"/>
      </patternFill>
    </fill>
    <fill>
      <patternFill patternType="solid">
        <fgColor indexed="13"/>
        <bgColor indexed="64"/>
      </patternFill>
    </fill>
    <fill>
      <patternFill patternType="solid">
        <fgColor rgb="FFCCFFCC"/>
        <bgColor indexed="64"/>
      </patternFill>
    </fill>
    <fill>
      <patternFill patternType="solid">
        <fgColor rgb="FFCCFFFF"/>
        <bgColor indexed="64"/>
      </patternFill>
    </fill>
    <fill>
      <patternFill patternType="solid">
        <fgColor theme="0"/>
        <bgColor indexed="64"/>
      </patternFill>
    </fill>
    <fill>
      <patternFill patternType="solid">
        <fgColor indexed="11"/>
        <bgColor indexed="64"/>
      </patternFill>
    </fill>
    <fill>
      <patternFill patternType="solid">
        <fgColor indexed="43"/>
        <bgColor indexed="64"/>
      </patternFill>
    </fill>
    <fill>
      <patternFill patternType="solid">
        <fgColor indexed="57"/>
        <bgColor indexed="64"/>
      </patternFill>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lightUp">
        <bgColor indexed="9"/>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FF9999"/>
        <bgColor indexed="64"/>
      </patternFill>
    </fill>
    <fill>
      <patternFill patternType="solid">
        <fgColor rgb="FF0000FF"/>
        <bgColor indexed="64"/>
      </patternFill>
    </fill>
    <fill>
      <patternFill patternType="solid">
        <fgColor indexed="27"/>
        <bgColor indexed="64"/>
      </patternFill>
    </fill>
    <fill>
      <patternFill patternType="solid">
        <fgColor theme="6" tint="0.39997558519241921"/>
        <bgColor indexed="64"/>
      </patternFill>
    </fill>
    <fill>
      <patternFill patternType="solid">
        <fgColor theme="0" tint="-0.34998626667073579"/>
        <bgColor indexed="64"/>
      </patternFill>
    </fill>
    <fill>
      <patternFill patternType="solid">
        <fgColor rgb="FFFFC000"/>
        <bgColor indexed="64"/>
      </patternFill>
    </fill>
  </fills>
  <borders count="1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top/>
      <bottom style="hair">
        <color indexed="64"/>
      </bottom>
      <diagonal/>
    </border>
    <border>
      <left style="medium">
        <color auto="1"/>
      </left>
      <right/>
      <top style="medium">
        <color auto="1"/>
      </top>
      <bottom/>
      <diagonal/>
    </border>
    <border>
      <left/>
      <right/>
      <top style="medium">
        <color auto="1"/>
      </top>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bottom style="hair">
        <color indexed="64"/>
      </bottom>
      <diagonal/>
    </border>
    <border>
      <left style="thin">
        <color auto="1"/>
      </left>
      <right style="thin">
        <color auto="1"/>
      </right>
      <top style="hair">
        <color auto="1"/>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hair">
        <color indexed="64"/>
      </right>
      <top style="medium">
        <color indexed="64"/>
      </top>
      <bottom style="hair">
        <color indexed="64"/>
      </bottom>
      <diagonal/>
    </border>
    <border>
      <left/>
      <right style="medium">
        <color indexed="64"/>
      </right>
      <top style="thin">
        <color auto="1"/>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diagonal/>
    </border>
    <border>
      <left/>
      <right/>
      <top style="medium">
        <color indexed="12"/>
      </top>
      <bottom/>
      <diagonal/>
    </border>
    <border>
      <left/>
      <right style="medium">
        <color indexed="64"/>
      </right>
      <top/>
      <bottom style="thin">
        <color indexed="64"/>
      </bottom>
      <diagonal/>
    </border>
    <border>
      <left/>
      <right style="medium">
        <color indexed="64"/>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hair">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top style="hair">
        <color indexed="64"/>
      </top>
      <bottom style="hair">
        <color indexed="64"/>
      </bottom>
      <diagonal/>
    </border>
    <border>
      <left/>
      <right style="medium">
        <color indexed="64"/>
      </right>
      <top style="hair">
        <color indexed="64"/>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style="thin">
        <color indexed="64"/>
      </left>
      <right/>
      <top style="medium">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23">
    <xf numFmtId="0" fontId="0" fillId="0" borderId="0"/>
    <xf numFmtId="0" fontId="1" fillId="0" borderId="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6"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6" borderId="0" applyNumberFormat="0" applyBorder="0" applyAlignment="0" applyProtection="0"/>
    <xf numFmtId="0" fontId="5" fillId="18" borderId="0" applyNumberFormat="0" applyBorder="0" applyAlignment="0" applyProtection="0"/>
    <xf numFmtId="0" fontId="5" fillId="12"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18" borderId="0" applyNumberFormat="0" applyBorder="0" applyAlignment="0" applyProtection="0"/>
    <xf numFmtId="0" fontId="5" fillId="12"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7" borderId="0" applyNumberFormat="0" applyBorder="0" applyAlignment="0" applyProtection="0"/>
    <xf numFmtId="0" fontId="5" fillId="24"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7" borderId="0" applyNumberFormat="0" applyBorder="0" applyAlignment="0" applyProtection="0"/>
    <xf numFmtId="0" fontId="5" fillId="24" borderId="0" applyNumberFormat="0" applyBorder="0" applyAlignment="0" applyProtection="0"/>
    <xf numFmtId="0" fontId="17" fillId="11" borderId="4" applyNumberFormat="0" applyAlignment="0" applyProtection="0"/>
    <xf numFmtId="0" fontId="6" fillId="8" borderId="0" applyNumberFormat="0" applyBorder="0" applyAlignment="0" applyProtection="0"/>
    <xf numFmtId="0" fontId="7" fillId="11" borderId="5" applyNumberFormat="0" applyAlignment="0" applyProtection="0"/>
    <xf numFmtId="0" fontId="7" fillId="11" borderId="5" applyNumberFormat="0" applyAlignment="0" applyProtection="0"/>
    <xf numFmtId="0" fontId="8" fillId="3" borderId="6" applyNumberFormat="0" applyAlignment="0" applyProtection="0"/>
    <xf numFmtId="0" fontId="14" fillId="4" borderId="5" applyNumberFormat="0" applyAlignment="0" applyProtection="0"/>
    <xf numFmtId="0" fontId="19" fillId="0" borderId="7" applyNumberFormat="0" applyFill="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9" borderId="0" applyNumberFormat="0" applyBorder="0" applyAlignment="0" applyProtection="0"/>
    <xf numFmtId="0" fontId="10" fillId="9" borderId="0" applyNumberFormat="0" applyBorder="0" applyAlignment="0" applyProtection="0"/>
    <xf numFmtId="0" fontId="11" fillId="0" borderId="8" applyNumberFormat="0" applyFill="0" applyAlignment="0" applyProtection="0"/>
    <xf numFmtId="0" fontId="12" fillId="0" borderId="9" applyNumberFormat="0" applyFill="0" applyAlignment="0" applyProtection="0"/>
    <xf numFmtId="0" fontId="13" fillId="0" borderId="10" applyNumberFormat="0" applyFill="0" applyAlignment="0" applyProtection="0"/>
    <xf numFmtId="0" fontId="13" fillId="0" borderId="0" applyNumberFormat="0" applyFill="0" applyBorder="0" applyAlignment="0" applyProtection="0"/>
    <xf numFmtId="0" fontId="14" fillId="4" borderId="5" applyNumberFormat="0" applyAlignment="0" applyProtection="0"/>
    <xf numFmtId="0" fontId="15" fillId="0" borderId="11" applyNumberFormat="0" applyFill="0" applyAlignment="0" applyProtection="0"/>
    <xf numFmtId="0" fontId="16" fillId="13" borderId="0" applyNumberFormat="0" applyBorder="0" applyAlignment="0" applyProtection="0"/>
    <xf numFmtId="0" fontId="3" fillId="5" borderId="12" applyNumberFormat="0" applyFont="0" applyAlignment="0" applyProtection="0"/>
    <xf numFmtId="0" fontId="2" fillId="5" borderId="12" applyNumberFormat="0" applyFont="0" applyAlignment="0" applyProtection="0"/>
    <xf numFmtId="0" fontId="17" fillId="11" borderId="4" applyNumberFormat="0" applyAlignment="0" applyProtection="0"/>
    <xf numFmtId="9" fontId="3" fillId="0" borderId="0" applyFont="0" applyFill="0" applyBorder="0" applyAlignment="0" applyProtection="0"/>
    <xf numFmtId="0" fontId="6" fillId="8" borderId="0" applyNumberFormat="0" applyBorder="0" applyAlignment="0" applyProtection="0"/>
    <xf numFmtId="0" fontId="18" fillId="0" borderId="0" applyNumberFormat="0" applyFill="0" applyBorder="0" applyAlignment="0" applyProtection="0"/>
    <xf numFmtId="0" fontId="19" fillId="0" borderId="7" applyNumberFormat="0" applyFill="0" applyAlignment="0" applyProtection="0"/>
    <xf numFmtId="0" fontId="18" fillId="0" borderId="0" applyNumberFormat="0" applyFill="0" applyBorder="0" applyAlignment="0" applyProtection="0"/>
    <xf numFmtId="0" fontId="11" fillId="0" borderId="8" applyNumberFormat="0" applyFill="0" applyAlignment="0" applyProtection="0"/>
    <xf numFmtId="0" fontId="12" fillId="0" borderId="9" applyNumberFormat="0" applyFill="0" applyAlignment="0" applyProtection="0"/>
    <xf numFmtId="0" fontId="13" fillId="0" borderId="10" applyNumberFormat="0" applyFill="0" applyAlignment="0" applyProtection="0"/>
    <xf numFmtId="0" fontId="13" fillId="0" borderId="0" applyNumberFormat="0" applyFill="0" applyBorder="0" applyAlignment="0" applyProtection="0"/>
    <xf numFmtId="0" fontId="15" fillId="0" borderId="11"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8" fillId="3" borderId="6" applyNumberFormat="0" applyAlignment="0" applyProtection="0"/>
    <xf numFmtId="0" fontId="1" fillId="5" borderId="12" applyNumberFormat="0" applyFont="0" applyAlignment="0" applyProtection="0"/>
    <xf numFmtId="9" fontId="1" fillId="0" borderId="0" applyFont="0" applyFill="0" applyBorder="0" applyAlignment="0" applyProtection="0"/>
    <xf numFmtId="0" fontId="32" fillId="0" borderId="0"/>
    <xf numFmtId="0" fontId="35" fillId="0" borderId="0" applyNumberFormat="0" applyFill="0" applyBorder="0" applyAlignment="0" applyProtection="0">
      <alignment vertical="top"/>
      <protection locked="0"/>
    </xf>
    <xf numFmtId="0" fontId="1" fillId="0" borderId="0" applyNumberFormat="0" applyFont="0" applyFill="0" applyBorder="0" applyProtection="0">
      <alignment horizontal="left" vertical="center" indent="5"/>
    </xf>
    <xf numFmtId="0" fontId="2" fillId="16"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15"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9" fontId="1" fillId="0" borderId="0" applyFont="0" applyFill="0" applyBorder="0" applyAlignment="0" applyProtection="0"/>
    <xf numFmtId="0" fontId="1" fillId="0" borderId="0"/>
    <xf numFmtId="4" fontId="37" fillId="0" borderId="0"/>
    <xf numFmtId="0" fontId="40" fillId="0" borderId="0"/>
    <xf numFmtId="0" fontId="56" fillId="0" borderId="0"/>
    <xf numFmtId="0" fontId="2" fillId="0" borderId="0"/>
    <xf numFmtId="9" fontId="58" fillId="0" borderId="0" applyFont="0" applyFill="0" applyBorder="0" applyAlignment="0" applyProtection="0"/>
    <xf numFmtId="0" fontId="17" fillId="11" borderId="105" applyNumberFormat="0" applyAlignment="0" applyProtection="0"/>
    <xf numFmtId="0" fontId="7" fillId="11" borderId="106" applyNumberFormat="0" applyAlignment="0" applyProtection="0"/>
    <xf numFmtId="0" fontId="7" fillId="11" borderId="106" applyNumberFormat="0" applyAlignment="0" applyProtection="0"/>
    <xf numFmtId="0" fontId="14" fillId="4" borderId="106" applyNumberFormat="0" applyAlignment="0" applyProtection="0"/>
    <xf numFmtId="0" fontId="19" fillId="0" borderId="107" applyNumberFormat="0" applyFill="0" applyAlignment="0" applyProtection="0"/>
    <xf numFmtId="0" fontId="13" fillId="0" borderId="108" applyNumberFormat="0" applyFill="0" applyAlignment="0" applyProtection="0"/>
    <xf numFmtId="0" fontId="14" fillId="4" borderId="106" applyNumberFormat="0" applyAlignment="0" applyProtection="0"/>
    <xf numFmtId="0" fontId="1" fillId="5" borderId="109" applyNumberFormat="0" applyFont="0" applyAlignment="0" applyProtection="0"/>
    <xf numFmtId="0" fontId="2" fillId="5" borderId="109" applyNumberFormat="0" applyFont="0" applyAlignment="0" applyProtection="0"/>
    <xf numFmtId="0" fontId="17" fillId="11" borderId="105" applyNumberFormat="0" applyAlignment="0" applyProtection="0"/>
    <xf numFmtId="9" fontId="79" fillId="0" borderId="0" applyFont="0" applyFill="0" applyBorder="0" applyAlignment="0" applyProtection="0"/>
    <xf numFmtId="0" fontId="79" fillId="0" borderId="0"/>
    <xf numFmtId="0" fontId="19" fillId="0" borderId="107" applyNumberFormat="0" applyFill="0" applyAlignment="0" applyProtection="0"/>
    <xf numFmtId="0" fontId="13" fillId="0" borderId="108" applyNumberFormat="0" applyFill="0" applyAlignment="0" applyProtection="0"/>
    <xf numFmtId="43" fontId="58" fillId="0" borderId="0" applyFont="0" applyFill="0" applyBorder="0" applyAlignment="0" applyProtection="0"/>
  </cellStyleXfs>
  <cellXfs count="1362">
    <xf numFmtId="0" fontId="0" fillId="0" borderId="0" xfId="0"/>
    <xf numFmtId="0" fontId="35" fillId="26" borderId="0" xfId="87" applyFill="1" applyBorder="1" applyAlignment="1" applyProtection="1">
      <alignment horizontal="center" vertical="top"/>
    </xf>
    <xf numFmtId="0" fontId="35" fillId="26" borderId="0" xfId="87" applyFill="1" applyAlignment="1" applyProtection="1"/>
    <xf numFmtId="0" fontId="1" fillId="2" borderId="16" xfId="0" applyFont="1" applyFill="1" applyBorder="1" applyAlignment="1" applyProtection="1">
      <alignment horizontal="center" vertical="top"/>
      <protection locked="0"/>
    </xf>
    <xf numFmtId="165" fontId="1" fillId="31" borderId="17" xfId="107" applyNumberFormat="1" applyFont="1" applyFill="1" applyBorder="1" applyAlignment="1" applyProtection="1">
      <alignment horizontal="center" vertical="top" wrapText="1"/>
    </xf>
    <xf numFmtId="9" fontId="1" fillId="31" borderId="19" xfId="107" applyFont="1" applyFill="1" applyBorder="1" applyAlignment="1" applyProtection="1">
      <alignment horizontal="center" vertical="top" wrapText="1"/>
    </xf>
    <xf numFmtId="9" fontId="1" fillId="31" borderId="17" xfId="107" applyFont="1" applyFill="1" applyBorder="1" applyAlignment="1" applyProtection="1">
      <alignment horizontal="center" vertical="top"/>
    </xf>
    <xf numFmtId="9" fontId="1" fillId="31" borderId="18" xfId="107" applyFont="1" applyFill="1" applyBorder="1" applyAlignment="1" applyProtection="1">
      <alignment horizontal="center" vertical="top"/>
    </xf>
    <xf numFmtId="9" fontId="1" fillId="31" borderId="19" xfId="107" applyFont="1" applyFill="1" applyBorder="1" applyAlignment="1" applyProtection="1">
      <alignment horizontal="center" vertical="top"/>
    </xf>
    <xf numFmtId="14" fontId="1" fillId="2" borderId="16" xfId="0" applyNumberFormat="1" applyFont="1" applyFill="1" applyBorder="1" applyAlignment="1" applyProtection="1">
      <alignment horizontal="center" vertical="top"/>
      <protection locked="0"/>
    </xf>
    <xf numFmtId="165" fontId="1" fillId="31" borderId="85" xfId="107" applyNumberFormat="1" applyFont="1" applyFill="1" applyBorder="1" applyAlignment="1" applyProtection="1">
      <alignment horizontal="center" vertical="top" wrapText="1"/>
    </xf>
    <xf numFmtId="9" fontId="1" fillId="31" borderId="86" xfId="107" applyFont="1" applyFill="1" applyBorder="1" applyAlignment="1" applyProtection="1">
      <alignment horizontal="center" vertical="top" wrapText="1"/>
    </xf>
    <xf numFmtId="9" fontId="1" fillId="31" borderId="17" xfId="107" applyFont="1" applyFill="1" applyBorder="1" applyAlignment="1" applyProtection="1">
      <alignment horizontal="center" vertical="top" wrapText="1"/>
    </xf>
    <xf numFmtId="9" fontId="1" fillId="31" borderId="18" xfId="107" applyFont="1" applyFill="1" applyBorder="1" applyAlignment="1" applyProtection="1">
      <alignment horizontal="center" vertical="top" wrapText="1"/>
    </xf>
    <xf numFmtId="9" fontId="1" fillId="31" borderId="82" xfId="107" applyFont="1" applyFill="1" applyBorder="1" applyAlignment="1" applyProtection="1">
      <alignment horizontal="center" vertical="top" wrapText="1"/>
    </xf>
    <xf numFmtId="9" fontId="1" fillId="31" borderId="33" xfId="107" applyFont="1" applyFill="1" applyBorder="1" applyAlignment="1" applyProtection="1">
      <alignment horizontal="center" vertical="top" wrapText="1"/>
    </xf>
    <xf numFmtId="0" fontId="4" fillId="26" borderId="0" xfId="87" applyFont="1" applyFill="1" applyBorder="1" applyAlignment="1" applyProtection="1">
      <alignment vertical="top"/>
    </xf>
    <xf numFmtId="167" fontId="1" fillId="31" borderId="24" xfId="107" applyNumberFormat="1" applyFont="1" applyFill="1" applyBorder="1" applyAlignment="1" applyProtection="1">
      <alignment horizontal="center" vertical="top" wrapText="1"/>
    </xf>
    <xf numFmtId="9" fontId="1" fillId="31" borderId="85" xfId="107" applyFont="1" applyFill="1" applyBorder="1" applyAlignment="1" applyProtection="1">
      <alignment horizontal="center" vertical="top" wrapText="1"/>
    </xf>
    <xf numFmtId="167" fontId="1" fillId="31" borderId="27" xfId="107" applyNumberFormat="1" applyFont="1" applyFill="1" applyBorder="1" applyAlignment="1" applyProtection="1">
      <alignment horizontal="center" vertical="top" wrapText="1"/>
    </xf>
    <xf numFmtId="9" fontId="1" fillId="33" borderId="0" xfId="107" applyFont="1" applyFill="1" applyBorder="1" applyAlignment="1" applyProtection="1">
      <alignment horizontal="right" vertical="top" wrapText="1"/>
    </xf>
    <xf numFmtId="9" fontId="4" fillId="33" borderId="0" xfId="107" applyFont="1" applyFill="1" applyBorder="1" applyAlignment="1" applyProtection="1">
      <alignment horizontal="right" vertical="top" wrapText="1"/>
    </xf>
    <xf numFmtId="9" fontId="1" fillId="33" borderId="29" xfId="107" applyFont="1" applyFill="1" applyBorder="1" applyAlignment="1" applyProtection="1">
      <alignment horizontal="right" vertical="top" wrapText="1"/>
    </xf>
    <xf numFmtId="0" fontId="1" fillId="39" borderId="0" xfId="0" applyFont="1" applyFill="1" applyAlignment="1" applyProtection="1">
      <alignment vertical="top"/>
      <protection locked="0"/>
    </xf>
    <xf numFmtId="165" fontId="1" fillId="31" borderId="18" xfId="107" applyNumberFormat="1" applyFont="1" applyFill="1" applyBorder="1" applyAlignment="1" applyProtection="1">
      <alignment horizontal="center" vertical="top" wrapText="1"/>
    </xf>
    <xf numFmtId="165" fontId="1" fillId="31" borderId="19" xfId="107" applyNumberFormat="1" applyFont="1" applyFill="1" applyBorder="1" applyAlignment="1" applyProtection="1">
      <alignment horizontal="center" vertical="top" wrapText="1"/>
    </xf>
    <xf numFmtId="4" fontId="1" fillId="31" borderId="17" xfId="107" applyNumberFormat="1" applyFont="1" applyFill="1" applyBorder="1" applyAlignment="1" applyProtection="1">
      <alignment horizontal="center" vertical="top" wrapText="1"/>
    </xf>
    <xf numFmtId="4" fontId="1" fillId="31" borderId="18" xfId="107" applyNumberFormat="1" applyFont="1" applyFill="1" applyBorder="1" applyAlignment="1" applyProtection="1">
      <alignment horizontal="center" vertical="top" wrapText="1"/>
    </xf>
    <xf numFmtId="4" fontId="1" fillId="31" borderId="82" xfId="107" applyNumberFormat="1" applyFont="1" applyFill="1" applyBorder="1" applyAlignment="1" applyProtection="1">
      <alignment horizontal="center" vertical="top" wrapText="1"/>
    </xf>
    <xf numFmtId="4" fontId="1" fillId="31" borderId="19" xfId="107" applyNumberFormat="1" applyFont="1" applyFill="1" applyBorder="1" applyAlignment="1" applyProtection="1">
      <alignment horizontal="center" vertical="top" wrapText="1"/>
    </xf>
    <xf numFmtId="4" fontId="1" fillId="31" borderId="33" xfId="107" applyNumberFormat="1" applyFont="1" applyFill="1" applyBorder="1" applyAlignment="1" applyProtection="1">
      <alignment horizontal="center" vertical="top" wrapText="1"/>
    </xf>
    <xf numFmtId="1" fontId="1" fillId="31" borderId="17" xfId="107" applyNumberFormat="1" applyFont="1" applyFill="1" applyBorder="1" applyAlignment="1" applyProtection="1">
      <alignment horizontal="center" vertical="top"/>
    </xf>
    <xf numFmtId="1" fontId="1" fillId="31" borderId="18" xfId="107" applyNumberFormat="1" applyFont="1" applyFill="1" applyBorder="1" applyAlignment="1" applyProtection="1">
      <alignment horizontal="center" vertical="top"/>
    </xf>
    <xf numFmtId="1" fontId="1" fillId="31" borderId="19" xfId="107" applyNumberFormat="1" applyFont="1" applyFill="1" applyBorder="1" applyAlignment="1" applyProtection="1">
      <alignment horizontal="center" vertical="top"/>
    </xf>
    <xf numFmtId="1" fontId="1" fillId="33" borderId="0" xfId="107" applyNumberFormat="1" applyFont="1" applyFill="1" applyBorder="1" applyAlignment="1" applyProtection="1">
      <alignment horizontal="center" vertical="top"/>
    </xf>
    <xf numFmtId="165" fontId="1" fillId="31" borderId="24" xfId="107" applyNumberFormat="1" applyFont="1" applyFill="1" applyBorder="1" applyAlignment="1" applyProtection="1">
      <alignment horizontal="center" vertical="top" wrapText="1"/>
    </xf>
    <xf numFmtId="165" fontId="1" fillId="31" borderId="30" xfId="107" applyNumberFormat="1" applyFont="1" applyFill="1" applyBorder="1" applyAlignment="1" applyProtection="1">
      <alignment horizontal="center" vertical="top" wrapText="1"/>
    </xf>
    <xf numFmtId="165" fontId="1" fillId="31" borderId="27" xfId="107" applyNumberFormat="1" applyFont="1" applyFill="1" applyBorder="1" applyAlignment="1" applyProtection="1">
      <alignment horizontal="center" vertical="top" wrapText="1"/>
    </xf>
    <xf numFmtId="4" fontId="1" fillId="31" borderId="24" xfId="107" applyNumberFormat="1" applyFont="1" applyFill="1" applyBorder="1" applyAlignment="1" applyProtection="1">
      <alignment horizontal="center" vertical="top" wrapText="1"/>
    </xf>
    <xf numFmtId="4" fontId="1" fillId="31" borderId="30" xfId="107" applyNumberFormat="1" applyFont="1" applyFill="1" applyBorder="1" applyAlignment="1" applyProtection="1">
      <alignment horizontal="center" vertical="top" wrapText="1"/>
    </xf>
    <xf numFmtId="4" fontId="1" fillId="31" borderId="89" xfId="107" applyNumberFormat="1" applyFont="1" applyFill="1" applyBorder="1" applyAlignment="1" applyProtection="1">
      <alignment horizontal="center" vertical="top" wrapText="1"/>
    </xf>
    <xf numFmtId="4" fontId="1" fillId="31" borderId="27" xfId="107" applyNumberFormat="1" applyFont="1" applyFill="1" applyBorder="1" applyAlignment="1" applyProtection="1">
      <alignment horizontal="center" vertical="top" wrapText="1"/>
    </xf>
    <xf numFmtId="4" fontId="1" fillId="31" borderId="35" xfId="107" applyNumberFormat="1" applyFont="1" applyFill="1" applyBorder="1" applyAlignment="1" applyProtection="1">
      <alignment horizontal="center" vertical="top" wrapText="1"/>
    </xf>
    <xf numFmtId="165" fontId="1" fillId="31" borderId="93" xfId="107" applyNumberFormat="1" applyFont="1" applyFill="1" applyBorder="1" applyAlignment="1" applyProtection="1">
      <alignment horizontal="center" vertical="top" wrapText="1"/>
    </xf>
    <xf numFmtId="165" fontId="1" fillId="31" borderId="86" xfId="107" applyNumberFormat="1" applyFont="1" applyFill="1" applyBorder="1" applyAlignment="1" applyProtection="1">
      <alignment horizontal="center" vertical="top" wrapText="1"/>
    </xf>
    <xf numFmtId="4" fontId="1" fillId="31" borderId="85" xfId="107" applyNumberFormat="1" applyFont="1" applyFill="1" applyBorder="1" applyAlignment="1" applyProtection="1">
      <alignment horizontal="center" vertical="top" wrapText="1"/>
    </xf>
    <xf numFmtId="4" fontId="1" fillId="31" borderId="93" xfId="107" applyNumberFormat="1" applyFont="1" applyFill="1" applyBorder="1" applyAlignment="1" applyProtection="1">
      <alignment horizontal="center" vertical="top" wrapText="1"/>
    </xf>
    <xf numFmtId="4" fontId="1" fillId="31" borderId="99" xfId="107" applyNumberFormat="1" applyFont="1" applyFill="1" applyBorder="1" applyAlignment="1" applyProtection="1">
      <alignment horizontal="center" vertical="top" wrapText="1"/>
    </xf>
    <xf numFmtId="4" fontId="1" fillId="31" borderId="86" xfId="107" applyNumberFormat="1" applyFont="1" applyFill="1" applyBorder="1" applyAlignment="1" applyProtection="1">
      <alignment horizontal="center" vertical="top" wrapText="1"/>
    </xf>
    <xf numFmtId="4" fontId="1" fillId="31" borderId="84" xfId="107" applyNumberFormat="1" applyFont="1" applyFill="1" applyBorder="1" applyAlignment="1" applyProtection="1">
      <alignment horizontal="center" vertical="top" wrapText="1"/>
    </xf>
    <xf numFmtId="9" fontId="1" fillId="33" borderId="19" xfId="107" applyFont="1" applyFill="1" applyBorder="1" applyAlignment="1" applyProtection="1">
      <alignment horizontal="center" vertical="top" wrapText="1"/>
    </xf>
    <xf numFmtId="9" fontId="1" fillId="33" borderId="17" xfId="107" applyFont="1" applyFill="1" applyBorder="1" applyAlignment="1" applyProtection="1">
      <alignment horizontal="center" vertical="top" wrapText="1"/>
    </xf>
    <xf numFmtId="9" fontId="1" fillId="33" borderId="18" xfId="107" applyFont="1" applyFill="1" applyBorder="1" applyAlignment="1" applyProtection="1">
      <alignment horizontal="center" vertical="top" wrapText="1"/>
    </xf>
    <xf numFmtId="0" fontId="36" fillId="42" borderId="43" xfId="87" applyFont="1" applyFill="1" applyBorder="1" applyAlignment="1" applyProtection="1">
      <alignment horizontal="left" vertical="top" wrapText="1"/>
    </xf>
    <xf numFmtId="0" fontId="35" fillId="0" borderId="0" xfId="87" applyAlignment="1" applyProtection="1">
      <alignment horizontal="left"/>
    </xf>
    <xf numFmtId="0" fontId="35" fillId="26" borderId="0" xfId="87" applyFill="1" applyAlignment="1" applyProtection="1">
      <alignment horizontal="left" vertical="top" wrapText="1"/>
    </xf>
    <xf numFmtId="0" fontId="35" fillId="26" borderId="0" xfId="87" applyFill="1" applyBorder="1" applyAlignment="1" applyProtection="1">
      <alignment vertical="top"/>
    </xf>
    <xf numFmtId="0" fontId="35" fillId="26" borderId="0" xfId="87" applyFill="1" applyAlignment="1" applyProtection="1">
      <alignment horizontal="left" vertical="top"/>
    </xf>
    <xf numFmtId="170" fontId="1" fillId="31" borderId="24" xfId="107" applyNumberFormat="1" applyFont="1" applyFill="1" applyBorder="1" applyAlignment="1" applyProtection="1">
      <alignment horizontal="center" vertical="top" wrapText="1"/>
    </xf>
    <xf numFmtId="170" fontId="1" fillId="31" borderId="27" xfId="107" applyNumberFormat="1" applyFont="1" applyFill="1" applyBorder="1" applyAlignment="1" applyProtection="1">
      <alignment horizontal="center" vertical="top" wrapText="1"/>
    </xf>
    <xf numFmtId="0" fontId="1" fillId="2" borderId="17" xfId="0" applyFont="1" applyFill="1" applyBorder="1" applyAlignment="1" applyProtection="1">
      <alignment horizontal="center" vertical="center" shrinkToFit="1"/>
      <protection locked="0"/>
    </xf>
    <xf numFmtId="0" fontId="1" fillId="2" borderId="18" xfId="0" applyFont="1" applyFill="1" applyBorder="1" applyAlignment="1" applyProtection="1">
      <alignment horizontal="center" vertical="center" shrinkToFit="1"/>
      <protection locked="0"/>
    </xf>
    <xf numFmtId="0" fontId="1" fillId="2" borderId="19" xfId="0" applyFont="1" applyFill="1" applyBorder="1" applyAlignment="1" applyProtection="1">
      <alignment horizontal="center" vertical="center" shrinkToFit="1"/>
      <protection locked="0"/>
    </xf>
    <xf numFmtId="0" fontId="1" fillId="27" borderId="16" xfId="0" applyFont="1" applyFill="1" applyBorder="1" applyAlignment="1" applyProtection="1">
      <alignment horizontal="center" vertical="center" shrinkToFit="1"/>
      <protection locked="0"/>
    </xf>
    <xf numFmtId="0" fontId="1" fillId="2" borderId="30" xfId="0" applyFont="1" applyFill="1" applyBorder="1" applyAlignment="1" applyProtection="1">
      <alignment vertical="top"/>
      <protection locked="0"/>
    </xf>
    <xf numFmtId="0" fontId="1" fillId="2" borderId="14" xfId="0" applyFont="1" applyFill="1" applyBorder="1" applyAlignment="1" applyProtection="1">
      <alignment vertical="top"/>
      <protection locked="0"/>
    </xf>
    <xf numFmtId="0" fontId="1" fillId="2" borderId="21" xfId="0" applyFont="1" applyFill="1" applyBorder="1" applyAlignment="1" applyProtection="1">
      <alignment vertical="top"/>
      <protection locked="0"/>
    </xf>
    <xf numFmtId="0" fontId="1" fillId="2" borderId="17" xfId="0" applyFont="1" applyFill="1" applyBorder="1" applyAlignment="1" applyProtection="1">
      <alignment vertical="top"/>
      <protection locked="0"/>
    </xf>
    <xf numFmtId="0" fontId="1" fillId="2" borderId="18" xfId="0" applyFont="1" applyFill="1" applyBorder="1" applyAlignment="1" applyProtection="1">
      <alignment vertical="top"/>
      <protection locked="0"/>
    </xf>
    <xf numFmtId="0" fontId="1" fillId="2" borderId="19" xfId="0" applyFont="1" applyFill="1" applyBorder="1" applyAlignment="1" applyProtection="1">
      <alignment vertical="top"/>
      <protection locked="0"/>
    </xf>
    <xf numFmtId="0" fontId="38" fillId="2" borderId="17" xfId="0" applyFont="1" applyFill="1" applyBorder="1" applyAlignment="1" applyProtection="1">
      <alignment vertical="center" wrapText="1"/>
      <protection locked="0"/>
    </xf>
    <xf numFmtId="0" fontId="38" fillId="2" borderId="18" xfId="0" applyFont="1" applyFill="1" applyBorder="1" applyAlignment="1" applyProtection="1">
      <alignment vertical="center" wrapText="1"/>
      <protection locked="0"/>
    </xf>
    <xf numFmtId="0" fontId="38" fillId="2" borderId="19" xfId="0" applyFont="1" applyFill="1" applyBorder="1" applyAlignment="1" applyProtection="1">
      <alignment vertical="center" wrapText="1"/>
      <protection locked="0"/>
    </xf>
    <xf numFmtId="14" fontId="1" fillId="2" borderId="17" xfId="0" applyNumberFormat="1" applyFont="1" applyFill="1" applyBorder="1" applyAlignment="1" applyProtection="1">
      <alignment horizontal="center" vertical="center" shrinkToFit="1"/>
      <protection locked="0"/>
    </xf>
    <xf numFmtId="0" fontId="1" fillId="27" borderId="17" xfId="0" applyFont="1" applyFill="1" applyBorder="1" applyAlignment="1" applyProtection="1">
      <alignment horizontal="left" vertical="top" wrapText="1"/>
      <protection locked="0"/>
    </xf>
    <xf numFmtId="0" fontId="1" fillId="27" borderId="18" xfId="0" applyFont="1" applyFill="1" applyBorder="1" applyAlignment="1" applyProtection="1">
      <alignment horizontal="left" vertical="top" wrapText="1"/>
      <protection locked="0"/>
    </xf>
    <xf numFmtId="0" fontId="1" fillId="27" borderId="19" xfId="0" applyFont="1" applyFill="1" applyBorder="1" applyAlignment="1" applyProtection="1">
      <alignment horizontal="left" vertical="top" wrapText="1"/>
      <protection locked="0"/>
    </xf>
    <xf numFmtId="3" fontId="1" fillId="31" borderId="31" xfId="107" applyNumberFormat="1" applyFont="1" applyFill="1" applyBorder="1" applyAlignment="1" applyProtection="1">
      <alignment horizontal="center" vertical="top" wrapText="1"/>
    </xf>
    <xf numFmtId="3" fontId="1" fillId="31" borderId="19" xfId="107" applyNumberFormat="1" applyFont="1" applyFill="1" applyBorder="1" applyAlignment="1" applyProtection="1">
      <alignment horizontal="center" vertical="top" wrapText="1"/>
    </xf>
    <xf numFmtId="3" fontId="1" fillId="31" borderId="28" xfId="107" applyNumberFormat="1" applyFont="1" applyFill="1" applyBorder="1" applyAlignment="1" applyProtection="1">
      <alignment horizontal="center" vertical="top" wrapText="1"/>
    </xf>
    <xf numFmtId="165" fontId="4" fillId="31" borderId="126" xfId="107" applyNumberFormat="1" applyFont="1" applyFill="1" applyBorder="1" applyAlignment="1" applyProtection="1">
      <alignment horizontal="center" vertical="top" wrapText="1"/>
    </xf>
    <xf numFmtId="165" fontId="4" fillId="31" borderId="125" xfId="107" applyNumberFormat="1" applyFont="1" applyFill="1" applyBorder="1" applyAlignment="1" applyProtection="1">
      <alignment horizontal="center" vertical="top" wrapText="1"/>
    </xf>
    <xf numFmtId="1" fontId="1" fillId="47" borderId="17" xfId="107" applyNumberFormat="1" applyFont="1" applyFill="1" applyBorder="1" applyAlignment="1" applyProtection="1">
      <alignment horizontal="center" vertical="top"/>
    </xf>
    <xf numFmtId="1" fontId="1" fillId="47" borderId="18" xfId="107" applyNumberFormat="1" applyFont="1" applyFill="1" applyBorder="1" applyAlignment="1" applyProtection="1">
      <alignment horizontal="center" vertical="top"/>
    </xf>
    <xf numFmtId="1" fontId="1" fillId="47" borderId="19" xfId="107" applyNumberFormat="1" applyFont="1" applyFill="1" applyBorder="1" applyAlignment="1" applyProtection="1">
      <alignment horizontal="center" vertical="top"/>
    </xf>
    <xf numFmtId="170" fontId="1" fillId="47" borderId="115" xfId="107" applyNumberFormat="1" applyFont="1" applyFill="1" applyBorder="1" applyAlignment="1" applyProtection="1">
      <alignment horizontal="center" vertical="top" wrapText="1"/>
    </xf>
    <xf numFmtId="9" fontId="1" fillId="47" borderId="85" xfId="107" applyFont="1" applyFill="1" applyBorder="1" applyAlignment="1" applyProtection="1">
      <alignment horizontal="center" vertical="top" wrapText="1"/>
    </xf>
    <xf numFmtId="9" fontId="1" fillId="47" borderId="17" xfId="107" applyFont="1" applyFill="1" applyBorder="1" applyAlignment="1" applyProtection="1">
      <alignment horizontal="center" vertical="top" wrapText="1"/>
    </xf>
    <xf numFmtId="170" fontId="1" fillId="47" borderId="32" xfId="107" applyNumberFormat="1" applyFont="1" applyFill="1" applyBorder="1" applyAlignment="1" applyProtection="1">
      <alignment horizontal="center" vertical="top" wrapText="1"/>
    </xf>
    <xf numFmtId="9" fontId="1" fillId="47" borderId="86" xfId="107" applyFont="1" applyFill="1" applyBorder="1" applyAlignment="1" applyProtection="1">
      <alignment horizontal="center" vertical="top" wrapText="1"/>
    </xf>
    <xf numFmtId="9" fontId="1" fillId="47" borderId="19" xfId="107" applyFont="1" applyFill="1" applyBorder="1" applyAlignment="1" applyProtection="1">
      <alignment horizontal="center" vertical="top" wrapText="1"/>
    </xf>
    <xf numFmtId="0" fontId="1" fillId="2" borderId="87" xfId="1" applyFill="1" applyBorder="1" applyAlignment="1" applyProtection="1">
      <alignment horizontal="center" vertical="top" wrapText="1"/>
      <protection locked="0"/>
    </xf>
    <xf numFmtId="0" fontId="1" fillId="2" borderId="16" xfId="1" applyFill="1" applyBorder="1" applyAlignment="1" applyProtection="1">
      <alignment horizontal="center" vertical="top" wrapText="1"/>
      <protection locked="0"/>
    </xf>
    <xf numFmtId="0" fontId="1" fillId="31" borderId="85" xfId="107" applyNumberFormat="1" applyFont="1" applyFill="1" applyBorder="1" applyAlignment="1" applyProtection="1">
      <alignment horizontal="center" vertical="top" wrapText="1"/>
    </xf>
    <xf numFmtId="0" fontId="1" fillId="31" borderId="17" xfId="107" applyNumberFormat="1" applyFont="1" applyFill="1" applyBorder="1" applyAlignment="1" applyProtection="1">
      <alignment horizontal="center" vertical="top" wrapText="1"/>
    </xf>
    <xf numFmtId="0" fontId="1" fillId="31" borderId="99" xfId="107" applyNumberFormat="1" applyFont="1" applyFill="1" applyBorder="1" applyAlignment="1" applyProtection="1">
      <alignment horizontal="center" vertical="top" wrapText="1"/>
    </xf>
    <xf numFmtId="0" fontId="1" fillId="31" borderId="82" xfId="107" applyNumberFormat="1" applyFont="1" applyFill="1" applyBorder="1" applyAlignment="1" applyProtection="1">
      <alignment horizontal="center" vertical="top" wrapText="1"/>
    </xf>
    <xf numFmtId="0" fontId="1" fillId="31" borderId="116" xfId="107" applyNumberFormat="1" applyFont="1" applyFill="1" applyBorder="1" applyAlignment="1" applyProtection="1">
      <alignment horizontal="center" vertical="top" wrapText="1"/>
    </xf>
    <xf numFmtId="0" fontId="1" fillId="31" borderId="117" xfId="107" applyNumberFormat="1" applyFont="1" applyFill="1" applyBorder="1" applyAlignment="1" applyProtection="1">
      <alignment horizontal="center" vertical="top" wrapText="1"/>
    </xf>
    <xf numFmtId="0" fontId="1" fillId="31" borderId="118" xfId="107" applyNumberFormat="1" applyFont="1" applyFill="1" applyBorder="1" applyAlignment="1" applyProtection="1">
      <alignment horizontal="center" vertical="top" wrapText="1"/>
    </xf>
    <xf numFmtId="3" fontId="1" fillId="2" borderId="87" xfId="122" applyNumberFormat="1" applyFont="1" applyFill="1" applyBorder="1" applyAlignment="1" applyProtection="1">
      <alignment horizontal="center" vertical="top" wrapText="1"/>
      <protection locked="0"/>
    </xf>
    <xf numFmtId="3" fontId="1" fillId="2" borderId="16" xfId="122" applyNumberFormat="1" applyFont="1" applyFill="1" applyBorder="1" applyAlignment="1" applyProtection="1">
      <alignment horizontal="center" vertical="top" wrapText="1"/>
      <protection locked="0"/>
    </xf>
    <xf numFmtId="0" fontId="74" fillId="42" borderId="0" xfId="87" applyFont="1" applyFill="1" applyBorder="1" applyAlignment="1" applyProtection="1">
      <alignment horizontal="left" vertical="center" wrapText="1"/>
    </xf>
    <xf numFmtId="170" fontId="1" fillId="2" borderId="94" xfId="1" applyNumberFormat="1" applyFill="1" applyBorder="1" applyAlignment="1" applyProtection="1">
      <alignment horizontal="center" vertical="top" wrapText="1"/>
      <protection locked="0"/>
    </xf>
    <xf numFmtId="170" fontId="1" fillId="2" borderId="16" xfId="1" applyNumberFormat="1" applyFill="1" applyBorder="1" applyAlignment="1" applyProtection="1">
      <alignment horizontal="center" vertical="top" wrapText="1"/>
      <protection locked="0"/>
    </xf>
    <xf numFmtId="3" fontId="1" fillId="31" borderId="81" xfId="107" applyNumberFormat="1" applyFont="1" applyFill="1" applyBorder="1" applyAlignment="1" applyProtection="1">
      <alignment horizontal="center" vertical="top" wrapText="1"/>
    </xf>
    <xf numFmtId="3" fontId="1" fillId="31" borderId="20" xfId="107" applyNumberFormat="1" applyFont="1" applyFill="1" applyBorder="1" applyAlignment="1" applyProtection="1">
      <alignment horizontal="center" vertical="top" wrapText="1"/>
    </xf>
    <xf numFmtId="0" fontId="1" fillId="31" borderId="33" xfId="107" applyNumberFormat="1" applyFont="1" applyFill="1" applyBorder="1" applyAlignment="1" applyProtection="1">
      <alignment horizontal="center" vertical="top" wrapText="1"/>
    </xf>
    <xf numFmtId="0" fontId="1" fillId="31" borderId="29" xfId="107" applyNumberFormat="1" applyFont="1" applyFill="1" applyBorder="1" applyAlignment="1" applyProtection="1">
      <alignment horizontal="center" vertical="top" wrapText="1"/>
    </xf>
    <xf numFmtId="0" fontId="82" fillId="42" borderId="0" xfId="87" applyFont="1" applyFill="1" applyBorder="1" applyAlignment="1" applyProtection="1">
      <alignment horizontal="left" vertical="center" wrapText="1"/>
    </xf>
    <xf numFmtId="0" fontId="38" fillId="32" borderId="0" xfId="0" applyFont="1" applyFill="1"/>
    <xf numFmtId="0" fontId="40" fillId="32" borderId="0" xfId="104" applyFill="1"/>
    <xf numFmtId="0" fontId="40" fillId="26" borderId="0" xfId="104" applyFill="1"/>
    <xf numFmtId="0" fontId="1" fillId="32" borderId="0" xfId="104" applyFont="1" applyFill="1"/>
    <xf numFmtId="0" fontId="4" fillId="42" borderId="42" xfId="104" applyFont="1" applyFill="1" applyBorder="1"/>
    <xf numFmtId="0" fontId="40" fillId="42" borderId="42" xfId="104" applyFill="1" applyBorder="1"/>
    <xf numFmtId="0" fontId="38" fillId="32" borderId="0" xfId="0" applyFont="1" applyFill="1" applyAlignment="1">
      <alignment vertical="center"/>
    </xf>
    <xf numFmtId="0" fontId="38" fillId="44" borderId="42" xfId="0" applyFont="1" applyFill="1" applyBorder="1" applyAlignment="1">
      <alignment horizontal="center" vertical="center"/>
    </xf>
    <xf numFmtId="0" fontId="38" fillId="32" borderId="16" xfId="0" applyFont="1" applyFill="1" applyBorder="1" applyAlignment="1">
      <alignment vertical="center"/>
    </xf>
    <xf numFmtId="0" fontId="38" fillId="32" borderId="36" xfId="0" applyFont="1" applyFill="1" applyBorder="1" applyAlignment="1">
      <alignment horizontal="center" vertical="center"/>
    </xf>
    <xf numFmtId="0" fontId="38" fillId="32" borderId="34" xfId="0" applyFont="1" applyFill="1" applyBorder="1" applyAlignment="1">
      <alignment horizontal="center" vertical="center"/>
    </xf>
    <xf numFmtId="0" fontId="38" fillId="32" borderId="37" xfId="0" applyFont="1" applyFill="1" applyBorder="1" applyAlignment="1">
      <alignment horizontal="center" vertical="center"/>
    </xf>
    <xf numFmtId="0" fontId="38" fillId="32" borderId="35" xfId="0" applyFont="1" applyFill="1" applyBorder="1" applyAlignment="1">
      <alignment horizontal="center" vertical="center"/>
    </xf>
    <xf numFmtId="0" fontId="38" fillId="32" borderId="0" xfId="0" applyFont="1" applyFill="1" applyAlignment="1">
      <alignment horizontal="center" vertical="center"/>
    </xf>
    <xf numFmtId="0" fontId="38" fillId="32" borderId="29" xfId="0" applyFont="1" applyFill="1" applyBorder="1" applyAlignment="1">
      <alignment horizontal="center" vertical="center"/>
    </xf>
    <xf numFmtId="0" fontId="41" fillId="26" borderId="0" xfId="104" applyFont="1" applyFill="1"/>
    <xf numFmtId="0" fontId="42" fillId="26" borderId="0" xfId="104" applyFont="1" applyFill="1"/>
    <xf numFmtId="0" fontId="40" fillId="26" borderId="0" xfId="104" applyFill="1" applyAlignment="1">
      <alignment vertical="top"/>
    </xf>
    <xf numFmtId="0" fontId="23" fillId="26" borderId="0" xfId="104" applyFont="1" applyFill="1" applyAlignment="1">
      <alignment vertical="top"/>
    </xf>
    <xf numFmtId="0" fontId="4" fillId="32" borderId="0" xfId="104" applyFont="1" applyFill="1" applyAlignment="1">
      <alignment horizontal="center"/>
    </xf>
    <xf numFmtId="0" fontId="43" fillId="26" borderId="0" xfId="104" applyFont="1" applyFill="1" applyAlignment="1">
      <alignment horizontal="center" vertical="top"/>
    </xf>
    <xf numFmtId="0" fontId="1" fillId="26" borderId="0" xfId="104" applyFont="1" applyFill="1"/>
    <xf numFmtId="0" fontId="70" fillId="32" borderId="0" xfId="0" applyFont="1" applyFill="1"/>
    <xf numFmtId="0" fontId="71" fillId="32" borderId="16" xfId="0" applyFont="1" applyFill="1" applyBorder="1" applyAlignment="1">
      <alignment horizontal="right" vertical="center"/>
    </xf>
    <xf numFmtId="0" fontId="71" fillId="32" borderId="0" xfId="0" applyFont="1" applyFill="1" applyAlignment="1">
      <alignment vertical="center"/>
    </xf>
    <xf numFmtId="0" fontId="60" fillId="33" borderId="0" xfId="0" applyFont="1" applyFill="1"/>
    <xf numFmtId="0" fontId="1" fillId="26" borderId="0" xfId="104" applyFont="1" applyFill="1" applyAlignment="1">
      <alignment horizontal="center" vertical="top"/>
    </xf>
    <xf numFmtId="0" fontId="1" fillId="26" borderId="0" xfId="104" applyFont="1" applyFill="1" applyAlignment="1">
      <alignment vertical="top"/>
    </xf>
    <xf numFmtId="0" fontId="4" fillId="33" borderId="0" xfId="0" applyFont="1" applyFill="1" applyAlignment="1">
      <alignment horizontal="right" vertical="center"/>
    </xf>
    <xf numFmtId="0" fontId="1" fillId="33" borderId="0" xfId="0" applyFont="1" applyFill="1" applyAlignment="1">
      <alignment horizontal="center" vertical="center"/>
    </xf>
    <xf numFmtId="0" fontId="38" fillId="32" borderId="16" xfId="0" applyFont="1" applyFill="1" applyBorder="1" applyAlignment="1">
      <alignment horizontal="right" vertical="center"/>
    </xf>
    <xf numFmtId="0" fontId="44" fillId="26" borderId="0" xfId="104" applyFont="1" applyFill="1"/>
    <xf numFmtId="0" fontId="72" fillId="33" borderId="0" xfId="0" applyFont="1" applyFill="1" applyAlignment="1">
      <alignment horizontal="right" vertical="center"/>
    </xf>
    <xf numFmtId="0" fontId="4" fillId="26" borderId="0" xfId="104" applyFont="1" applyFill="1" applyAlignment="1">
      <alignment vertical="top"/>
    </xf>
    <xf numFmtId="0" fontId="40" fillId="26" borderId="0" xfId="104" applyFill="1" applyAlignment="1">
      <alignment horizontal="center" vertical="top"/>
    </xf>
    <xf numFmtId="0" fontId="40" fillId="26" borderId="13" xfId="104" applyFill="1" applyBorder="1" applyAlignment="1">
      <alignment vertical="top"/>
    </xf>
    <xf numFmtId="0" fontId="40" fillId="26" borderId="0" xfId="104" applyFill="1" applyAlignment="1">
      <alignment horizontal="center" vertical="top" wrapText="1"/>
    </xf>
    <xf numFmtId="0" fontId="1" fillId="28" borderId="0" xfId="0" applyFont="1" applyFill="1" applyAlignment="1">
      <alignment vertical="top"/>
    </xf>
    <xf numFmtId="0" fontId="40" fillId="33" borderId="0" xfId="104" applyFill="1"/>
    <xf numFmtId="0" fontId="1" fillId="32" borderId="16" xfId="104" applyFont="1" applyFill="1" applyBorder="1"/>
    <xf numFmtId="0" fontId="4" fillId="26" borderId="0" xfId="104" applyFont="1" applyFill="1" applyAlignment="1">
      <alignment horizontal="center" vertical="top"/>
    </xf>
    <xf numFmtId="0" fontId="40" fillId="26" borderId="0" xfId="104" applyFill="1" applyAlignment="1">
      <alignment horizontal="left" vertical="top" wrapText="1"/>
    </xf>
    <xf numFmtId="0" fontId="24" fillId="25" borderId="0" xfId="104" applyFont="1" applyFill="1" applyAlignment="1">
      <alignment horizontal="left"/>
    </xf>
    <xf numFmtId="0" fontId="45" fillId="26" borderId="0" xfId="104" applyFont="1" applyFill="1" applyAlignment="1">
      <alignment horizontal="left" vertical="top"/>
    </xf>
    <xf numFmtId="0" fontId="40" fillId="26" borderId="0" xfId="104" applyFill="1" applyAlignment="1">
      <alignment horizontal="left" vertical="top"/>
    </xf>
    <xf numFmtId="0" fontId="46" fillId="26" borderId="0" xfId="104" applyFont="1" applyFill="1" applyAlignment="1">
      <alignment horizontal="center" vertical="top"/>
    </xf>
    <xf numFmtId="0" fontId="45" fillId="26" borderId="0" xfId="104" applyFont="1" applyFill="1" applyAlignment="1">
      <alignment horizontal="left" vertical="top" wrapText="1"/>
    </xf>
    <xf numFmtId="0" fontId="46" fillId="26" borderId="0" xfId="104" applyFont="1" applyFill="1" applyAlignment="1">
      <alignment horizontal="center" vertical="center"/>
    </xf>
    <xf numFmtId="0" fontId="40" fillId="0" borderId="0" xfId="104"/>
    <xf numFmtId="0" fontId="1" fillId="32" borderId="0" xfId="104" applyFont="1" applyFill="1" applyAlignment="1">
      <alignment vertical="top"/>
    </xf>
    <xf numFmtId="0" fontId="40" fillId="33" borderId="0" xfId="104" applyFill="1" applyAlignment="1">
      <alignment vertical="top"/>
    </xf>
    <xf numFmtId="0" fontId="4" fillId="26" borderId="0" xfId="1" applyFont="1" applyFill="1" applyAlignment="1">
      <alignment vertical="top" wrapText="1"/>
    </xf>
    <xf numFmtId="0" fontId="1" fillId="0" borderId="0" xfId="1" applyAlignment="1">
      <alignment vertical="top" wrapText="1"/>
    </xf>
    <xf numFmtId="0" fontId="45" fillId="26" borderId="35" xfId="104" applyFont="1" applyFill="1" applyBorder="1" applyAlignment="1">
      <alignment horizontal="left" vertical="top" wrapText="1"/>
    </xf>
    <xf numFmtId="164" fontId="40" fillId="26" borderId="0" xfId="104" applyNumberFormat="1" applyFill="1" applyAlignment="1">
      <alignment vertical="top"/>
    </xf>
    <xf numFmtId="0" fontId="28" fillId="26" borderId="0" xfId="104" applyFont="1" applyFill="1" applyAlignment="1">
      <alignment horizontal="left" vertical="top" wrapText="1"/>
    </xf>
    <xf numFmtId="0" fontId="4" fillId="34" borderId="41" xfId="104" applyFont="1" applyFill="1" applyBorder="1" applyAlignment="1">
      <alignment horizontal="left" vertical="center" wrapText="1"/>
    </xf>
    <xf numFmtId="0" fontId="40" fillId="43" borderId="0" xfId="104" applyFill="1" applyAlignment="1">
      <alignment horizontal="left" vertical="top" wrapText="1"/>
    </xf>
    <xf numFmtId="0" fontId="49" fillId="26" borderId="0" xfId="104" applyFont="1" applyFill="1" applyAlignment="1">
      <alignment horizontal="left" vertical="top" wrapText="1"/>
    </xf>
    <xf numFmtId="0" fontId="22" fillId="32" borderId="0" xfId="0" applyFont="1" applyFill="1"/>
    <xf numFmtId="0" fontId="1" fillId="32" borderId="0" xfId="0" applyFont="1" applyFill="1" applyAlignment="1">
      <alignment vertical="top"/>
    </xf>
    <xf numFmtId="0" fontId="22" fillId="42" borderId="42" xfId="0" applyFont="1" applyFill="1" applyBorder="1"/>
    <xf numFmtId="0" fontId="1" fillId="26" borderId="0" xfId="0" applyFont="1" applyFill="1"/>
    <xf numFmtId="0" fontId="22" fillId="33" borderId="0" xfId="0" applyFont="1" applyFill="1"/>
    <xf numFmtId="0" fontId="1" fillId="26" borderId="0" xfId="1" applyFill="1"/>
    <xf numFmtId="0" fontId="22" fillId="32" borderId="16" xfId="0" applyFont="1" applyFill="1" applyBorder="1"/>
    <xf numFmtId="0" fontId="1" fillId="26" borderId="0" xfId="0" applyFont="1" applyFill="1" applyAlignment="1">
      <alignment vertical="top"/>
    </xf>
    <xf numFmtId="0" fontId="23" fillId="26" borderId="0" xfId="0" applyFont="1" applyFill="1" applyAlignment="1">
      <alignment vertical="top"/>
    </xf>
    <xf numFmtId="0" fontId="23" fillId="26" borderId="0" xfId="0" applyFont="1" applyFill="1" applyAlignment="1">
      <alignment horizontal="left" vertical="top" wrapText="1"/>
    </xf>
    <xf numFmtId="0" fontId="23" fillId="26" borderId="0" xfId="0" applyFont="1" applyFill="1" applyAlignment="1">
      <alignment vertical="top" wrapText="1"/>
    </xf>
    <xf numFmtId="0" fontId="0" fillId="26" borderId="0" xfId="0" applyFill="1"/>
    <xf numFmtId="0" fontId="24" fillId="25" borderId="0" xfId="0" applyFont="1" applyFill="1" applyAlignment="1">
      <alignment horizontal="left"/>
    </xf>
    <xf numFmtId="0" fontId="24" fillId="25" borderId="0" xfId="0" applyFont="1" applyFill="1" applyAlignment="1">
      <alignment vertical="top" wrapText="1"/>
    </xf>
    <xf numFmtId="0" fontId="1" fillId="33" borderId="0" xfId="0" applyFont="1" applyFill="1" applyAlignment="1">
      <alignment vertical="top"/>
    </xf>
    <xf numFmtId="0" fontId="27" fillId="26" borderId="0" xfId="0" applyFont="1" applyFill="1" applyAlignment="1">
      <alignment horizontal="center"/>
    </xf>
    <xf numFmtId="0" fontId="1" fillId="28" borderId="0" xfId="0" applyFont="1" applyFill="1" applyAlignment="1">
      <alignment vertical="center"/>
    </xf>
    <xf numFmtId="0" fontId="1" fillId="26" borderId="0" xfId="0" applyFont="1" applyFill="1" applyAlignment="1">
      <alignment vertical="center"/>
    </xf>
    <xf numFmtId="0" fontId="4" fillId="26" borderId="0" xfId="0" applyFont="1" applyFill="1" applyAlignment="1">
      <alignment horizontal="center" vertical="center"/>
    </xf>
    <xf numFmtId="0" fontId="1" fillId="32" borderId="0" xfId="0" applyFont="1" applyFill="1" applyAlignment="1">
      <alignment vertical="center"/>
    </xf>
    <xf numFmtId="0" fontId="4" fillId="32" borderId="42" xfId="0" applyFont="1" applyFill="1" applyBorder="1" applyAlignment="1">
      <alignment horizontal="center" vertical="center"/>
    </xf>
    <xf numFmtId="0" fontId="1" fillId="33" borderId="0" xfId="0" applyFont="1" applyFill="1" applyAlignment="1">
      <alignment vertical="center"/>
    </xf>
    <xf numFmtId="0" fontId="0" fillId="0" borderId="0" xfId="0" applyAlignment="1">
      <alignment vertical="top" wrapText="1"/>
    </xf>
    <xf numFmtId="0" fontId="24" fillId="25" borderId="0" xfId="0" applyFont="1" applyFill="1" applyAlignment="1">
      <alignment horizontal="left" vertical="top" wrapText="1"/>
    </xf>
    <xf numFmtId="0" fontId="1" fillId="28" borderId="0" xfId="1" applyFill="1"/>
    <xf numFmtId="0" fontId="26" fillId="26" borderId="0" xfId="1" applyFont="1" applyFill="1" applyAlignment="1">
      <alignment horizontal="left" vertical="top" wrapText="1"/>
    </xf>
    <xf numFmtId="0" fontId="1" fillId="32" borderId="0" xfId="1" applyFill="1"/>
    <xf numFmtId="0" fontId="1" fillId="33" borderId="0" xfId="1" applyFill="1"/>
    <xf numFmtId="0" fontId="25" fillId="26" borderId="0" xfId="0" applyFont="1" applyFill="1" applyAlignment="1">
      <alignment vertical="top" wrapText="1"/>
    </xf>
    <xf numFmtId="0" fontId="22" fillId="41" borderId="77" xfId="0" applyFont="1" applyFill="1" applyBorder="1"/>
    <xf numFmtId="0" fontId="22" fillId="41" borderId="78" xfId="0" applyFont="1" applyFill="1" applyBorder="1"/>
    <xf numFmtId="0" fontId="1" fillId="41" borderId="78" xfId="0" applyFont="1" applyFill="1" applyBorder="1"/>
    <xf numFmtId="0" fontId="1" fillId="41" borderId="40" xfId="0" applyFont="1" applyFill="1" applyBorder="1"/>
    <xf numFmtId="0" fontId="1" fillId="32" borderId="0" xfId="0" applyFont="1" applyFill="1"/>
    <xf numFmtId="0" fontId="1" fillId="41" borderId="44" xfId="0" applyFont="1" applyFill="1" applyBorder="1" applyAlignment="1">
      <alignment vertical="top"/>
    </xf>
    <xf numFmtId="0" fontId="29" fillId="41" borderId="0" xfId="0" applyFont="1" applyFill="1" applyAlignment="1">
      <alignment horizontal="left" vertical="top" wrapText="1"/>
    </xf>
    <xf numFmtId="0" fontId="29" fillId="41" borderId="45" xfId="0" applyFont="1" applyFill="1" applyBorder="1" applyAlignment="1">
      <alignment vertical="top" wrapText="1"/>
    </xf>
    <xf numFmtId="0" fontId="22" fillId="41" borderId="49" xfId="0" applyFont="1" applyFill="1" applyBorder="1"/>
    <xf numFmtId="0" fontId="22" fillId="41" borderId="79" xfId="0" applyFont="1" applyFill="1" applyBorder="1"/>
    <xf numFmtId="0" fontId="1" fillId="41" borderId="79" xfId="0" applyFont="1" applyFill="1" applyBorder="1"/>
    <xf numFmtId="0" fontId="1" fillId="41" borderId="80" xfId="0" applyFont="1" applyFill="1" applyBorder="1"/>
    <xf numFmtId="0" fontId="4" fillId="26" borderId="16" xfId="0" applyFont="1" applyFill="1" applyBorder="1" applyAlignment="1">
      <alignment vertical="top"/>
    </xf>
    <xf numFmtId="0" fontId="4" fillId="26" borderId="16" xfId="0" applyFont="1" applyFill="1" applyBorder="1" applyAlignment="1">
      <alignment vertical="top" wrapText="1"/>
    </xf>
    <xf numFmtId="0" fontId="4" fillId="26" borderId="16" xfId="0" applyFont="1" applyFill="1" applyBorder="1" applyAlignment="1">
      <alignment horizontal="left" vertical="center" wrapText="1"/>
    </xf>
    <xf numFmtId="14" fontId="38" fillId="32" borderId="16" xfId="0" applyNumberFormat="1" applyFont="1" applyFill="1" applyBorder="1"/>
    <xf numFmtId="0" fontId="4" fillId="26" borderId="0" xfId="0" applyFont="1" applyFill="1" applyAlignment="1">
      <alignment vertical="top" wrapText="1"/>
    </xf>
    <xf numFmtId="0" fontId="22" fillId="28" borderId="0" xfId="0" applyFont="1" applyFill="1"/>
    <xf numFmtId="0" fontId="22" fillId="26" borderId="0" xfId="0" applyFont="1" applyFill="1" applyAlignment="1">
      <alignment horizontal="left"/>
    </xf>
    <xf numFmtId="0" fontId="4" fillId="26" borderId="16" xfId="0" applyFont="1" applyFill="1" applyBorder="1" applyAlignment="1">
      <alignment horizontal="left" vertical="top" wrapText="1"/>
    </xf>
    <xf numFmtId="0" fontId="4" fillId="26" borderId="1" xfId="0" applyFont="1" applyFill="1" applyBorder="1" applyAlignment="1">
      <alignment horizontal="left" vertical="top" wrapText="1"/>
    </xf>
    <xf numFmtId="0" fontId="38" fillId="33" borderId="0" xfId="0" applyFont="1" applyFill="1"/>
    <xf numFmtId="0" fontId="1" fillId="32" borderId="0" xfId="1" applyFill="1" applyAlignment="1">
      <alignment vertical="top"/>
    </xf>
    <xf numFmtId="0" fontId="30" fillId="26" borderId="0" xfId="0" applyFont="1" applyFill="1"/>
    <xf numFmtId="0" fontId="0" fillId="26" borderId="0" xfId="0" applyFill="1" applyAlignment="1">
      <alignment horizontal="center"/>
    </xf>
    <xf numFmtId="0" fontId="1" fillId="33" borderId="0" xfId="1" applyFill="1" applyAlignment="1">
      <alignment vertical="top"/>
    </xf>
    <xf numFmtId="0" fontId="0" fillId="26" borderId="100" xfId="0" applyFill="1" applyBorder="1"/>
    <xf numFmtId="0" fontId="0" fillId="26" borderId="78" xfId="0" applyFill="1" applyBorder="1"/>
    <xf numFmtId="0" fontId="1" fillId="26" borderId="78" xfId="0" applyFont="1" applyFill="1" applyBorder="1"/>
    <xf numFmtId="0" fontId="1" fillId="26" borderId="102" xfId="0" applyFont="1" applyFill="1" applyBorder="1"/>
    <xf numFmtId="0" fontId="0" fillId="26" borderId="44" xfId="0" applyFill="1" applyBorder="1"/>
    <xf numFmtId="0" fontId="29" fillId="33" borderId="0" xfId="0" applyFont="1" applyFill="1" applyAlignment="1">
      <alignment horizontal="left" vertical="top" wrapText="1"/>
    </xf>
    <xf numFmtId="0" fontId="1" fillId="26" borderId="44" xfId="0" applyFont="1" applyFill="1" applyBorder="1" applyAlignment="1">
      <alignment vertical="top"/>
    </xf>
    <xf numFmtId="0" fontId="73" fillId="33" borderId="0" xfId="0" quotePrefix="1" applyFont="1" applyFill="1" applyAlignment="1">
      <alignment horizontal="right" vertical="top" wrapText="1"/>
    </xf>
    <xf numFmtId="0" fontId="26" fillId="33" borderId="0" xfId="0" applyFont="1" applyFill="1" applyAlignment="1">
      <alignment horizontal="left" vertical="top" wrapText="1"/>
    </xf>
    <xf numFmtId="0" fontId="26" fillId="33" borderId="45" xfId="0" applyFont="1" applyFill="1" applyBorder="1" applyAlignment="1">
      <alignment horizontal="left" vertical="top" wrapText="1"/>
    </xf>
    <xf numFmtId="0" fontId="73" fillId="33" borderId="0" xfId="1" quotePrefix="1" applyFont="1" applyFill="1" applyAlignment="1">
      <alignment horizontal="right" vertical="top" wrapText="1"/>
    </xf>
    <xf numFmtId="0" fontId="26" fillId="33" borderId="0" xfId="1" applyFont="1" applyFill="1" applyAlignment="1">
      <alignment horizontal="left" vertical="top" wrapText="1"/>
    </xf>
    <xf numFmtId="0" fontId="1" fillId="33" borderId="0" xfId="0" applyFont="1" applyFill="1"/>
    <xf numFmtId="0" fontId="73" fillId="33" borderId="0" xfId="1" applyFont="1" applyFill="1" applyAlignment="1">
      <alignment horizontal="left" vertical="top" wrapText="1"/>
    </xf>
    <xf numFmtId="0" fontId="75" fillId="26" borderId="0" xfId="0" applyFont="1" applyFill="1"/>
    <xf numFmtId="0" fontId="75" fillId="26" borderId="0" xfId="1" applyFont="1" applyFill="1" applyAlignment="1">
      <alignment horizontal="left"/>
    </xf>
    <xf numFmtId="0" fontId="0" fillId="26" borderId="49" xfId="0" applyFill="1" applyBorder="1"/>
    <xf numFmtId="0" fontId="0" fillId="26" borderId="79" xfId="0" applyFill="1" applyBorder="1"/>
    <xf numFmtId="0" fontId="1" fillId="26" borderId="79" xfId="0" applyFont="1" applyFill="1" applyBorder="1"/>
    <xf numFmtId="0" fontId="1" fillId="26" borderId="80" xfId="0" applyFont="1" applyFill="1" applyBorder="1"/>
    <xf numFmtId="0" fontId="38" fillId="32" borderId="16" xfId="0" applyFont="1" applyFill="1" applyBorder="1" applyAlignment="1">
      <alignment horizontal="center" vertical="center"/>
    </xf>
    <xf numFmtId="0" fontId="68" fillId="45" borderId="0" xfId="0" applyFont="1" applyFill="1" applyAlignment="1">
      <alignment horizontal="center" vertical="center"/>
    </xf>
    <xf numFmtId="0" fontId="38" fillId="33" borderId="0" xfId="0" applyFont="1" applyFill="1" applyAlignment="1">
      <alignment vertical="center"/>
    </xf>
    <xf numFmtId="0" fontId="4" fillId="26" borderId="0" xfId="0" applyFont="1" applyFill="1" applyAlignment="1">
      <alignment horizontal="center" vertical="top"/>
    </xf>
    <xf numFmtId="164" fontId="61" fillId="26" borderId="0" xfId="1" applyNumberFormat="1" applyFont="1" applyFill="1" applyAlignment="1">
      <alignment horizontal="right" vertical="center"/>
    </xf>
    <xf numFmtId="0" fontId="1" fillId="31" borderId="24" xfId="0" applyFont="1" applyFill="1" applyBorder="1" applyAlignment="1">
      <alignment vertical="top"/>
    </xf>
    <xf numFmtId="0" fontId="1" fillId="31" borderId="23" xfId="0" applyFont="1" applyFill="1" applyBorder="1" applyAlignment="1">
      <alignment vertical="top"/>
    </xf>
    <xf numFmtId="0" fontId="1" fillId="31" borderId="30" xfId="0" applyFont="1" applyFill="1" applyBorder="1" applyAlignment="1">
      <alignment vertical="top"/>
    </xf>
    <xf numFmtId="0" fontId="1" fillId="31" borderId="21" xfId="0" applyFont="1" applyFill="1" applyBorder="1" applyAlignment="1">
      <alignment vertical="top"/>
    </xf>
    <xf numFmtId="0" fontId="1" fillId="31" borderId="27" xfId="0" applyFont="1" applyFill="1" applyBorder="1" applyAlignment="1">
      <alignment vertical="top"/>
    </xf>
    <xf numFmtId="0" fontId="1" fillId="31" borderId="26" xfId="0" applyFont="1" applyFill="1" applyBorder="1" applyAlignment="1">
      <alignment vertical="top"/>
    </xf>
    <xf numFmtId="0" fontId="4" fillId="26" borderId="0" xfId="0" applyFont="1" applyFill="1" applyAlignment="1">
      <alignment horizontal="right"/>
    </xf>
    <xf numFmtId="0" fontId="4" fillId="26" borderId="31" xfId="0" applyFont="1" applyFill="1" applyBorder="1" applyAlignment="1">
      <alignment horizontal="center" wrapText="1"/>
    </xf>
    <xf numFmtId="0" fontId="1" fillId="33" borderId="23" xfId="0" applyFont="1" applyFill="1" applyBorder="1" applyAlignment="1">
      <alignment vertical="center" wrapText="1"/>
    </xf>
    <xf numFmtId="0" fontId="1" fillId="31" borderId="17" xfId="0" applyFont="1" applyFill="1" applyBorder="1" applyAlignment="1">
      <alignment horizontal="center" vertical="center" wrapText="1"/>
    </xf>
    <xf numFmtId="0" fontId="1" fillId="31" borderId="17" xfId="0" applyFont="1" applyFill="1" applyBorder="1" applyAlignment="1">
      <alignment horizontal="left" vertical="center" wrapText="1"/>
    </xf>
    <xf numFmtId="0" fontId="1" fillId="33" borderId="21" xfId="0" applyFont="1" applyFill="1" applyBorder="1" applyAlignment="1">
      <alignment vertical="center" wrapText="1"/>
    </xf>
    <xf numFmtId="0" fontId="1" fillId="31" borderId="18" xfId="0" applyFont="1" applyFill="1" applyBorder="1" applyAlignment="1">
      <alignment horizontal="center" vertical="center" wrapText="1"/>
    </xf>
    <xf numFmtId="0" fontId="1" fillId="31" borderId="18" xfId="0" applyFont="1" applyFill="1" applyBorder="1" applyAlignment="1">
      <alignment horizontal="left" vertical="center" wrapText="1"/>
    </xf>
    <xf numFmtId="0" fontId="1" fillId="33" borderId="26" xfId="0" applyFont="1" applyFill="1" applyBorder="1" applyAlignment="1">
      <alignment vertical="center" wrapText="1"/>
    </xf>
    <xf numFmtId="0" fontId="1" fillId="31" borderId="19" xfId="0" applyFont="1" applyFill="1" applyBorder="1" applyAlignment="1">
      <alignment horizontal="center" vertical="center" wrapText="1"/>
    </xf>
    <xf numFmtId="0" fontId="1" fillId="31" borderId="19" xfId="0" applyFont="1" applyFill="1" applyBorder="1" applyAlignment="1">
      <alignment horizontal="left" vertical="center" wrapText="1"/>
    </xf>
    <xf numFmtId="0" fontId="4" fillId="26" borderId="0" xfId="0" applyFont="1" applyFill="1" applyAlignment="1">
      <alignment vertical="top"/>
    </xf>
    <xf numFmtId="0" fontId="1" fillId="26" borderId="0" xfId="1" applyFill="1" applyAlignment="1">
      <alignment horizontal="right" vertical="top" indent="1"/>
    </xf>
    <xf numFmtId="0" fontId="4" fillId="26" borderId="29" xfId="1" applyFont="1" applyFill="1" applyBorder="1" applyAlignment="1">
      <alignment horizontal="right" vertical="top" wrapText="1"/>
    </xf>
    <xf numFmtId="0" fontId="4" fillId="26" borderId="13" xfId="1" applyFont="1" applyFill="1" applyBorder="1" applyAlignment="1">
      <alignment vertical="top" wrapText="1"/>
    </xf>
    <xf numFmtId="0" fontId="4" fillId="26" borderId="31" xfId="1" applyFont="1" applyFill="1" applyBorder="1" applyAlignment="1">
      <alignment horizontal="center" vertical="top" wrapText="1"/>
    </xf>
    <xf numFmtId="0" fontId="4" fillId="26" borderId="32" xfId="1" applyFont="1" applyFill="1" applyBorder="1" applyAlignment="1">
      <alignment horizontal="center" vertical="top" wrapText="1"/>
    </xf>
    <xf numFmtId="0" fontId="4" fillId="26" borderId="83" xfId="1" applyFont="1" applyFill="1" applyBorder="1" applyAlignment="1">
      <alignment horizontal="center" vertical="top" wrapText="1"/>
    </xf>
    <xf numFmtId="164" fontId="1" fillId="26" borderId="23" xfId="1" applyNumberFormat="1" applyFill="1" applyBorder="1" applyAlignment="1">
      <alignment horizontal="right" vertical="top"/>
    </xf>
    <xf numFmtId="166" fontId="1" fillId="31" borderId="21" xfId="1" applyNumberFormat="1" applyFill="1" applyBorder="1" applyAlignment="1">
      <alignment horizontal="center" vertical="top" shrinkToFit="1"/>
    </xf>
    <xf numFmtId="0" fontId="1" fillId="32" borderId="16" xfId="1" applyFill="1" applyBorder="1" applyAlignment="1">
      <alignment horizontal="left" vertical="top"/>
    </xf>
    <xf numFmtId="164" fontId="1" fillId="26" borderId="21" xfId="1" applyNumberFormat="1" applyFill="1" applyBorder="1" applyAlignment="1">
      <alignment horizontal="right" vertical="top"/>
    </xf>
    <xf numFmtId="164" fontId="1" fillId="26" borderId="26" xfId="1" applyNumberFormat="1" applyFill="1" applyBorder="1" applyAlignment="1">
      <alignment horizontal="right" vertical="top"/>
    </xf>
    <xf numFmtId="166" fontId="1" fillId="31" borderId="26" xfId="1" applyNumberFormat="1" applyFill="1" applyBorder="1" applyAlignment="1">
      <alignment horizontal="center" vertical="top" shrinkToFit="1"/>
    </xf>
    <xf numFmtId="0" fontId="1" fillId="33" borderId="17" xfId="1" applyFill="1" applyBorder="1" applyAlignment="1">
      <alignment horizontal="center" vertical="top" shrinkToFit="1"/>
    </xf>
    <xf numFmtId="0" fontId="1" fillId="33" borderId="18" xfId="1" applyFill="1" applyBorder="1" applyAlignment="1">
      <alignment horizontal="center" vertical="top" shrinkToFit="1"/>
    </xf>
    <xf numFmtId="164" fontId="1" fillId="26" borderId="88" xfId="1" applyNumberFormat="1" applyFill="1" applyBorder="1" applyAlignment="1">
      <alignment horizontal="right" vertical="top"/>
    </xf>
    <xf numFmtId="0" fontId="1" fillId="33" borderId="82" xfId="1" applyFill="1" applyBorder="1" applyAlignment="1">
      <alignment horizontal="center" vertical="top" shrinkToFit="1"/>
    </xf>
    <xf numFmtId="0" fontId="1" fillId="33" borderId="19" xfId="1" applyFill="1" applyBorder="1" applyAlignment="1">
      <alignment horizontal="center" vertical="top" shrinkToFit="1"/>
    </xf>
    <xf numFmtId="164" fontId="1" fillId="26" borderId="20" xfId="1" applyNumberFormat="1" applyFill="1" applyBorder="1" applyAlignment="1">
      <alignment horizontal="right" vertical="top"/>
    </xf>
    <xf numFmtId="0" fontId="1" fillId="33" borderId="81" xfId="1" applyFill="1" applyBorder="1" applyAlignment="1">
      <alignment horizontal="center" vertical="top" shrinkToFit="1"/>
    </xf>
    <xf numFmtId="0" fontId="1" fillId="31" borderId="17" xfId="1" applyFill="1" applyBorder="1" applyAlignment="1">
      <alignment horizontal="center" vertical="top" shrinkToFit="1"/>
    </xf>
    <xf numFmtId="0" fontId="1" fillId="31" borderId="18" xfId="1" applyFill="1" applyBorder="1" applyAlignment="1">
      <alignment horizontal="center" vertical="top" shrinkToFit="1"/>
    </xf>
    <xf numFmtId="0" fontId="1" fillId="31" borderId="19" xfId="1" applyFill="1" applyBorder="1" applyAlignment="1">
      <alignment horizontal="center" vertical="top" shrinkToFit="1"/>
    </xf>
    <xf numFmtId="0" fontId="4" fillId="26" borderId="0" xfId="0" applyFont="1" applyFill="1" applyAlignment="1">
      <alignment vertical="center" wrapText="1"/>
    </xf>
    <xf numFmtId="0" fontId="4" fillId="33" borderId="33" xfId="0" applyFont="1" applyFill="1" applyBorder="1" applyAlignment="1">
      <alignment horizontal="center" vertical="top"/>
    </xf>
    <xf numFmtId="166" fontId="1" fillId="31" borderId="21" xfId="1" applyNumberFormat="1" applyFill="1" applyBorder="1" applyAlignment="1">
      <alignment horizontal="center" vertical="top"/>
    </xf>
    <xf numFmtId="166" fontId="1" fillId="31" borderId="26" xfId="1" applyNumberFormat="1" applyFill="1" applyBorder="1" applyAlignment="1">
      <alignment horizontal="center" vertical="top"/>
    </xf>
    <xf numFmtId="2" fontId="1" fillId="31" borderId="17" xfId="1" applyNumberFormat="1" applyFill="1" applyBorder="1" applyAlignment="1">
      <alignment horizontal="center" vertical="top" shrinkToFit="1"/>
    </xf>
    <xf numFmtId="2" fontId="1" fillId="31" borderId="18" xfId="1" applyNumberFormat="1" applyFill="1" applyBorder="1" applyAlignment="1">
      <alignment horizontal="center" vertical="top" shrinkToFit="1"/>
    </xf>
    <xf numFmtId="2" fontId="1" fillId="31" borderId="82" xfId="1" applyNumberFormat="1" applyFill="1" applyBorder="1" applyAlignment="1">
      <alignment horizontal="center" vertical="top" shrinkToFit="1"/>
    </xf>
    <xf numFmtId="2" fontId="1" fillId="31" borderId="19" xfId="1" applyNumberFormat="1" applyFill="1" applyBorder="1" applyAlignment="1">
      <alignment horizontal="center" vertical="top" shrinkToFit="1"/>
    </xf>
    <xf numFmtId="2" fontId="1" fillId="31" borderId="81" xfId="1" applyNumberFormat="1" applyFill="1" applyBorder="1" applyAlignment="1">
      <alignment horizontal="center" vertical="top" shrinkToFit="1"/>
    </xf>
    <xf numFmtId="169" fontId="1" fillId="31" borderId="17" xfId="1" applyNumberFormat="1" applyFill="1" applyBorder="1" applyAlignment="1">
      <alignment horizontal="center" vertical="top" shrinkToFit="1"/>
    </xf>
    <xf numFmtId="169" fontId="1" fillId="31" borderId="18" xfId="1" applyNumberFormat="1" applyFill="1" applyBorder="1" applyAlignment="1">
      <alignment horizontal="center" vertical="top" shrinkToFit="1"/>
    </xf>
    <xf numFmtId="169" fontId="1" fillId="31" borderId="19" xfId="1" applyNumberFormat="1" applyFill="1" applyBorder="1" applyAlignment="1">
      <alignment horizontal="center" vertical="top" shrinkToFit="1"/>
    </xf>
    <xf numFmtId="164" fontId="61" fillId="26" borderId="0" xfId="1" applyNumberFormat="1" applyFont="1" applyFill="1" applyAlignment="1">
      <alignment vertical="center"/>
    </xf>
    <xf numFmtId="0" fontId="27" fillId="26" borderId="0" xfId="0" applyFont="1" applyFill="1" applyAlignment="1">
      <alignment horizontal="center" vertical="center"/>
    </xf>
    <xf numFmtId="0" fontId="27" fillId="26" borderId="0" xfId="0" applyFont="1" applyFill="1" applyAlignment="1">
      <alignment vertical="center" wrapText="1"/>
    </xf>
    <xf numFmtId="0" fontId="0" fillId="33" borderId="0" xfId="0" applyFill="1" applyAlignment="1">
      <alignment vertical="center" wrapText="1"/>
    </xf>
    <xf numFmtId="0" fontId="4" fillId="26" borderId="28" xfId="1" applyFont="1" applyFill="1" applyBorder="1" applyAlignment="1">
      <alignment horizontal="right" wrapText="1"/>
    </xf>
    <xf numFmtId="0" fontId="4" fillId="26" borderId="31" xfId="1" applyFont="1" applyFill="1" applyBorder="1" applyAlignment="1">
      <alignment wrapText="1"/>
    </xf>
    <xf numFmtId="0" fontId="4" fillId="26" borderId="35" xfId="1" applyFont="1" applyFill="1" applyBorder="1" applyAlignment="1">
      <alignment horizontal="left" wrapText="1"/>
    </xf>
    <xf numFmtId="164" fontId="51" fillId="26" borderId="23" xfId="1" applyNumberFormat="1" applyFont="1" applyFill="1" applyBorder="1" applyAlignment="1">
      <alignment horizontal="right" vertical="center"/>
    </xf>
    <xf numFmtId="0" fontId="1" fillId="31" borderId="17" xfId="1" applyFill="1" applyBorder="1" applyAlignment="1">
      <alignment horizontal="center" vertical="top" wrapText="1"/>
    </xf>
    <xf numFmtId="164" fontId="51" fillId="26" borderId="21" xfId="1" applyNumberFormat="1" applyFont="1" applyFill="1" applyBorder="1" applyAlignment="1">
      <alignment horizontal="right" vertical="center"/>
    </xf>
    <xf numFmtId="0" fontId="1" fillId="31" borderId="18" xfId="1" applyFill="1" applyBorder="1" applyAlignment="1">
      <alignment horizontal="center" vertical="top" wrapText="1"/>
    </xf>
    <xf numFmtId="164" fontId="51" fillId="26" borderId="26" xfId="1" applyNumberFormat="1" applyFont="1" applyFill="1" applyBorder="1" applyAlignment="1">
      <alignment horizontal="right" vertical="center"/>
    </xf>
    <xf numFmtId="0" fontId="1" fillId="31" borderId="19" xfId="1" applyFill="1" applyBorder="1" applyAlignment="1">
      <alignment horizontal="center" vertical="top" wrapText="1"/>
    </xf>
    <xf numFmtId="0" fontId="4" fillId="26" borderId="32" xfId="1" applyFont="1" applyFill="1" applyBorder="1" applyAlignment="1">
      <alignment horizontal="left" vertical="top" wrapText="1"/>
    </xf>
    <xf numFmtId="0" fontId="4" fillId="26" borderId="28" xfId="1" applyFont="1" applyFill="1" applyBorder="1" applyAlignment="1">
      <alignment horizontal="left" vertical="top" wrapText="1"/>
    </xf>
    <xf numFmtId="0" fontId="4" fillId="26" borderId="32" xfId="1" applyFont="1" applyFill="1" applyBorder="1" applyAlignment="1">
      <alignment horizontal="left" wrapText="1"/>
    </xf>
    <xf numFmtId="0" fontId="4" fillId="26" borderId="28" xfId="0" applyFont="1" applyFill="1" applyBorder="1" applyAlignment="1">
      <alignment horizontal="center" vertical="top"/>
    </xf>
    <xf numFmtId="0" fontId="4" fillId="26" borderId="31" xfId="0" applyFont="1" applyFill="1" applyBorder="1" applyAlignment="1">
      <alignment horizontal="center" vertical="top"/>
    </xf>
    <xf numFmtId="0" fontId="4" fillId="26" borderId="31" xfId="0" applyFont="1" applyFill="1" applyBorder="1" applyAlignment="1">
      <alignment horizontal="left" vertical="top"/>
    </xf>
    <xf numFmtId="164" fontId="51" fillId="26" borderId="20" xfId="1" applyNumberFormat="1" applyFont="1" applyFill="1" applyBorder="1" applyAlignment="1">
      <alignment horizontal="right" vertical="center"/>
    </xf>
    <xf numFmtId="0" fontId="1" fillId="31" borderId="81" xfId="1" applyFill="1" applyBorder="1" applyAlignment="1">
      <alignment horizontal="center" vertical="top" wrapText="1"/>
    </xf>
    <xf numFmtId="0" fontId="1" fillId="31" borderId="81" xfId="0" applyFont="1" applyFill="1" applyBorder="1" applyAlignment="1">
      <alignment horizontal="center" vertical="top"/>
    </xf>
    <xf numFmtId="0" fontId="1" fillId="31" borderId="18" xfId="0" applyFont="1" applyFill="1" applyBorder="1" applyAlignment="1">
      <alignment horizontal="center" vertical="top"/>
    </xf>
    <xf numFmtId="0" fontId="1" fillId="31" borderId="19" xfId="0" applyFont="1" applyFill="1" applyBorder="1" applyAlignment="1">
      <alignment horizontal="center" vertical="top"/>
    </xf>
    <xf numFmtId="0" fontId="4" fillId="33" borderId="31" xfId="1" applyFont="1" applyFill="1" applyBorder="1" applyAlignment="1">
      <alignment horizontal="center" vertical="center"/>
    </xf>
    <xf numFmtId="168" fontId="1" fillId="33" borderId="16" xfId="1" applyNumberFormat="1" applyFill="1" applyBorder="1" applyAlignment="1">
      <alignment horizontal="center" vertical="center"/>
    </xf>
    <xf numFmtId="168" fontId="1" fillId="31" borderId="16" xfId="1" applyNumberFormat="1" applyFill="1" applyBorder="1" applyAlignment="1">
      <alignment horizontal="center" vertical="center"/>
    </xf>
    <xf numFmtId="0" fontId="4" fillId="26" borderId="28" xfId="0" applyFont="1" applyFill="1" applyBorder="1" applyAlignment="1">
      <alignment horizontal="left" vertical="top"/>
    </xf>
    <xf numFmtId="0" fontId="4" fillId="26" borderId="13" xfId="0" applyFont="1" applyFill="1" applyBorder="1" applyAlignment="1">
      <alignment horizontal="left" vertical="top"/>
    </xf>
    <xf numFmtId="0" fontId="1" fillId="26" borderId="23" xfId="0" applyFont="1" applyFill="1" applyBorder="1" applyAlignment="1">
      <alignment horizontal="right" vertical="top"/>
    </xf>
    <xf numFmtId="0" fontId="1" fillId="31" borderId="17" xfId="0" applyFont="1" applyFill="1" applyBorder="1" applyAlignment="1">
      <alignment horizontal="center" vertical="top"/>
    </xf>
    <xf numFmtId="0" fontId="1" fillId="26" borderId="21" xfId="0" applyFont="1" applyFill="1" applyBorder="1" applyAlignment="1">
      <alignment horizontal="right" vertical="top"/>
    </xf>
    <xf numFmtId="0" fontId="1" fillId="26" borderId="26" xfId="0" applyFont="1" applyFill="1" applyBorder="1" applyAlignment="1">
      <alignment horizontal="right" vertical="top"/>
    </xf>
    <xf numFmtId="0" fontId="1" fillId="33" borderId="0" xfId="0" applyFont="1" applyFill="1" applyAlignment="1">
      <alignment horizontal="right" vertical="top"/>
    </xf>
    <xf numFmtId="0" fontId="0" fillId="26" borderId="95" xfId="0" applyFill="1" applyBorder="1"/>
    <xf numFmtId="0" fontId="34" fillId="32" borderId="41" xfId="0" applyFont="1" applyFill="1" applyBorder="1" applyAlignment="1">
      <alignment vertical="center"/>
    </xf>
    <xf numFmtId="0" fontId="51" fillId="26" borderId="0" xfId="0" applyFont="1" applyFill="1" applyAlignment="1">
      <alignment horizontal="right" vertical="center"/>
    </xf>
    <xf numFmtId="164" fontId="1" fillId="26" borderId="110" xfId="1" applyNumberFormat="1" applyFill="1" applyBorder="1" applyAlignment="1">
      <alignment horizontal="left" vertical="center"/>
    </xf>
    <xf numFmtId="165" fontId="1" fillId="31" borderId="68" xfId="1" applyNumberFormat="1" applyFill="1" applyBorder="1" applyAlignment="1">
      <alignment horizontal="center" vertical="center" wrapText="1"/>
    </xf>
    <xf numFmtId="0" fontId="38" fillId="32" borderId="16" xfId="0" applyFont="1" applyFill="1" applyBorder="1"/>
    <xf numFmtId="164" fontId="1" fillId="26" borderId="2" xfId="1" applyNumberFormat="1" applyFill="1" applyBorder="1" applyAlignment="1">
      <alignment horizontal="left" vertical="top"/>
    </xf>
    <xf numFmtId="3" fontId="1" fillId="31" borderId="16" xfId="1" applyNumberFormat="1" applyFill="1" applyBorder="1" applyAlignment="1">
      <alignment horizontal="center" vertical="top" wrapText="1"/>
    </xf>
    <xf numFmtId="0" fontId="1" fillId="0" borderId="0" xfId="0" applyFont="1" applyAlignment="1">
      <alignment vertical="top"/>
    </xf>
    <xf numFmtId="0" fontId="1" fillId="32" borderId="0" xfId="0" applyFont="1" applyFill="1" applyAlignment="1">
      <alignment horizontal="center" vertical="top"/>
    </xf>
    <xf numFmtId="0" fontId="1" fillId="26" borderId="0" xfId="0" applyFont="1" applyFill="1" applyAlignment="1">
      <alignment horizontal="right" vertical="top"/>
    </xf>
    <xf numFmtId="0" fontId="4" fillId="26" borderId="29" xfId="1" applyFont="1" applyFill="1" applyBorder="1" applyAlignment="1">
      <alignment vertical="top" wrapText="1"/>
    </xf>
    <xf numFmtId="0" fontId="4" fillId="26" borderId="33" xfId="1" applyFont="1" applyFill="1" applyBorder="1" applyAlignment="1">
      <alignment horizontal="center" vertical="top" wrapText="1"/>
    </xf>
    <xf numFmtId="0" fontId="4" fillId="26" borderId="35" xfId="1" applyFont="1" applyFill="1" applyBorder="1" applyAlignment="1">
      <alignment horizontal="center" vertical="top" wrapText="1"/>
    </xf>
    <xf numFmtId="164" fontId="1" fillId="31" borderId="68" xfId="1" applyNumberFormat="1" applyFill="1" applyBorder="1" applyAlignment="1">
      <alignment horizontal="center" vertical="center"/>
    </xf>
    <xf numFmtId="165" fontId="1" fillId="31" borderId="111" xfId="1" applyNumberFormat="1" applyFill="1" applyBorder="1" applyAlignment="1">
      <alignment horizontal="center" vertical="top" wrapText="1"/>
    </xf>
    <xf numFmtId="165" fontId="1" fillId="31" borderId="68" xfId="1" applyNumberFormat="1" applyFill="1" applyBorder="1" applyAlignment="1">
      <alignment horizontal="center" vertical="top" wrapText="1"/>
    </xf>
    <xf numFmtId="164" fontId="1" fillId="31" borderId="16" xfId="1" applyNumberFormat="1" applyFill="1" applyBorder="1" applyAlignment="1">
      <alignment horizontal="center" vertical="top"/>
    </xf>
    <xf numFmtId="3" fontId="1" fillId="31" borderId="3" xfId="1" applyNumberFormat="1" applyFill="1" applyBorder="1" applyAlignment="1">
      <alignment horizontal="center" vertical="top" wrapText="1"/>
    </xf>
    <xf numFmtId="0" fontId="55" fillId="26" borderId="0" xfId="0" applyFont="1" applyFill="1" applyAlignment="1">
      <alignment vertical="top" wrapText="1"/>
    </xf>
    <xf numFmtId="0" fontId="4" fillId="26" borderId="35" xfId="1" applyFont="1" applyFill="1" applyBorder="1" applyAlignment="1">
      <alignment horizontal="center" wrapText="1"/>
    </xf>
    <xf numFmtId="0" fontId="4" fillId="26" borderId="33" xfId="1" applyFont="1" applyFill="1" applyBorder="1" applyAlignment="1">
      <alignment horizontal="center" wrapText="1"/>
    </xf>
    <xf numFmtId="164" fontId="1" fillId="31" borderId="31" xfId="1" applyNumberFormat="1" applyFill="1" applyBorder="1" applyAlignment="1">
      <alignment horizontal="center" wrapText="1"/>
    </xf>
    <xf numFmtId="0" fontId="4" fillId="26" borderId="31" xfId="1" applyFont="1" applyFill="1" applyBorder="1" applyAlignment="1">
      <alignment horizontal="center" wrapText="1"/>
    </xf>
    <xf numFmtId="0" fontId="1" fillId="26" borderId="22" xfId="1" applyFill="1" applyBorder="1" applyAlignment="1">
      <alignment horizontal="left" vertical="top" wrapText="1"/>
    </xf>
    <xf numFmtId="0" fontId="1" fillId="26" borderId="25" xfId="1" applyFill="1" applyBorder="1" applyAlignment="1">
      <alignment horizontal="left" vertical="top" wrapText="1"/>
    </xf>
    <xf numFmtId="164" fontId="1" fillId="31" borderId="35" xfId="1" applyNumberFormat="1" applyFill="1" applyBorder="1" applyAlignment="1">
      <alignment horizontal="center" wrapText="1"/>
    </xf>
    <xf numFmtId="0" fontId="1" fillId="26" borderId="2" xfId="0" applyFont="1" applyFill="1" applyBorder="1" applyAlignment="1">
      <alignment horizontal="left" vertical="top"/>
    </xf>
    <xf numFmtId="166" fontId="1" fillId="31" borderId="1" xfId="1" applyNumberFormat="1" applyFill="1" applyBorder="1" applyAlignment="1">
      <alignment horizontal="center" vertical="top"/>
    </xf>
    <xf numFmtId="165" fontId="1" fillId="31" borderId="16" xfId="1" applyNumberFormat="1" applyFill="1" applyBorder="1" applyAlignment="1">
      <alignment horizontal="center" vertical="top" wrapText="1"/>
    </xf>
    <xf numFmtId="0" fontId="4" fillId="33" borderId="0" xfId="0" applyFont="1" applyFill="1" applyAlignment="1">
      <alignment horizontal="left" vertical="top"/>
    </xf>
    <xf numFmtId="0" fontId="4" fillId="26" borderId="0" xfId="0" applyFont="1" applyFill="1" applyAlignment="1">
      <alignment horizontal="right" vertical="top"/>
    </xf>
    <xf numFmtId="9" fontId="1" fillId="31" borderId="16" xfId="0" applyNumberFormat="1" applyFont="1" applyFill="1" applyBorder="1" applyAlignment="1">
      <alignment horizontal="center" vertical="top"/>
    </xf>
    <xf numFmtId="0" fontId="4" fillId="33" borderId="32" xfId="0" applyFont="1" applyFill="1" applyBorder="1" applyAlignment="1">
      <alignment horizontal="left" vertical="top"/>
    </xf>
    <xf numFmtId="9" fontId="4" fillId="31" borderId="16" xfId="0" applyNumberFormat="1" applyFont="1" applyFill="1" applyBorder="1" applyAlignment="1">
      <alignment horizontal="center" vertical="top"/>
    </xf>
    <xf numFmtId="0" fontId="38" fillId="32" borderId="16" xfId="0" applyFont="1" applyFill="1" applyBorder="1" applyAlignment="1">
      <alignment horizontal="left" vertical="center"/>
    </xf>
    <xf numFmtId="3" fontId="1" fillId="31" borderId="16" xfId="1" applyNumberFormat="1" applyFill="1" applyBorder="1" applyAlignment="1">
      <alignment horizontal="center" vertical="center" wrapText="1"/>
    </xf>
    <xf numFmtId="170" fontId="1" fillId="31" borderId="1" xfId="1" applyNumberFormat="1" applyFill="1" applyBorder="1" applyAlignment="1">
      <alignment horizontal="center" vertical="top"/>
    </xf>
    <xf numFmtId="170" fontId="1" fillId="31" borderId="16" xfId="1" applyNumberFormat="1" applyFill="1" applyBorder="1" applyAlignment="1">
      <alignment horizontal="center" vertical="top" wrapText="1"/>
    </xf>
    <xf numFmtId="165" fontId="1" fillId="31" borderId="16" xfId="1" applyNumberFormat="1" applyFill="1" applyBorder="1" applyAlignment="1">
      <alignment horizontal="center" vertical="center" wrapText="1"/>
    </xf>
    <xf numFmtId="0" fontId="1" fillId="26" borderId="3" xfId="0" applyFont="1" applyFill="1" applyBorder="1" applyAlignment="1">
      <alignment horizontal="left" vertical="top"/>
    </xf>
    <xf numFmtId="0" fontId="4" fillId="33" borderId="0" xfId="0" applyFont="1" applyFill="1" applyAlignment="1">
      <alignment vertical="top"/>
    </xf>
    <xf numFmtId="0" fontId="1" fillId="0" borderId="16" xfId="0" applyFont="1" applyBorder="1" applyAlignment="1">
      <alignment vertical="top"/>
    </xf>
    <xf numFmtId="0" fontId="1" fillId="0" borderId="16" xfId="0" applyFont="1" applyBorder="1" applyAlignment="1">
      <alignment horizontal="left" vertical="top"/>
    </xf>
    <xf numFmtId="0" fontId="1" fillId="26" borderId="16" xfId="0" applyFont="1" applyFill="1" applyBorder="1" applyAlignment="1">
      <alignment vertical="top"/>
    </xf>
    <xf numFmtId="164" fontId="1" fillId="0" borderId="16" xfId="0" applyNumberFormat="1" applyFont="1" applyBorder="1" applyAlignment="1">
      <alignment vertical="top"/>
    </xf>
    <xf numFmtId="0" fontId="1" fillId="29" borderId="16" xfId="0" applyFont="1" applyFill="1" applyBorder="1" applyAlignment="1">
      <alignment vertical="top"/>
    </xf>
    <xf numFmtId="1" fontId="1" fillId="0" borderId="16" xfId="0" applyNumberFormat="1" applyFont="1" applyBorder="1" applyAlignment="1">
      <alignment horizontal="center" vertical="top"/>
    </xf>
    <xf numFmtId="0" fontId="1" fillId="0" borderId="16" xfId="0" applyFont="1" applyBorder="1" applyAlignment="1">
      <alignment horizontal="center" vertical="top"/>
    </xf>
    <xf numFmtId="0" fontId="1" fillId="34" borderId="16" xfId="0" applyFont="1" applyFill="1" applyBorder="1" applyAlignment="1">
      <alignment horizontal="center" vertical="top"/>
    </xf>
    <xf numFmtId="0" fontId="1" fillId="26" borderId="16" xfId="0" applyFont="1" applyFill="1" applyBorder="1" applyAlignment="1">
      <alignment horizontal="center" vertical="top"/>
    </xf>
    <xf numFmtId="0" fontId="1" fillId="32" borderId="16" xfId="0" applyFont="1" applyFill="1" applyBorder="1" applyAlignment="1">
      <alignment vertical="top"/>
    </xf>
    <xf numFmtId="0" fontId="22" fillId="32" borderId="16" xfId="0" applyFont="1" applyFill="1" applyBorder="1" applyAlignment="1">
      <alignment horizontal="center" vertical="center"/>
    </xf>
    <xf numFmtId="0" fontId="24" fillId="25" borderId="0" xfId="0" applyFont="1" applyFill="1" applyAlignment="1">
      <alignment vertical="center" wrapText="1"/>
    </xf>
    <xf numFmtId="0" fontId="24" fillId="25" borderId="0" xfId="0" applyFont="1" applyFill="1" applyAlignment="1">
      <alignment horizontal="left" vertical="center" wrapText="1"/>
    </xf>
    <xf numFmtId="0" fontId="0" fillId="41" borderId="77" xfId="0" applyFill="1" applyBorder="1"/>
    <xf numFmtId="0" fontId="0" fillId="41" borderId="78" xfId="0" applyFill="1" applyBorder="1"/>
    <xf numFmtId="0" fontId="1" fillId="41" borderId="44" xfId="0" applyFont="1" applyFill="1" applyBorder="1" applyAlignment="1">
      <alignment vertical="center"/>
    </xf>
    <xf numFmtId="0" fontId="29" fillId="41" borderId="0" xfId="0" applyFont="1" applyFill="1" applyAlignment="1">
      <alignment horizontal="left" vertical="center" wrapText="1"/>
    </xf>
    <xf numFmtId="0" fontId="29" fillId="41" borderId="45" xfId="0" applyFont="1" applyFill="1" applyBorder="1" applyAlignment="1">
      <alignment vertical="center" wrapText="1"/>
    </xf>
    <xf numFmtId="0" fontId="0" fillId="41" borderId="44" xfId="0" applyFill="1" applyBorder="1"/>
    <xf numFmtId="0" fontId="0" fillId="41" borderId="0" xfId="0" applyFill="1"/>
    <xf numFmtId="0" fontId="1" fillId="41" borderId="0" xfId="0" applyFont="1" applyFill="1"/>
    <xf numFmtId="0" fontId="1" fillId="41" borderId="45" xfId="0" applyFont="1" applyFill="1" applyBorder="1"/>
    <xf numFmtId="0" fontId="59" fillId="32" borderId="0" xfId="0" applyFont="1" applyFill="1" applyAlignment="1">
      <alignment vertical="top"/>
    </xf>
    <xf numFmtId="0" fontId="0" fillId="41" borderId="49" xfId="0" applyFill="1" applyBorder="1"/>
    <xf numFmtId="0" fontId="0" fillId="41" borderId="79" xfId="0" applyFill="1" applyBorder="1"/>
    <xf numFmtId="0" fontId="1" fillId="26" borderId="100" xfId="0" applyFont="1" applyFill="1" applyBorder="1" applyAlignment="1">
      <alignment vertical="top"/>
    </xf>
    <xf numFmtId="0" fontId="1" fillId="26" borderId="78" xfId="0" applyFont="1" applyFill="1" applyBorder="1" applyAlignment="1">
      <alignment vertical="top"/>
    </xf>
    <xf numFmtId="0" fontId="1" fillId="26" borderId="102" xfId="0" applyFont="1" applyFill="1" applyBorder="1" applyAlignment="1">
      <alignment vertical="top"/>
    </xf>
    <xf numFmtId="0" fontId="1" fillId="26" borderId="49" xfId="0" applyFont="1" applyFill="1" applyBorder="1" applyAlignment="1">
      <alignment vertical="top"/>
    </xf>
    <xf numFmtId="0" fontId="1" fillId="26" borderId="79" xfId="0" applyFont="1" applyFill="1" applyBorder="1" applyAlignment="1">
      <alignment vertical="top"/>
    </xf>
    <xf numFmtId="0" fontId="1" fillId="26" borderId="80" xfId="0" applyFont="1" applyFill="1" applyBorder="1" applyAlignment="1">
      <alignment vertical="top"/>
    </xf>
    <xf numFmtId="0" fontId="22" fillId="32" borderId="0" xfId="0" applyFont="1" applyFill="1" applyAlignment="1">
      <alignment vertical="center"/>
    </xf>
    <xf numFmtId="0" fontId="25" fillId="26" borderId="0" xfId="0" applyFont="1" applyFill="1" applyAlignment="1">
      <alignment vertical="center" wrapText="1"/>
    </xf>
    <xf numFmtId="0" fontId="4" fillId="26" borderId="0" xfId="0" applyFont="1" applyFill="1" applyAlignment="1">
      <alignment horizontal="left" vertical="top"/>
    </xf>
    <xf numFmtId="0" fontId="39" fillId="26" borderId="0" xfId="0" applyFont="1" applyFill="1"/>
    <xf numFmtId="0" fontId="22" fillId="26" borderId="0" xfId="0" applyFont="1" applyFill="1"/>
    <xf numFmtId="0" fontId="4" fillId="26" borderId="0" xfId="0" applyFont="1" applyFill="1" applyAlignment="1">
      <alignment horizontal="left" wrapText="1"/>
    </xf>
    <xf numFmtId="0" fontId="30" fillId="26" borderId="0" xfId="0" applyFont="1" applyFill="1" applyAlignment="1">
      <alignment horizontal="left" vertical="top"/>
    </xf>
    <xf numFmtId="0" fontId="50" fillId="26" borderId="0" xfId="0" applyFont="1" applyFill="1" applyAlignment="1">
      <alignment horizontal="left" vertical="top" wrapText="1"/>
    </xf>
    <xf numFmtId="0" fontId="38" fillId="32" borderId="0" xfId="0" applyFont="1" applyFill="1" applyAlignment="1">
      <alignment horizontal="center"/>
    </xf>
    <xf numFmtId="0" fontId="38" fillId="32" borderId="16" xfId="0" applyFont="1" applyFill="1" applyBorder="1" applyAlignment="1">
      <alignment horizontal="center"/>
    </xf>
    <xf numFmtId="0" fontId="51" fillId="38" borderId="0" xfId="0" applyFont="1" applyFill="1" applyAlignment="1">
      <alignment horizontal="left" vertical="top" wrapText="1"/>
    </xf>
    <xf numFmtId="0" fontId="22" fillId="32" borderId="13" xfId="0" applyFont="1" applyFill="1" applyBorder="1"/>
    <xf numFmtId="0" fontId="1" fillId="26" borderId="0" xfId="0" applyFont="1" applyFill="1" applyAlignment="1">
      <alignment horizontal="left" vertical="center" shrinkToFit="1"/>
    </xf>
    <xf numFmtId="0" fontId="1" fillId="47" borderId="16" xfId="0" applyFont="1" applyFill="1" applyBorder="1" applyAlignment="1">
      <alignment horizontal="center" vertical="center" shrinkToFit="1"/>
    </xf>
    <xf numFmtId="0" fontId="1" fillId="31" borderId="16" xfId="0" applyFont="1" applyFill="1" applyBorder="1" applyAlignment="1">
      <alignment horizontal="center" vertical="center" shrinkToFit="1"/>
    </xf>
    <xf numFmtId="0" fontId="22" fillId="32" borderId="0" xfId="0" applyFont="1" applyFill="1" applyAlignment="1">
      <alignment horizontal="center"/>
    </xf>
    <xf numFmtId="0" fontId="31" fillId="26" borderId="0" xfId="0" applyFont="1" applyFill="1" applyAlignment="1">
      <alignment horizontal="left" vertical="top" wrapText="1"/>
    </xf>
    <xf numFmtId="0" fontId="31" fillId="26" borderId="0" xfId="0" applyFont="1" applyFill="1" applyAlignment="1">
      <alignment vertical="top" wrapText="1"/>
    </xf>
    <xf numFmtId="0" fontId="49" fillId="28" borderId="0" xfId="0" applyFont="1" applyFill="1" applyAlignment="1">
      <alignment vertical="center"/>
    </xf>
    <xf numFmtId="0" fontId="49" fillId="26" borderId="0" xfId="0" applyFont="1" applyFill="1" applyAlignment="1">
      <alignment horizontal="left" vertical="center"/>
    </xf>
    <xf numFmtId="0" fontId="4" fillId="26" borderId="0" xfId="0" applyFont="1" applyFill="1" applyAlignment="1">
      <alignment horizontal="left" vertical="center"/>
    </xf>
    <xf numFmtId="0" fontId="22" fillId="26" borderId="0" xfId="0" applyFont="1" applyFill="1" applyAlignment="1">
      <alignment horizontal="right" vertical="center" wrapText="1"/>
    </xf>
    <xf numFmtId="0" fontId="22" fillId="26" borderId="0" xfId="0" applyFont="1" applyFill="1" applyAlignment="1">
      <alignment vertical="center"/>
    </xf>
    <xf numFmtId="0" fontId="28" fillId="26" borderId="0" xfId="0" applyFont="1" applyFill="1" applyAlignment="1">
      <alignment vertical="center"/>
    </xf>
    <xf numFmtId="0" fontId="22" fillId="26" borderId="0" xfId="0" applyFont="1" applyFill="1" applyAlignment="1">
      <alignment wrapText="1"/>
    </xf>
    <xf numFmtId="0" fontId="52" fillId="26" borderId="0" xfId="0" applyFont="1" applyFill="1"/>
    <xf numFmtId="0" fontId="1" fillId="26" borderId="0" xfId="0" applyFont="1" applyFill="1" applyAlignment="1">
      <alignment horizontal="right"/>
    </xf>
    <xf numFmtId="0" fontId="1" fillId="26" borderId="0" xfId="0" applyFont="1" applyFill="1" applyAlignment="1">
      <alignment horizontal="left" wrapText="1"/>
    </xf>
    <xf numFmtId="0" fontId="4" fillId="26" borderId="0" xfId="0" applyFont="1" applyFill="1" applyAlignment="1">
      <alignment horizontal="left"/>
    </xf>
    <xf numFmtId="0" fontId="1" fillId="28" borderId="0" xfId="0" applyFont="1" applyFill="1" applyAlignment="1">
      <alignment horizontal="center" vertical="top"/>
    </xf>
    <xf numFmtId="0" fontId="1" fillId="47" borderId="17" xfId="0" applyFont="1" applyFill="1" applyBorder="1" applyAlignment="1">
      <alignment horizontal="left" vertical="top" wrapText="1"/>
    </xf>
    <xf numFmtId="0" fontId="1" fillId="47" borderId="18" xfId="0" applyFont="1" applyFill="1" applyBorder="1" applyAlignment="1">
      <alignment horizontal="left" vertical="top" wrapText="1"/>
    </xf>
    <xf numFmtId="0" fontId="1" fillId="47" borderId="19" xfId="0" applyFont="1" applyFill="1" applyBorder="1" applyAlignment="1">
      <alignment horizontal="left" vertical="top" wrapText="1"/>
    </xf>
    <xf numFmtId="0" fontId="1" fillId="31" borderId="17" xfId="0" applyFont="1" applyFill="1" applyBorder="1" applyAlignment="1">
      <alignment horizontal="left" vertical="top" wrapText="1"/>
    </xf>
    <xf numFmtId="0" fontId="1" fillId="31" borderId="18" xfId="0" applyFont="1" applyFill="1" applyBorder="1" applyAlignment="1">
      <alignment horizontal="left" vertical="top" wrapText="1"/>
    </xf>
    <xf numFmtId="0" fontId="1" fillId="31" borderId="19" xfId="0" applyFont="1" applyFill="1" applyBorder="1" applyAlignment="1">
      <alignment horizontal="left" vertical="top" wrapText="1"/>
    </xf>
    <xf numFmtId="0" fontId="1" fillId="26" borderId="0" xfId="0" applyFont="1" applyFill="1" applyAlignment="1">
      <alignment horizontal="left" vertical="top"/>
    </xf>
    <xf numFmtId="0" fontId="54" fillId="26" borderId="0" xfId="0" applyFont="1" applyFill="1" applyAlignment="1">
      <alignment horizontal="left" vertical="top"/>
    </xf>
    <xf numFmtId="0" fontId="1" fillId="26" borderId="0" xfId="1" applyFill="1" applyAlignment="1">
      <alignment vertical="top"/>
    </xf>
    <xf numFmtId="0" fontId="78" fillId="26" borderId="0" xfId="1" applyFont="1" applyFill="1" applyAlignment="1">
      <alignment vertical="top"/>
    </xf>
    <xf numFmtId="0" fontId="4" fillId="26" borderId="0" xfId="1" applyFont="1" applyFill="1" applyAlignment="1">
      <alignment vertical="top"/>
    </xf>
    <xf numFmtId="0" fontId="77" fillId="26" borderId="0" xfId="1" applyFont="1" applyFill="1" applyAlignment="1">
      <alignment vertical="top"/>
    </xf>
    <xf numFmtId="0" fontId="28" fillId="26" borderId="0" xfId="0" applyFont="1" applyFill="1"/>
    <xf numFmtId="0" fontId="1" fillId="26" borderId="0" xfId="1" applyFill="1" applyAlignment="1">
      <alignment vertical="top" wrapText="1"/>
    </xf>
    <xf numFmtId="0" fontId="1" fillId="26" borderId="0" xfId="0" applyFont="1" applyFill="1" applyAlignment="1">
      <alignment vertical="top" wrapText="1"/>
    </xf>
    <xf numFmtId="0" fontId="38" fillId="32" borderId="0" xfId="0" applyFont="1" applyFill="1" applyAlignment="1">
      <alignment horizontal="left"/>
    </xf>
    <xf numFmtId="0" fontId="22" fillId="33" borderId="0" xfId="0" applyFont="1" applyFill="1" applyAlignment="1">
      <alignment vertical="center"/>
    </xf>
    <xf numFmtId="164" fontId="1" fillId="26" borderId="0" xfId="1" applyNumberFormat="1" applyFill="1" applyAlignment="1">
      <alignment horizontal="right" vertical="top"/>
    </xf>
    <xf numFmtId="0" fontId="1" fillId="26" borderId="0" xfId="1" applyFill="1" applyAlignment="1">
      <alignment horizontal="left" vertical="top" wrapText="1"/>
    </xf>
    <xf numFmtId="0" fontId="1" fillId="33" borderId="0" xfId="1" applyFill="1" applyAlignment="1">
      <alignment vertical="top" wrapText="1"/>
    </xf>
    <xf numFmtId="0" fontId="26" fillId="26" borderId="0" xfId="0" applyFont="1" applyFill="1" applyAlignment="1">
      <alignment horizontal="left" vertical="top" wrapText="1" indent="1"/>
    </xf>
    <xf numFmtId="0" fontId="63" fillId="32" borderId="0" xfId="0" applyFont="1" applyFill="1" applyAlignment="1">
      <alignment horizontal="left" vertical="top"/>
    </xf>
    <xf numFmtId="0" fontId="4" fillId="31" borderId="16" xfId="0" applyFont="1" applyFill="1" applyBorder="1" applyAlignment="1">
      <alignment vertical="top"/>
    </xf>
    <xf numFmtId="0" fontId="1" fillId="32" borderId="0" xfId="0" applyFont="1" applyFill="1" applyAlignment="1">
      <alignment horizontal="right" vertical="top"/>
    </xf>
    <xf numFmtId="0" fontId="1" fillId="32" borderId="0" xfId="0" applyFont="1" applyFill="1" applyAlignment="1">
      <alignment horizontal="left" vertical="top"/>
    </xf>
    <xf numFmtId="0" fontId="4" fillId="26" borderId="29" xfId="1" applyFont="1" applyFill="1" applyBorder="1" applyAlignment="1">
      <alignment horizontal="center" vertical="top" wrapText="1"/>
    </xf>
    <xf numFmtId="0" fontId="1" fillId="32" borderId="1" xfId="1" applyFill="1" applyBorder="1" applyAlignment="1">
      <alignment horizontal="center" vertical="top" wrapText="1"/>
    </xf>
    <xf numFmtId="0" fontId="1" fillId="32" borderId="68" xfId="1" applyFill="1" applyBorder="1" applyAlignment="1">
      <alignment horizontal="center" vertical="top" wrapText="1"/>
    </xf>
    <xf numFmtId="164" fontId="51" fillId="47" borderId="23" xfId="1" applyNumberFormat="1" applyFont="1" applyFill="1" applyBorder="1" applyAlignment="1">
      <alignment horizontal="center" vertical="center"/>
    </xf>
    <xf numFmtId="0" fontId="1" fillId="47" borderId="17" xfId="1" applyFill="1" applyBorder="1" applyAlignment="1">
      <alignment horizontal="center" vertical="top" wrapText="1"/>
    </xf>
    <xf numFmtId="0" fontId="1" fillId="32" borderId="1" xfId="1" applyFill="1" applyBorder="1" applyAlignment="1">
      <alignment horizontal="center" vertical="top"/>
    </xf>
    <xf numFmtId="0" fontId="1" fillId="32" borderId="16" xfId="0" applyFont="1" applyFill="1" applyBorder="1" applyAlignment="1">
      <alignment horizontal="center" vertical="top"/>
    </xf>
    <xf numFmtId="0" fontId="1" fillId="32" borderId="16" xfId="0" applyFont="1" applyFill="1" applyBorder="1" applyAlignment="1">
      <alignment horizontal="left" vertical="top"/>
    </xf>
    <xf numFmtId="164" fontId="51" fillId="47" borderId="21" xfId="1" applyNumberFormat="1" applyFont="1" applyFill="1" applyBorder="1" applyAlignment="1">
      <alignment horizontal="center" vertical="center"/>
    </xf>
    <xf numFmtId="0" fontId="1" fillId="47" borderId="18" xfId="1" applyFill="1" applyBorder="1" applyAlignment="1">
      <alignment horizontal="center" vertical="top" wrapText="1"/>
    </xf>
    <xf numFmtId="0" fontId="1" fillId="47" borderId="82" xfId="1" applyFill="1" applyBorder="1" applyAlignment="1">
      <alignment horizontal="center" vertical="top" wrapText="1"/>
    </xf>
    <xf numFmtId="164" fontId="51" fillId="47" borderId="26" xfId="1" applyNumberFormat="1" applyFont="1" applyFill="1" applyBorder="1" applyAlignment="1">
      <alignment horizontal="center" vertical="center"/>
    </xf>
    <xf numFmtId="0" fontId="1" fillId="47" borderId="19" xfId="1" applyFill="1" applyBorder="1" applyAlignment="1">
      <alignment horizontal="center" vertical="top" wrapText="1"/>
    </xf>
    <xf numFmtId="0" fontId="38" fillId="44" borderId="69" xfId="0" applyFont="1" applyFill="1" applyBorder="1" applyAlignment="1">
      <alignment horizontal="center" vertical="center"/>
    </xf>
    <xf numFmtId="0" fontId="38" fillId="32" borderId="68" xfId="0" applyFont="1" applyFill="1" applyBorder="1" applyAlignment="1">
      <alignment vertical="center"/>
    </xf>
    <xf numFmtId="0" fontId="38" fillId="32" borderId="13" xfId="0" applyFont="1" applyFill="1" applyBorder="1" applyAlignment="1">
      <alignment horizontal="center" vertical="center"/>
    </xf>
    <xf numFmtId="0" fontId="38" fillId="32" borderId="28" xfId="0" applyFont="1" applyFill="1" applyBorder="1" applyAlignment="1">
      <alignment horizontal="center" vertical="center"/>
    </xf>
    <xf numFmtId="0" fontId="38" fillId="32" borderId="32" xfId="0" applyFont="1" applyFill="1" applyBorder="1" applyAlignment="1">
      <alignment horizontal="center" vertical="center"/>
    </xf>
    <xf numFmtId="0" fontId="24" fillId="25" borderId="0" xfId="1" applyFont="1" applyFill="1" applyAlignment="1">
      <alignment vertical="top" wrapText="1"/>
    </xf>
    <xf numFmtId="0" fontId="1" fillId="28" borderId="16" xfId="0" applyFont="1" applyFill="1" applyBorder="1" applyAlignment="1">
      <alignment horizontal="center" vertical="center"/>
    </xf>
    <xf numFmtId="0" fontId="27" fillId="26" borderId="36" xfId="0" applyFont="1" applyFill="1" applyBorder="1" applyAlignment="1">
      <alignment horizontal="center" vertical="center"/>
    </xf>
    <xf numFmtId="0" fontId="38" fillId="32" borderId="42" xfId="0" applyFont="1" applyFill="1" applyBorder="1" applyAlignment="1">
      <alignment vertical="center"/>
    </xf>
    <xf numFmtId="0" fontId="1" fillId="33" borderId="35" xfId="0" applyFont="1" applyFill="1" applyBorder="1" applyAlignment="1">
      <alignment vertical="top"/>
    </xf>
    <xf numFmtId="0" fontId="1" fillId="26" borderId="35" xfId="0" applyFont="1" applyFill="1" applyBorder="1" applyAlignment="1">
      <alignment vertical="top"/>
    </xf>
    <xf numFmtId="164" fontId="1" fillId="33" borderId="0" xfId="1" applyNumberFormat="1" applyFill="1" applyAlignment="1">
      <alignment horizontal="center" vertical="top"/>
    </xf>
    <xf numFmtId="0" fontId="1" fillId="32" borderId="0" xfId="1" applyFill="1" applyAlignment="1">
      <alignment horizontal="center" vertical="top"/>
    </xf>
    <xf numFmtId="164" fontId="59" fillId="26" borderId="0" xfId="1" applyNumberFormat="1" applyFont="1" applyFill="1" applyAlignment="1">
      <alignment vertical="top"/>
    </xf>
    <xf numFmtId="164" fontId="1" fillId="33" borderId="0" xfId="1" applyNumberFormat="1" applyFill="1" applyAlignment="1">
      <alignment horizontal="left" vertical="top"/>
    </xf>
    <xf numFmtId="3" fontId="1" fillId="33" borderId="0" xfId="1" applyNumberFormat="1" applyFill="1" applyAlignment="1">
      <alignment vertical="top" wrapText="1"/>
    </xf>
    <xf numFmtId="0" fontId="1" fillId="26" borderId="29" xfId="0" applyFont="1" applyFill="1" applyBorder="1" applyAlignment="1">
      <alignment vertical="top"/>
    </xf>
    <xf numFmtId="0" fontId="1" fillId="32" borderId="16" xfId="1" applyFill="1" applyBorder="1" applyAlignment="1">
      <alignment horizontal="center" vertical="center" wrapText="1"/>
    </xf>
    <xf numFmtId="0" fontId="1" fillId="32" borderId="16" xfId="1" applyFill="1" applyBorder="1" applyAlignment="1">
      <alignment horizontal="center" vertical="center"/>
    </xf>
    <xf numFmtId="0" fontId="4" fillId="26" borderId="28" xfId="1" applyFont="1" applyFill="1" applyBorder="1" applyAlignment="1">
      <alignment horizontal="center" vertical="top" wrapText="1"/>
    </xf>
    <xf numFmtId="164" fontId="1" fillId="26" borderId="2" xfId="1" applyNumberFormat="1" applyFill="1" applyBorder="1" applyAlignment="1">
      <alignment horizontal="left" vertical="center"/>
    </xf>
    <xf numFmtId="164" fontId="1" fillId="31" borderId="36" xfId="1" applyNumberFormat="1" applyFill="1" applyBorder="1" applyAlignment="1">
      <alignment horizontal="center" vertical="center"/>
    </xf>
    <xf numFmtId="0" fontId="1" fillId="26" borderId="0" xfId="0" applyFont="1" applyFill="1" applyAlignment="1">
      <alignment horizontal="center" vertical="top"/>
    </xf>
    <xf numFmtId="0" fontId="51" fillId="26" borderId="0" xfId="0" applyFont="1" applyFill="1" applyAlignment="1">
      <alignment vertical="top"/>
    </xf>
    <xf numFmtId="0" fontId="59" fillId="32" borderId="0" xfId="0" applyFont="1" applyFill="1" applyAlignment="1">
      <alignment horizontal="left" vertical="top"/>
    </xf>
    <xf numFmtId="0" fontId="4" fillId="26" borderId="29" xfId="0" applyFont="1" applyFill="1" applyBorder="1" applyAlignment="1">
      <alignment vertical="top" wrapText="1"/>
    </xf>
    <xf numFmtId="0" fontId="1" fillId="32" borderId="0" xfId="1" applyFill="1" applyAlignment="1">
      <alignment horizontal="center" vertical="top" wrapText="1"/>
    </xf>
    <xf numFmtId="170" fontId="1" fillId="47" borderId="94" xfId="1" applyNumberFormat="1" applyFill="1" applyBorder="1" applyAlignment="1">
      <alignment horizontal="center" vertical="top" wrapText="1"/>
    </xf>
    <xf numFmtId="170" fontId="1" fillId="47" borderId="68" xfId="1" applyNumberFormat="1" applyFill="1" applyBorder="1" applyAlignment="1">
      <alignment horizontal="center" vertical="top" wrapText="1"/>
    </xf>
    <xf numFmtId="0" fontId="50" fillId="47" borderId="83" xfId="1" applyFont="1" applyFill="1" applyBorder="1" applyAlignment="1">
      <alignment horizontal="left" vertical="center"/>
    </xf>
    <xf numFmtId="0" fontId="50" fillId="47" borderId="28" xfId="1" applyFont="1" applyFill="1" applyBorder="1" applyAlignment="1">
      <alignment horizontal="left" vertical="center"/>
    </xf>
    <xf numFmtId="0" fontId="59" fillId="32" borderId="0" xfId="1" applyFont="1" applyFill="1" applyAlignment="1">
      <alignment horizontal="left" vertical="top"/>
    </xf>
    <xf numFmtId="0" fontId="1" fillId="32" borderId="0" xfId="1" applyFill="1" applyAlignment="1">
      <alignment horizontal="center"/>
    </xf>
    <xf numFmtId="3" fontId="1" fillId="47" borderId="16" xfId="1" applyNumberFormat="1" applyFill="1" applyBorder="1" applyAlignment="1">
      <alignment horizontal="center" vertical="top" wrapText="1"/>
    </xf>
    <xf numFmtId="164" fontId="1" fillId="47" borderId="2" xfId="1" applyNumberFormat="1" applyFill="1" applyBorder="1" applyAlignment="1">
      <alignment horizontal="center" vertical="top"/>
    </xf>
    <xf numFmtId="3" fontId="1" fillId="47" borderId="87" xfId="1" applyNumberFormat="1" applyFill="1" applyBorder="1" applyAlignment="1">
      <alignment horizontal="center" vertical="top" wrapText="1"/>
    </xf>
    <xf numFmtId="3" fontId="1" fillId="32" borderId="0" xfId="1" applyNumberFormat="1" applyFill="1"/>
    <xf numFmtId="164" fontId="1" fillId="47" borderId="98" xfId="1" applyNumberFormat="1" applyFill="1" applyBorder="1" applyAlignment="1">
      <alignment horizontal="center" wrapText="1"/>
    </xf>
    <xf numFmtId="0" fontId="4" fillId="26" borderId="96" xfId="1" applyFont="1" applyFill="1" applyBorder="1" applyAlignment="1">
      <alignment horizontal="center" vertical="top" wrapText="1"/>
    </xf>
    <xf numFmtId="0" fontId="1" fillId="26" borderId="90" xfId="1" applyFill="1" applyBorder="1" applyAlignment="1">
      <alignment horizontal="left" vertical="top" wrapText="1"/>
    </xf>
    <xf numFmtId="0" fontId="1" fillId="26" borderId="13" xfId="1" applyFill="1" applyBorder="1" applyAlignment="1">
      <alignment horizontal="left" vertical="top" wrapText="1"/>
    </xf>
    <xf numFmtId="0" fontId="1" fillId="26" borderId="32" xfId="0" applyFont="1" applyFill="1" applyBorder="1" applyAlignment="1">
      <alignment vertical="top"/>
    </xf>
    <xf numFmtId="0" fontId="1" fillId="26" borderId="13" xfId="0" applyFont="1" applyFill="1" applyBorder="1" applyAlignment="1">
      <alignment horizontal="right" vertical="top"/>
    </xf>
    <xf numFmtId="0" fontId="26" fillId="26" borderId="13" xfId="0" applyFont="1" applyFill="1" applyBorder="1" applyAlignment="1">
      <alignment vertical="top" wrapText="1"/>
    </xf>
    <xf numFmtId="0" fontId="26" fillId="26" borderId="28" xfId="0" applyFont="1" applyFill="1" applyBorder="1" applyAlignment="1">
      <alignment vertical="top" wrapText="1"/>
    </xf>
    <xf numFmtId="0" fontId="4" fillId="26" borderId="31" xfId="0" applyFont="1" applyFill="1" applyBorder="1" applyAlignment="1">
      <alignment horizontal="left" wrapText="1"/>
    </xf>
    <xf numFmtId="0" fontId="4" fillId="26" borderId="35" xfId="0" applyFont="1" applyFill="1" applyBorder="1" applyAlignment="1">
      <alignment horizontal="left" wrapText="1"/>
    </xf>
    <xf numFmtId="0" fontId="1" fillId="26" borderId="90" xfId="1" applyFill="1" applyBorder="1" applyAlignment="1">
      <alignment vertical="top" wrapText="1"/>
    </xf>
    <xf numFmtId="0" fontId="1" fillId="33" borderId="71" xfId="1" applyFill="1" applyBorder="1" applyAlignment="1">
      <alignment vertical="top"/>
    </xf>
    <xf numFmtId="166" fontId="1" fillId="31" borderId="72" xfId="1" applyNumberFormat="1" applyFill="1" applyBorder="1" applyAlignment="1">
      <alignment horizontal="center" vertical="top" shrinkToFit="1"/>
    </xf>
    <xf numFmtId="170" fontId="1" fillId="31" borderId="72" xfId="1" applyNumberFormat="1" applyFill="1" applyBorder="1" applyAlignment="1">
      <alignment horizontal="center" vertical="top" shrinkToFit="1"/>
    </xf>
    <xf numFmtId="0" fontId="1" fillId="33" borderId="14" xfId="1" applyFill="1" applyBorder="1" applyAlignment="1">
      <alignment vertical="top"/>
    </xf>
    <xf numFmtId="170" fontId="1" fillId="31" borderId="29" xfId="1" applyNumberFormat="1" applyFill="1" applyBorder="1" applyAlignment="1">
      <alignment horizontal="center" vertical="top" shrinkToFit="1"/>
    </xf>
    <xf numFmtId="9" fontId="1" fillId="31" borderId="18" xfId="1" applyNumberFormat="1" applyFill="1" applyBorder="1" applyAlignment="1">
      <alignment horizontal="center" vertical="top" shrinkToFit="1"/>
    </xf>
    <xf numFmtId="9" fontId="1" fillId="31" borderId="21" xfId="1" applyNumberFormat="1" applyFill="1" applyBorder="1" applyAlignment="1">
      <alignment horizontal="center" vertical="top" shrinkToFit="1"/>
    </xf>
    <xf numFmtId="0" fontId="1" fillId="33" borderId="25" xfId="1" applyFill="1" applyBorder="1" applyAlignment="1">
      <alignment vertical="top"/>
    </xf>
    <xf numFmtId="9" fontId="1" fillId="31" borderId="19" xfId="1" applyNumberFormat="1" applyFill="1" applyBorder="1" applyAlignment="1">
      <alignment horizontal="center" vertical="top" shrinkToFit="1"/>
    </xf>
    <xf numFmtId="9" fontId="1" fillId="31" borderId="26" xfId="1" applyNumberFormat="1" applyFill="1" applyBorder="1" applyAlignment="1">
      <alignment horizontal="center" vertical="top" shrinkToFit="1"/>
    </xf>
    <xf numFmtId="0" fontId="1" fillId="33" borderId="15" xfId="1" applyFill="1" applyBorder="1" applyAlignment="1">
      <alignment vertical="top"/>
    </xf>
    <xf numFmtId="166" fontId="1" fillId="31" borderId="20" xfId="1" applyNumberFormat="1" applyFill="1" applyBorder="1" applyAlignment="1">
      <alignment horizontal="center" vertical="top" shrinkToFit="1"/>
    </xf>
    <xf numFmtId="0" fontId="4" fillId="33" borderId="124" xfId="1" applyFont="1" applyFill="1" applyBorder="1" applyAlignment="1">
      <alignment horizontal="left" vertical="top"/>
    </xf>
    <xf numFmtId="0" fontId="1" fillId="31" borderId="42" xfId="0" applyFont="1" applyFill="1" applyBorder="1" applyAlignment="1">
      <alignment vertical="top"/>
    </xf>
    <xf numFmtId="0" fontId="4" fillId="26" borderId="31" xfId="0" applyFont="1" applyFill="1" applyBorder="1" applyAlignment="1">
      <alignment vertical="top"/>
    </xf>
    <xf numFmtId="0" fontId="1" fillId="31" borderId="23" xfId="0" applyFont="1" applyFill="1" applyBorder="1" applyAlignment="1">
      <alignment horizontal="center" vertical="top"/>
    </xf>
    <xf numFmtId="0" fontId="1" fillId="31" borderId="17" xfId="0" applyFont="1" applyFill="1" applyBorder="1" applyAlignment="1">
      <alignment vertical="top"/>
    </xf>
    <xf numFmtId="0" fontId="1" fillId="31" borderId="21" xfId="0" applyFont="1" applyFill="1" applyBorder="1" applyAlignment="1">
      <alignment horizontal="center" vertical="top"/>
    </xf>
    <xf numFmtId="0" fontId="1" fillId="31" borderId="18" xfId="0" applyFont="1" applyFill="1" applyBorder="1" applyAlignment="1">
      <alignment vertical="top"/>
    </xf>
    <xf numFmtId="0" fontId="1" fillId="31" borderId="26" xfId="0" applyFont="1" applyFill="1" applyBorder="1" applyAlignment="1">
      <alignment horizontal="center" vertical="top"/>
    </xf>
    <xf numFmtId="0" fontId="1" fillId="31" borderId="19" xfId="0" applyFont="1" applyFill="1" applyBorder="1" applyAlignment="1">
      <alignment vertical="top"/>
    </xf>
    <xf numFmtId="0" fontId="4" fillId="42" borderId="41" xfId="0" applyFont="1" applyFill="1" applyBorder="1"/>
    <xf numFmtId="0" fontId="0" fillId="42" borderId="42" xfId="0" applyFill="1" applyBorder="1"/>
    <xf numFmtId="0" fontId="24" fillId="25" borderId="0" xfId="0" applyFont="1" applyFill="1"/>
    <xf numFmtId="0" fontId="0" fillId="33" borderId="0" xfId="0" applyFill="1"/>
    <xf numFmtId="0" fontId="1" fillId="26" borderId="13" xfId="0" applyFont="1" applyFill="1" applyBorder="1" applyAlignment="1">
      <alignment vertical="top"/>
    </xf>
    <xf numFmtId="0" fontId="27" fillId="26" borderId="13" xfId="0" applyFont="1" applyFill="1" applyBorder="1" applyAlignment="1">
      <alignment horizontal="center"/>
    </xf>
    <xf numFmtId="0" fontId="27" fillId="26" borderId="13" xfId="0" applyFont="1" applyFill="1" applyBorder="1" applyAlignment="1">
      <alignment horizontal="left" vertical="top" wrapText="1"/>
    </xf>
    <xf numFmtId="0" fontId="1" fillId="39" borderId="0" xfId="0" applyFont="1" applyFill="1" applyAlignment="1">
      <alignment vertical="top"/>
    </xf>
    <xf numFmtId="0" fontId="4" fillId="0" borderId="13" xfId="1" applyFont="1" applyBorder="1"/>
    <xf numFmtId="0" fontId="1" fillId="0" borderId="13" xfId="1" applyBorder="1"/>
    <xf numFmtId="0" fontId="38" fillId="0" borderId="0" xfId="0" applyFont="1"/>
    <xf numFmtId="14" fontId="38" fillId="32" borderId="0" xfId="0" applyNumberFormat="1" applyFont="1" applyFill="1"/>
    <xf numFmtId="0" fontId="1" fillId="0" borderId="0" xfId="1"/>
    <xf numFmtId="0" fontId="38" fillId="28" borderId="0" xfId="0" applyFont="1" applyFill="1"/>
    <xf numFmtId="0" fontId="1" fillId="28" borderId="0" xfId="0" applyFont="1" applyFill="1"/>
    <xf numFmtId="0" fontId="1" fillId="46" borderId="0" xfId="0" applyFont="1" applyFill="1"/>
    <xf numFmtId="0" fontId="1" fillId="0" borderId="0" xfId="0" applyFont="1"/>
    <xf numFmtId="0" fontId="21" fillId="25" borderId="0" xfId="1" applyFont="1" applyFill="1"/>
    <xf numFmtId="0" fontId="59" fillId="0" borderId="0" xfId="0" applyFont="1"/>
    <xf numFmtId="0" fontId="0" fillId="28" borderId="0" xfId="0" applyFill="1"/>
    <xf numFmtId="16" fontId="38" fillId="32" borderId="16" xfId="0" applyNumberFormat="1" applyFont="1" applyFill="1" applyBorder="1"/>
    <xf numFmtId="17" fontId="38" fillId="32" borderId="16" xfId="0" applyNumberFormat="1" applyFont="1" applyFill="1" applyBorder="1"/>
    <xf numFmtId="0" fontId="1" fillId="0" borderId="0" xfId="1" applyAlignment="1">
      <alignment horizontal="center"/>
    </xf>
    <xf numFmtId="0" fontId="1" fillId="28" borderId="0" xfId="1" applyFill="1" applyAlignment="1">
      <alignment horizontal="left" vertical="top"/>
    </xf>
    <xf numFmtId="0" fontId="1" fillId="28" borderId="0" xfId="1" applyFill="1" applyAlignment="1">
      <alignment vertical="top"/>
    </xf>
    <xf numFmtId="0" fontId="1" fillId="28" borderId="0" xfId="1" applyFill="1" applyAlignment="1">
      <alignment horizontal="center" vertical="top"/>
    </xf>
    <xf numFmtId="0" fontId="38" fillId="32" borderId="0" xfId="0" quotePrefix="1" applyFont="1" applyFill="1" applyAlignment="1">
      <alignment horizontal="right"/>
    </xf>
    <xf numFmtId="0" fontId="38" fillId="32" borderId="0" xfId="0" applyFont="1" applyFill="1" applyAlignment="1">
      <alignment horizontal="right"/>
    </xf>
    <xf numFmtId="0" fontId="38" fillId="0" borderId="0" xfId="0" quotePrefix="1" applyFont="1" applyAlignment="1">
      <alignment horizontal="left"/>
    </xf>
    <xf numFmtId="0" fontId="38" fillId="0" borderId="0" xfId="0" applyFont="1" applyAlignment="1">
      <alignment horizontal="left"/>
    </xf>
    <xf numFmtId="0" fontId="38" fillId="32" borderId="0" xfId="0" quotePrefix="1" applyFont="1" applyFill="1" applyAlignment="1">
      <alignment horizontal="left"/>
    </xf>
    <xf numFmtId="0" fontId="38" fillId="0" borderId="0" xfId="0" applyFont="1" applyAlignment="1">
      <alignment horizontal="right"/>
    </xf>
    <xf numFmtId="0" fontId="19" fillId="0" borderId="13" xfId="106" applyFont="1" applyBorder="1" applyAlignment="1">
      <alignment vertical="top" wrapText="1"/>
    </xf>
    <xf numFmtId="0" fontId="0" fillId="0" borderId="0" xfId="0" applyAlignment="1">
      <alignment vertical="top"/>
    </xf>
    <xf numFmtId="0" fontId="4" fillId="42" borderId="42" xfId="104" applyFont="1" applyFill="1" applyBorder="1" applyAlignment="1">
      <alignment horizontal="left"/>
    </xf>
    <xf numFmtId="0" fontId="0" fillId="0" borderId="0" xfId="0" quotePrefix="1" applyAlignment="1">
      <alignment vertical="top"/>
    </xf>
    <xf numFmtId="0" fontId="42" fillId="26" borderId="0" xfId="104" applyFont="1" applyFill="1" applyAlignment="1">
      <alignment horizontal="left"/>
    </xf>
    <xf numFmtId="0" fontId="23" fillId="26" borderId="0" xfId="104" applyFont="1" applyFill="1" applyAlignment="1">
      <alignment horizontal="left" vertical="top"/>
    </xf>
    <xf numFmtId="0" fontId="40" fillId="26" borderId="70" xfId="104" applyFill="1" applyBorder="1" applyAlignment="1">
      <alignment horizontal="left" vertical="top"/>
    </xf>
    <xf numFmtId="0" fontId="40" fillId="26" borderId="49" xfId="104" applyFill="1" applyBorder="1" applyAlignment="1">
      <alignment horizontal="left" vertical="top"/>
    </xf>
    <xf numFmtId="0" fontId="4" fillId="26" borderId="0" xfId="104" applyFont="1" applyFill="1" applyAlignment="1">
      <alignment horizontal="left" vertical="top"/>
    </xf>
    <xf numFmtId="0" fontId="40" fillId="26" borderId="74" xfId="104" applyFill="1" applyBorder="1" applyAlignment="1">
      <alignment horizontal="left" vertical="top"/>
    </xf>
    <xf numFmtId="0" fontId="1" fillId="26" borderId="75" xfId="104" applyFont="1" applyFill="1" applyBorder="1" applyAlignment="1">
      <alignment horizontal="left"/>
    </xf>
    <xf numFmtId="0" fontId="4" fillId="26" borderId="0" xfId="104" applyFont="1" applyFill="1" applyAlignment="1">
      <alignment horizontal="left" vertical="top" wrapText="1"/>
    </xf>
    <xf numFmtId="0" fontId="40" fillId="26" borderId="34" xfId="104" applyFill="1" applyBorder="1" applyAlignment="1">
      <alignment horizontal="left" vertical="top" wrapText="1"/>
    </xf>
    <xf numFmtId="0" fontId="23" fillId="26" borderId="0" xfId="104" applyFont="1" applyFill="1" applyAlignment="1">
      <alignment horizontal="left" vertical="top" wrapText="1"/>
    </xf>
    <xf numFmtId="0" fontId="24" fillId="25" borderId="0" xfId="104" applyFont="1" applyFill="1" applyAlignment="1">
      <alignment horizontal="left" vertical="top" wrapText="1"/>
    </xf>
    <xf numFmtId="0" fontId="66" fillId="28" borderId="0" xfId="104" applyFont="1" applyFill="1" applyAlignment="1">
      <alignment horizontal="left" vertical="top" wrapText="1"/>
    </xf>
    <xf numFmtId="0" fontId="47" fillId="26" borderId="0" xfId="104" applyFont="1" applyFill="1" applyAlignment="1">
      <alignment horizontal="left" vertical="top" wrapText="1"/>
    </xf>
    <xf numFmtId="0" fontId="48" fillId="26" borderId="0" xfId="104" applyFont="1" applyFill="1" applyAlignment="1">
      <alignment horizontal="left" vertical="top" wrapText="1"/>
    </xf>
    <xf numFmtId="0" fontId="26" fillId="26" borderId="13" xfId="104" applyFont="1" applyFill="1" applyBorder="1" applyAlignment="1">
      <alignment horizontal="left" vertical="top" wrapText="1"/>
    </xf>
    <xf numFmtId="0" fontId="48" fillId="26" borderId="35" xfId="104" applyFont="1" applyFill="1" applyBorder="1" applyAlignment="1">
      <alignment horizontal="left" vertical="top" wrapText="1"/>
    </xf>
    <xf numFmtId="0" fontId="40" fillId="43" borderId="36" xfId="104" applyFill="1" applyBorder="1" applyAlignment="1">
      <alignment horizontal="left" vertical="top" wrapText="1"/>
    </xf>
    <xf numFmtId="0" fontId="4" fillId="42" borderId="38" xfId="0" applyFont="1" applyFill="1" applyBorder="1" applyAlignment="1">
      <alignment horizontal="left" vertical="center" wrapText="1"/>
    </xf>
    <xf numFmtId="0" fontId="4" fillId="26" borderId="16" xfId="0" applyFont="1" applyFill="1" applyBorder="1" applyAlignment="1">
      <alignment horizontal="left" vertical="top"/>
    </xf>
    <xf numFmtId="0" fontId="25" fillId="26" borderId="0" xfId="0" applyFont="1" applyFill="1" applyAlignment="1">
      <alignment horizontal="left" vertical="top" wrapText="1"/>
    </xf>
    <xf numFmtId="0" fontId="26" fillId="26" borderId="0" xfId="0" applyFont="1" applyFill="1" applyAlignment="1">
      <alignment horizontal="left" vertical="top" wrapText="1"/>
    </xf>
    <xf numFmtId="0" fontId="53" fillId="43" borderId="0" xfId="0" applyFont="1" applyFill="1" applyAlignment="1">
      <alignment horizontal="left" vertical="top" wrapText="1"/>
    </xf>
    <xf numFmtId="0" fontId="24" fillId="25" borderId="0" xfId="1" applyFont="1" applyFill="1" applyAlignment="1">
      <alignment horizontal="left" vertical="center" wrapText="1"/>
    </xf>
    <xf numFmtId="0" fontId="38" fillId="32" borderId="16" xfId="0" applyFont="1" applyFill="1" applyBorder="1" applyAlignment="1">
      <alignment horizontal="left"/>
    </xf>
    <xf numFmtId="0" fontId="4" fillId="26" borderId="31" xfId="1" applyFont="1" applyFill="1" applyBorder="1" applyAlignment="1">
      <alignment horizontal="left" vertical="top" wrapText="1"/>
    </xf>
    <xf numFmtId="0" fontId="4" fillId="26" borderId="32" xfId="0" applyFont="1" applyFill="1" applyBorder="1" applyAlignment="1">
      <alignment horizontal="left" vertical="top" wrapText="1"/>
    </xf>
    <xf numFmtId="0" fontId="4" fillId="26" borderId="33" xfId="0" applyFont="1" applyFill="1" applyBorder="1" applyAlignment="1">
      <alignment horizontal="left" vertical="top" wrapText="1"/>
    </xf>
    <xf numFmtId="0" fontId="4" fillId="26" borderId="83" xfId="1" applyFont="1" applyFill="1" applyBorder="1" applyAlignment="1">
      <alignment horizontal="left" vertical="top" wrapText="1"/>
    </xf>
    <xf numFmtId="0" fontId="4" fillId="32" borderId="31" xfId="1" applyFont="1" applyFill="1" applyBorder="1" applyAlignment="1">
      <alignment horizontal="left" vertical="top" wrapText="1"/>
    </xf>
    <xf numFmtId="0" fontId="64" fillId="42" borderId="38" xfId="0" applyFont="1" applyFill="1" applyBorder="1" applyAlignment="1">
      <alignment horizontal="left" vertical="center" wrapText="1"/>
    </xf>
    <xf numFmtId="0" fontId="25" fillId="26" borderId="0" xfId="0" applyFont="1" applyFill="1" applyAlignment="1">
      <alignment horizontal="left" vertical="center" wrapText="1"/>
    </xf>
    <xf numFmtId="0" fontId="4" fillId="26" borderId="31" xfId="1" applyFont="1" applyFill="1" applyBorder="1" applyAlignment="1">
      <alignment horizontal="left" wrapText="1"/>
    </xf>
    <xf numFmtId="0" fontId="62" fillId="26" borderId="17" xfId="1" applyFont="1" applyFill="1" applyBorder="1" applyAlignment="1">
      <alignment horizontal="left" wrapText="1"/>
    </xf>
    <xf numFmtId="0" fontId="62" fillId="26" borderId="24" xfId="1" applyFont="1" applyFill="1" applyBorder="1" applyAlignment="1">
      <alignment horizontal="left" wrapText="1"/>
    </xf>
    <xf numFmtId="0" fontId="62" fillId="26" borderId="82" xfId="1" applyFont="1" applyFill="1" applyBorder="1" applyAlignment="1">
      <alignment horizontal="left" wrapText="1"/>
    </xf>
    <xf numFmtId="0" fontId="62" fillId="26" borderId="89" xfId="1" applyFont="1" applyFill="1" applyBorder="1" applyAlignment="1">
      <alignment horizontal="left" wrapText="1"/>
    </xf>
    <xf numFmtId="0" fontId="26" fillId="26" borderId="0" xfId="0" applyFont="1" applyFill="1" applyAlignment="1">
      <alignment horizontal="left" vertical="top" wrapText="1" indent="3"/>
    </xf>
    <xf numFmtId="0" fontId="26" fillId="26" borderId="0" xfId="0" applyFont="1" applyFill="1" applyAlignment="1">
      <alignment horizontal="left" vertical="top" wrapText="1" indent="5"/>
    </xf>
    <xf numFmtId="0" fontId="4" fillId="26" borderId="33" xfId="1" applyFont="1" applyFill="1" applyBorder="1" applyAlignment="1">
      <alignment horizontal="left" wrapText="1"/>
    </xf>
    <xf numFmtId="0" fontId="4" fillId="26" borderId="32" xfId="1" applyFont="1" applyFill="1" applyBorder="1" applyAlignment="1">
      <alignment horizontal="left"/>
    </xf>
    <xf numFmtId="0" fontId="65" fillId="33" borderId="1" xfId="1" applyFont="1" applyFill="1" applyBorder="1" applyAlignment="1">
      <alignment horizontal="left" vertical="top"/>
    </xf>
    <xf numFmtId="0" fontId="65" fillId="33" borderId="1" xfId="1" applyFont="1" applyFill="1" applyBorder="1" applyAlignment="1">
      <alignment horizontal="left" vertical="top" wrapText="1"/>
    </xf>
    <xf numFmtId="0" fontId="4" fillId="26" borderId="35" xfId="1" applyFont="1" applyFill="1" applyBorder="1" applyAlignment="1">
      <alignment horizontal="left" vertical="top" wrapText="1"/>
    </xf>
    <xf numFmtId="0" fontId="65" fillId="33" borderId="24" xfId="1" applyFont="1" applyFill="1" applyBorder="1" applyAlignment="1">
      <alignment horizontal="left" vertical="top" wrapText="1"/>
    </xf>
    <xf numFmtId="0" fontId="65" fillId="33" borderId="17" xfId="1" applyFont="1" applyFill="1" applyBorder="1" applyAlignment="1">
      <alignment horizontal="left" vertical="top" wrapText="1"/>
    </xf>
    <xf numFmtId="0" fontId="65" fillId="33" borderId="27" xfId="1" applyFont="1" applyFill="1" applyBorder="1" applyAlignment="1">
      <alignment horizontal="left" vertical="top" wrapText="1"/>
    </xf>
    <xf numFmtId="0" fontId="65" fillId="33" borderId="19" xfId="1" applyFont="1" applyFill="1" applyBorder="1" applyAlignment="1">
      <alignment horizontal="left" vertical="top" wrapText="1"/>
    </xf>
    <xf numFmtId="0" fontId="4" fillId="42" borderId="100" xfId="0" applyFont="1" applyFill="1" applyBorder="1" applyAlignment="1">
      <alignment horizontal="left" vertical="center" wrapText="1"/>
    </xf>
    <xf numFmtId="0" fontId="24" fillId="25" borderId="0" xfId="1" applyFont="1" applyFill="1" applyAlignment="1">
      <alignment horizontal="left" vertical="top" wrapText="1"/>
    </xf>
    <xf numFmtId="0" fontId="27" fillId="26" borderId="34" xfId="0" applyFont="1" applyFill="1" applyBorder="1" applyAlignment="1">
      <alignment horizontal="left" vertical="center" wrapText="1"/>
    </xf>
    <xf numFmtId="0" fontId="1" fillId="32" borderId="16" xfId="1" applyFill="1" applyBorder="1" applyAlignment="1">
      <alignment horizontal="left" vertical="center" wrapText="1"/>
    </xf>
    <xf numFmtId="0" fontId="26" fillId="26" borderId="0" xfId="0" applyFont="1" applyFill="1" applyAlignment="1">
      <alignment horizontal="left" vertical="top"/>
    </xf>
    <xf numFmtId="0" fontId="62" fillId="26" borderId="24" xfId="1" applyFont="1" applyFill="1" applyBorder="1" applyAlignment="1">
      <alignment horizontal="left" vertical="top" wrapText="1"/>
    </xf>
    <xf numFmtId="0" fontId="62" fillId="26" borderId="27" xfId="1" applyFont="1" applyFill="1" applyBorder="1" applyAlignment="1">
      <alignment horizontal="left" vertical="top" wrapText="1"/>
    </xf>
    <xf numFmtId="164" fontId="1" fillId="33" borderId="17" xfId="1" applyNumberFormat="1" applyFill="1" applyBorder="1" applyAlignment="1">
      <alignment horizontal="left" vertical="top"/>
    </xf>
    <xf numFmtId="164" fontId="1" fillId="33" borderId="19" xfId="1" applyNumberFormat="1" applyFill="1" applyBorder="1" applyAlignment="1">
      <alignment horizontal="left" vertical="top"/>
    </xf>
    <xf numFmtId="164" fontId="1" fillId="33" borderId="32" xfId="1" applyNumberFormat="1" applyFill="1" applyBorder="1" applyAlignment="1">
      <alignment horizontal="left" vertical="top"/>
    </xf>
    <xf numFmtId="0" fontId="68" fillId="45" borderId="0" xfId="0" applyFont="1" applyFill="1" applyAlignment="1">
      <alignment horizontal="left" vertical="center" wrapText="1"/>
    </xf>
    <xf numFmtId="0" fontId="1" fillId="26" borderId="27" xfId="0" applyFont="1" applyFill="1" applyBorder="1" applyAlignment="1">
      <alignment horizontal="left" vertical="top"/>
    </xf>
    <xf numFmtId="0" fontId="4" fillId="26" borderId="0" xfId="0" applyFont="1" applyFill="1" applyAlignment="1">
      <alignment horizontal="left" vertical="center" wrapText="1"/>
    </xf>
    <xf numFmtId="0" fontId="4" fillId="0" borderId="13" xfId="1" applyFont="1" applyBorder="1" applyAlignment="1">
      <alignment horizontal="left"/>
    </xf>
    <xf numFmtId="0" fontId="1" fillId="32" borderId="0" xfId="0" applyFont="1" applyFill="1" applyAlignment="1">
      <alignment horizontal="left"/>
    </xf>
    <xf numFmtId="0" fontId="1" fillId="28" borderId="0" xfId="0" applyFont="1" applyFill="1" applyAlignment="1">
      <alignment horizontal="left" vertical="top"/>
    </xf>
    <xf numFmtId="0" fontId="1" fillId="28" borderId="0" xfId="1" applyFill="1" applyAlignment="1">
      <alignment horizontal="left"/>
    </xf>
    <xf numFmtId="0" fontId="38" fillId="28" borderId="0" xfId="0" applyFont="1" applyFill="1" applyAlignment="1">
      <alignment horizontal="left"/>
    </xf>
    <xf numFmtId="0" fontId="1" fillId="28" borderId="0" xfId="0" applyFont="1" applyFill="1" applyAlignment="1">
      <alignment horizontal="left"/>
    </xf>
    <xf numFmtId="0" fontId="1" fillId="46" borderId="0" xfId="0" applyFont="1" applyFill="1" applyAlignment="1">
      <alignment horizontal="left"/>
    </xf>
    <xf numFmtId="0" fontId="21" fillId="25" borderId="0" xfId="1" applyFont="1" applyFill="1" applyAlignment="1">
      <alignment horizontal="left"/>
    </xf>
    <xf numFmtId="0" fontId="4" fillId="42" borderId="77" xfId="0" applyFont="1" applyFill="1" applyBorder="1" applyAlignment="1">
      <alignment horizontal="left" vertical="center" wrapText="1"/>
    </xf>
    <xf numFmtId="0" fontId="23" fillId="26" borderId="0" xfId="0" applyFont="1" applyFill="1" applyAlignment="1">
      <alignment horizontal="left" vertical="top"/>
    </xf>
    <xf numFmtId="0" fontId="27" fillId="26" borderId="0" xfId="0" applyFont="1" applyFill="1" applyAlignment="1">
      <alignment horizontal="left" vertical="top" wrapText="1"/>
    </xf>
    <xf numFmtId="0" fontId="83" fillId="49" borderId="0" xfId="0" applyFont="1" applyFill="1" applyAlignment="1">
      <alignment vertical="top" wrapText="1"/>
    </xf>
    <xf numFmtId="164" fontId="1" fillId="29" borderId="1" xfId="1" applyNumberFormat="1" applyFill="1" applyBorder="1" applyAlignment="1">
      <alignment horizontal="left" vertical="top" wrapText="1"/>
    </xf>
    <xf numFmtId="0" fontId="1" fillId="40" borderId="1" xfId="1" applyFill="1" applyBorder="1" applyAlignment="1">
      <alignment horizontal="left" vertical="top" wrapText="1"/>
    </xf>
    <xf numFmtId="0" fontId="76" fillId="47" borderId="1" xfId="1" applyFont="1" applyFill="1" applyBorder="1" applyAlignment="1">
      <alignment horizontal="left" vertical="top" wrapText="1"/>
    </xf>
    <xf numFmtId="0" fontId="1" fillId="42" borderId="0" xfId="1" applyFill="1" applyAlignment="1">
      <alignment horizontal="left" vertical="top" wrapText="1"/>
    </xf>
    <xf numFmtId="0" fontId="4" fillId="26" borderId="0" xfId="1" applyFont="1" applyFill="1" applyAlignment="1">
      <alignment horizontal="left" vertical="center" wrapText="1"/>
    </xf>
    <xf numFmtId="0" fontId="73" fillId="33" borderId="0" xfId="1" quotePrefix="1" applyFont="1" applyFill="1" applyAlignment="1">
      <alignment horizontal="left" vertical="top" wrapText="1"/>
    </xf>
    <xf numFmtId="0" fontId="30" fillId="33" borderId="0" xfId="0" applyFont="1" applyFill="1" applyAlignment="1">
      <alignment horizontal="left" vertical="top" wrapText="1"/>
    </xf>
    <xf numFmtId="0" fontId="30" fillId="33" borderId="0" xfId="1" applyFont="1" applyFill="1" applyAlignment="1">
      <alignment horizontal="left" vertical="top" wrapText="1"/>
    </xf>
    <xf numFmtId="0" fontId="4" fillId="26" borderId="0" xfId="1" applyFont="1" applyFill="1" applyAlignment="1">
      <alignment horizontal="left" vertical="top" wrapText="1"/>
    </xf>
    <xf numFmtId="0" fontId="1" fillId="26" borderId="14" xfId="1" applyFill="1" applyBorder="1" applyAlignment="1">
      <alignment horizontal="left" vertical="top" wrapText="1"/>
    </xf>
    <xf numFmtId="0" fontId="1" fillId="33" borderId="25" xfId="1" applyFill="1" applyBorder="1" applyAlignment="1">
      <alignment horizontal="left" vertical="top" wrapText="1"/>
    </xf>
    <xf numFmtId="0" fontId="1" fillId="26" borderId="30" xfId="0" applyFont="1" applyFill="1" applyBorder="1" applyAlignment="1">
      <alignment horizontal="left" vertical="top"/>
    </xf>
    <xf numFmtId="0" fontId="1" fillId="26" borderId="24" xfId="0" applyFont="1" applyFill="1" applyBorder="1" applyAlignment="1">
      <alignment horizontal="left" vertical="top"/>
    </xf>
    <xf numFmtId="0" fontId="1" fillId="33" borderId="71" xfId="1" applyFill="1" applyBorder="1" applyAlignment="1">
      <alignment horizontal="left" vertical="top"/>
    </xf>
    <xf numFmtId="0" fontId="1" fillId="33" borderId="14" xfId="1" applyFill="1" applyBorder="1" applyAlignment="1">
      <alignment horizontal="left" vertical="top"/>
    </xf>
    <xf numFmtId="0" fontId="1" fillId="33" borderId="25" xfId="1" applyFill="1" applyBorder="1" applyAlignment="1">
      <alignment horizontal="left" vertical="top"/>
    </xf>
    <xf numFmtId="0" fontId="4" fillId="0" borderId="0" xfId="1" applyFont="1"/>
    <xf numFmtId="0" fontId="1" fillId="0" borderId="59" xfId="1" applyBorder="1"/>
    <xf numFmtId="0" fontId="1" fillId="35" borderId="60" xfId="1" applyFill="1" applyBorder="1"/>
    <xf numFmtId="0" fontId="1" fillId="0" borderId="61" xfId="1" applyBorder="1"/>
    <xf numFmtId="14" fontId="1" fillId="36" borderId="62" xfId="1" applyNumberFormat="1" applyFill="1" applyBorder="1" applyAlignment="1">
      <alignment horizontal="left"/>
    </xf>
    <xf numFmtId="0" fontId="1" fillId="29" borderId="41" xfId="1" applyFill="1" applyBorder="1"/>
    <xf numFmtId="0" fontId="1" fillId="29" borderId="63" xfId="1" applyFill="1" applyBorder="1"/>
    <xf numFmtId="0" fontId="1" fillId="29" borderId="43" xfId="1" applyFill="1" applyBorder="1"/>
    <xf numFmtId="0" fontId="1" fillId="0" borderId="64" xfId="1" applyBorder="1"/>
    <xf numFmtId="0" fontId="1" fillId="37" borderId="65" xfId="1" applyFill="1" applyBorder="1"/>
    <xf numFmtId="0" fontId="1" fillId="0" borderId="66" xfId="1" applyBorder="1"/>
    <xf numFmtId="0" fontId="1" fillId="38" borderId="67" xfId="1" applyFill="1" applyBorder="1"/>
    <xf numFmtId="0" fontId="1" fillId="35" borderId="0" xfId="1" applyFill="1"/>
    <xf numFmtId="0" fontId="4" fillId="0" borderId="1" xfId="1" applyFont="1" applyBorder="1"/>
    <xf numFmtId="0" fontId="4" fillId="0" borderId="2" xfId="1" applyFont="1" applyBorder="1"/>
    <xf numFmtId="0" fontId="1" fillId="0" borderId="3" xfId="1" applyBorder="1"/>
    <xf numFmtId="14" fontId="1" fillId="36" borderId="68" xfId="1" applyNumberFormat="1" applyFill="1" applyBorder="1" applyAlignment="1">
      <alignment horizontal="center"/>
    </xf>
    <xf numFmtId="0" fontId="1" fillId="29" borderId="68" xfId="1" applyFill="1" applyBorder="1"/>
    <xf numFmtId="0" fontId="1" fillId="29" borderId="36" xfId="1" applyFill="1" applyBorder="1"/>
    <xf numFmtId="0" fontId="1" fillId="29" borderId="37" xfId="1" applyFill="1" applyBorder="1"/>
    <xf numFmtId="14" fontId="1" fillId="36" borderId="33" xfId="1" applyNumberFormat="1" applyFill="1" applyBorder="1" applyAlignment="1">
      <alignment horizontal="center"/>
    </xf>
    <xf numFmtId="0" fontId="1" fillId="29" borderId="33" xfId="1" applyFill="1" applyBorder="1"/>
    <xf numFmtId="0" fontId="1" fillId="29" borderId="35" xfId="1" applyFill="1" applyBorder="1"/>
    <xf numFmtId="0" fontId="1" fillId="29" borderId="29" xfId="1" applyFill="1" applyBorder="1"/>
    <xf numFmtId="14" fontId="1" fillId="36" borderId="31" xfId="1" applyNumberFormat="1" applyFill="1" applyBorder="1" applyAlignment="1">
      <alignment horizontal="center"/>
    </xf>
    <xf numFmtId="0" fontId="1" fillId="29" borderId="31" xfId="1" applyFill="1" applyBorder="1"/>
    <xf numFmtId="0" fontId="1" fillId="29" borderId="32" xfId="1" applyFill="1" applyBorder="1"/>
    <xf numFmtId="0" fontId="1" fillId="29" borderId="28" xfId="1" applyFill="1" applyBorder="1"/>
    <xf numFmtId="0" fontId="1" fillId="37" borderId="0" xfId="1" applyFill="1"/>
    <xf numFmtId="0" fontId="1" fillId="38" borderId="0" xfId="1" applyFill="1" applyAlignment="1">
      <alignment horizontal="left" vertical="top" wrapText="1"/>
    </xf>
    <xf numFmtId="0" fontId="45" fillId="26" borderId="0" xfId="104" applyFont="1" applyFill="1" applyAlignment="1">
      <alignment horizontal="left" vertical="top" wrapText="1"/>
    </xf>
    <xf numFmtId="0" fontId="40" fillId="26" borderId="0" xfId="104" applyFill="1" applyAlignment="1">
      <alignment horizontal="left" vertical="top" wrapText="1"/>
    </xf>
    <xf numFmtId="0" fontId="35" fillId="26" borderId="0" xfId="87" applyFill="1" applyAlignment="1" applyProtection="1">
      <alignment horizontal="left" vertical="top"/>
    </xf>
    <xf numFmtId="0" fontId="28" fillId="26" borderId="0" xfId="104" applyFont="1" applyFill="1" applyAlignment="1">
      <alignment horizontal="left" vertical="top" wrapText="1"/>
    </xf>
    <xf numFmtId="0" fontId="45" fillId="26" borderId="35" xfId="104" applyFont="1" applyFill="1" applyBorder="1" applyAlignment="1">
      <alignment horizontal="left" vertical="top" wrapText="1"/>
    </xf>
    <xf numFmtId="0" fontId="40" fillId="43" borderId="0" xfId="104" applyFill="1" applyAlignment="1">
      <alignment horizontal="left" vertical="top" wrapText="1"/>
    </xf>
    <xf numFmtId="0" fontId="4" fillId="34" borderId="41" xfId="104" applyFont="1" applyFill="1" applyBorder="1" applyAlignment="1">
      <alignment horizontal="left" vertical="center" wrapText="1"/>
    </xf>
    <xf numFmtId="0" fontId="49" fillId="26" borderId="0" xfId="104" applyFont="1" applyFill="1" applyAlignment="1">
      <alignment horizontal="left" vertical="top" wrapText="1"/>
    </xf>
    <xf numFmtId="0" fontId="29" fillId="41" borderId="0" xfId="0" applyFont="1" applyFill="1" applyAlignment="1">
      <alignment horizontal="left" vertical="top" wrapText="1"/>
    </xf>
    <xf numFmtId="0" fontId="4" fillId="26" borderId="16" xfId="0" applyFont="1" applyFill="1" applyBorder="1" applyAlignment="1">
      <alignment horizontal="left" vertical="center" wrapText="1"/>
    </xf>
    <xf numFmtId="0" fontId="23" fillId="26" borderId="0" xfId="0" applyFont="1" applyFill="1" applyAlignment="1">
      <alignment horizontal="left" vertical="top" wrapText="1"/>
    </xf>
    <xf numFmtId="0" fontId="26" fillId="26" borderId="0" xfId="1" applyFont="1" applyFill="1" applyAlignment="1">
      <alignment horizontal="left" vertical="top" wrapText="1"/>
    </xf>
    <xf numFmtId="0" fontId="24" fillId="25" borderId="0" xfId="0" applyFont="1" applyFill="1" applyAlignment="1">
      <alignment horizontal="left" vertical="top" wrapText="1"/>
    </xf>
    <xf numFmtId="0" fontId="4" fillId="26" borderId="1" xfId="0" applyFont="1" applyFill="1" applyBorder="1" applyAlignment="1">
      <alignment horizontal="left" vertical="top" wrapText="1"/>
    </xf>
    <xf numFmtId="164" fontId="1" fillId="26" borderId="110" xfId="1" applyNumberFormat="1" applyFill="1" applyBorder="1" applyAlignment="1">
      <alignment horizontal="left" vertical="center"/>
    </xf>
    <xf numFmtId="164" fontId="1" fillId="26" borderId="2" xfId="1" applyNumberFormat="1" applyFill="1" applyBorder="1" applyAlignment="1">
      <alignment horizontal="left" vertical="top"/>
    </xf>
    <xf numFmtId="0" fontId="4" fillId="26" borderId="35" xfId="1" applyFont="1" applyFill="1" applyBorder="1" applyAlignment="1">
      <alignment horizontal="left" wrapText="1"/>
    </xf>
    <xf numFmtId="0" fontId="4" fillId="26" borderId="32" xfId="1" applyFont="1" applyFill="1" applyBorder="1" applyAlignment="1">
      <alignment horizontal="left" vertical="top" wrapText="1"/>
    </xf>
    <xf numFmtId="0" fontId="4" fillId="26" borderId="28" xfId="1" applyFont="1" applyFill="1" applyBorder="1" applyAlignment="1">
      <alignment horizontal="left" vertical="top" wrapText="1"/>
    </xf>
    <xf numFmtId="0" fontId="4" fillId="26" borderId="32" xfId="1" applyFont="1" applyFill="1" applyBorder="1" applyAlignment="1">
      <alignment horizontal="left" wrapText="1"/>
    </xf>
    <xf numFmtId="0" fontId="4" fillId="26" borderId="13" xfId="0" applyFont="1" applyFill="1" applyBorder="1" applyAlignment="1">
      <alignment horizontal="left" vertical="top"/>
    </xf>
    <xf numFmtId="0" fontId="1" fillId="26" borderId="25" xfId="1" applyFill="1" applyBorder="1" applyAlignment="1">
      <alignment horizontal="left" vertical="top" wrapText="1"/>
    </xf>
    <xf numFmtId="0" fontId="1" fillId="26" borderId="22" xfId="1" applyFill="1" applyBorder="1" applyAlignment="1">
      <alignment horizontal="left" vertical="top" wrapText="1"/>
    </xf>
    <xf numFmtId="0" fontId="1" fillId="26" borderId="2" xfId="0" applyFont="1" applyFill="1" applyBorder="1" applyAlignment="1">
      <alignment horizontal="left" vertical="top"/>
    </xf>
    <xf numFmtId="0" fontId="1" fillId="26" borderId="3" xfId="0" applyFont="1" applyFill="1" applyBorder="1" applyAlignment="1">
      <alignment horizontal="left" vertical="top"/>
    </xf>
    <xf numFmtId="0" fontId="26" fillId="33" borderId="0" xfId="1" applyFont="1" applyFill="1" applyAlignment="1">
      <alignment horizontal="left" vertical="top" wrapText="1"/>
    </xf>
    <xf numFmtId="0" fontId="75" fillId="26" borderId="0" xfId="1" applyFont="1" applyFill="1" applyAlignment="1">
      <alignment horizontal="left"/>
    </xf>
    <xf numFmtId="0" fontId="74" fillId="42" borderId="0" xfId="87" applyFont="1" applyFill="1" applyBorder="1" applyAlignment="1" applyProtection="1">
      <alignment horizontal="left" vertical="center" wrapText="1"/>
    </xf>
    <xf numFmtId="0" fontId="29" fillId="33" borderId="0" xfId="0" applyFont="1" applyFill="1" applyAlignment="1">
      <alignment horizontal="left" vertical="top" wrapText="1"/>
    </xf>
    <xf numFmtId="0" fontId="73" fillId="33" borderId="0" xfId="1" applyFont="1" applyFill="1" applyAlignment="1">
      <alignment horizontal="left" vertical="top" wrapText="1"/>
    </xf>
    <xf numFmtId="0" fontId="24" fillId="25" borderId="0" xfId="0" applyFont="1" applyFill="1" applyAlignment="1">
      <alignment horizontal="left" vertical="center" wrapText="1"/>
    </xf>
    <xf numFmtId="0" fontId="29" fillId="41" borderId="0" xfId="0" applyFont="1" applyFill="1" applyAlignment="1">
      <alignment horizontal="left" vertical="center" wrapText="1"/>
    </xf>
    <xf numFmtId="0" fontId="1" fillId="26" borderId="0" xfId="0" applyFont="1" applyFill="1" applyAlignment="1">
      <alignment horizontal="left" wrapText="1"/>
    </xf>
    <xf numFmtId="0" fontId="4" fillId="26" borderId="0" xfId="0" applyFont="1" applyFill="1" applyAlignment="1">
      <alignment horizontal="left" wrapText="1"/>
    </xf>
    <xf numFmtId="0" fontId="51" fillId="38" borderId="0" xfId="0" applyFont="1" applyFill="1" applyAlignment="1">
      <alignment horizontal="left" vertical="top" wrapText="1"/>
    </xf>
    <xf numFmtId="0" fontId="26" fillId="33" borderId="0" xfId="0" applyFont="1" applyFill="1" applyAlignment="1">
      <alignment horizontal="left" vertical="top" wrapText="1"/>
    </xf>
    <xf numFmtId="0" fontId="4" fillId="26" borderId="0" xfId="0" applyFont="1" applyFill="1" applyAlignment="1">
      <alignment horizontal="left" vertical="top"/>
    </xf>
    <xf numFmtId="0" fontId="26" fillId="26" borderId="0" xfId="0" applyFont="1" applyFill="1" applyAlignment="1">
      <alignment horizontal="left" vertical="top" wrapText="1" indent="1"/>
    </xf>
    <xf numFmtId="164" fontId="1" fillId="26" borderId="2" xfId="1" applyNumberFormat="1" applyFill="1" applyBorder="1" applyAlignment="1">
      <alignment horizontal="left" vertical="center"/>
    </xf>
    <xf numFmtId="0" fontId="1" fillId="26" borderId="13" xfId="1" applyFill="1" applyBorder="1" applyAlignment="1">
      <alignment horizontal="left" vertical="top" wrapText="1"/>
    </xf>
    <xf numFmtId="0" fontId="1" fillId="26" borderId="90" xfId="1" applyFill="1" applyBorder="1" applyAlignment="1">
      <alignment horizontal="left" vertical="top" wrapText="1"/>
    </xf>
    <xf numFmtId="0" fontId="24" fillId="25" borderId="0" xfId="1" applyFont="1" applyFill="1" applyAlignment="1">
      <alignment vertical="top" wrapText="1"/>
    </xf>
    <xf numFmtId="0" fontId="4" fillId="26" borderId="35" xfId="0" applyFont="1" applyFill="1" applyBorder="1" applyAlignment="1">
      <alignment horizontal="left" wrapText="1"/>
    </xf>
    <xf numFmtId="0" fontId="4" fillId="33" borderId="124" xfId="1" applyFont="1" applyFill="1" applyBorder="1" applyAlignment="1">
      <alignment horizontal="left" vertical="top"/>
    </xf>
    <xf numFmtId="0" fontId="27" fillId="26" borderId="13" xfId="0" applyFont="1" applyFill="1" applyBorder="1" applyAlignment="1">
      <alignment horizontal="left" vertical="top" wrapText="1"/>
    </xf>
    <xf numFmtId="164" fontId="1" fillId="33" borderId="2" xfId="1" applyNumberFormat="1" applyFill="1" applyBorder="1" applyAlignment="1">
      <alignment horizontal="center" vertical="top"/>
    </xf>
    <xf numFmtId="0" fontId="1" fillId="26" borderId="70" xfId="104" applyFont="1" applyFill="1" applyBorder="1" applyAlignment="1">
      <alignment horizontal="left" vertical="top"/>
    </xf>
    <xf numFmtId="0" fontId="1" fillId="26" borderId="49" xfId="104" applyFont="1" applyFill="1" applyBorder="1" applyAlignment="1">
      <alignment horizontal="left" vertical="top"/>
    </xf>
    <xf numFmtId="0" fontId="1" fillId="26" borderId="74" xfId="104" applyFont="1" applyFill="1" applyBorder="1" applyAlignment="1">
      <alignment horizontal="left" vertical="top"/>
    </xf>
    <xf numFmtId="0" fontId="1" fillId="26" borderId="34" xfId="104" applyFont="1" applyFill="1" applyBorder="1" applyAlignment="1">
      <alignment horizontal="left" vertical="top" wrapText="1"/>
    </xf>
    <xf numFmtId="0" fontId="45" fillId="26" borderId="0" xfId="0" applyNumberFormat="1" applyFont="1" applyFill="1" applyAlignment="1" applyProtection="1">
      <alignment horizontal="left" vertical="top" wrapText="1"/>
    </xf>
    <xf numFmtId="0" fontId="85" fillId="43" borderId="36" xfId="104" applyFont="1" applyFill="1" applyBorder="1" applyAlignment="1">
      <alignment horizontal="left" vertical="top" wrapText="1"/>
    </xf>
    <xf numFmtId="0" fontId="35" fillId="43" borderId="0" xfId="87" applyFill="1" applyAlignment="1" applyProtection="1">
      <alignment horizontal="left" vertical="top" wrapText="1"/>
    </xf>
    <xf numFmtId="0" fontId="4" fillId="0" borderId="16" xfId="0" applyFont="1" applyFill="1" applyBorder="1" applyAlignment="1">
      <alignment horizontal="left" vertical="top" wrapText="1"/>
    </xf>
    <xf numFmtId="0" fontId="4" fillId="0" borderId="1" xfId="0" applyFont="1" applyFill="1" applyBorder="1" applyAlignment="1">
      <alignment horizontal="left" vertical="top" wrapText="1"/>
    </xf>
    <xf numFmtId="0" fontId="40" fillId="26" borderId="70" xfId="104" applyFill="1" applyBorder="1" applyAlignment="1">
      <alignment vertical="top"/>
    </xf>
    <xf numFmtId="0" fontId="40" fillId="26" borderId="71" xfId="104" applyFill="1" applyBorder="1" applyAlignment="1">
      <alignment vertical="top"/>
    </xf>
    <xf numFmtId="0" fontId="40" fillId="26" borderId="72" xfId="104" applyFill="1" applyBorder="1" applyAlignment="1">
      <alignment vertical="top"/>
    </xf>
    <xf numFmtId="0" fontId="40" fillId="26" borderId="75" xfId="104" applyFill="1" applyBorder="1" applyAlignment="1">
      <alignment vertical="top"/>
    </xf>
    <xf numFmtId="0" fontId="40" fillId="26" borderId="56" xfId="104" applyFill="1" applyBorder="1" applyAlignment="1">
      <alignment vertical="top"/>
    </xf>
    <xf numFmtId="0" fontId="40" fillId="26" borderId="57" xfId="104" applyFill="1" applyBorder="1" applyAlignment="1">
      <alignment vertical="top"/>
    </xf>
    <xf numFmtId="0" fontId="40" fillId="26" borderId="74" xfId="104" applyFill="1" applyBorder="1" applyAlignment="1">
      <alignment vertical="top"/>
    </xf>
    <xf numFmtId="0" fontId="40" fillId="26" borderId="14" xfId="104" applyFill="1" applyBorder="1" applyAlignment="1">
      <alignment vertical="top"/>
    </xf>
    <xf numFmtId="0" fontId="40" fillId="26" borderId="21" xfId="104" applyFill="1" applyBorder="1" applyAlignment="1">
      <alignment vertical="top"/>
    </xf>
    <xf numFmtId="0" fontId="1" fillId="26" borderId="75" xfId="104" applyFont="1" applyFill="1" applyBorder="1" applyAlignment="1">
      <alignment wrapText="1"/>
    </xf>
    <xf numFmtId="0" fontId="1" fillId="26" borderId="56" xfId="104" applyFont="1" applyFill="1" applyBorder="1" applyAlignment="1">
      <alignment wrapText="1"/>
    </xf>
    <xf numFmtId="0" fontId="1" fillId="26" borderId="57" xfId="104" applyFont="1" applyFill="1" applyBorder="1" applyAlignment="1">
      <alignment wrapText="1"/>
    </xf>
    <xf numFmtId="0" fontId="40" fillId="29" borderId="114" xfId="104" applyFill="1" applyBorder="1" applyAlignment="1">
      <alignment vertical="top"/>
    </xf>
    <xf numFmtId="0" fontId="40" fillId="29" borderId="71" xfId="104" applyFill="1" applyBorder="1" applyAlignment="1">
      <alignment vertical="top"/>
    </xf>
    <xf numFmtId="0" fontId="40" fillId="29" borderId="73" xfId="104" applyFill="1" applyBorder="1" applyAlignment="1">
      <alignment vertical="top"/>
    </xf>
    <xf numFmtId="0" fontId="40" fillId="29" borderId="30" xfId="104" applyFill="1" applyBorder="1" applyAlignment="1">
      <alignment horizontal="left" vertical="top"/>
    </xf>
    <xf numFmtId="0" fontId="40" fillId="29" borderId="14" xfId="104" applyFill="1" applyBorder="1" applyAlignment="1">
      <alignment horizontal="left" vertical="top"/>
    </xf>
    <xf numFmtId="0" fontId="40" fillId="29" borderId="55" xfId="104" applyFill="1" applyBorder="1" applyAlignment="1">
      <alignment horizontal="left" vertical="top"/>
    </xf>
    <xf numFmtId="14" fontId="40" fillId="31" borderId="113" xfId="104" applyNumberFormat="1" applyFill="1" applyBorder="1" applyAlignment="1">
      <alignment horizontal="left"/>
    </xf>
    <xf numFmtId="14" fontId="40" fillId="31" borderId="56" xfId="104" applyNumberFormat="1" applyFill="1" applyBorder="1" applyAlignment="1">
      <alignment horizontal="left"/>
    </xf>
    <xf numFmtId="14" fontId="40" fillId="31" borderId="58" xfId="104" applyNumberFormat="1" applyFill="1" applyBorder="1" applyAlignment="1">
      <alignment horizontal="left"/>
    </xf>
    <xf numFmtId="0" fontId="40" fillId="29" borderId="113" xfId="104" applyFill="1" applyBorder="1" applyAlignment="1">
      <alignment vertical="top"/>
    </xf>
    <xf numFmtId="0" fontId="40" fillId="29" borderId="56" xfId="104" applyFill="1" applyBorder="1" applyAlignment="1">
      <alignment vertical="top"/>
    </xf>
    <xf numFmtId="0" fontId="40" fillId="29" borderId="58" xfId="104" applyFill="1" applyBorder="1" applyAlignment="1">
      <alignment vertical="top"/>
    </xf>
    <xf numFmtId="0" fontId="35" fillId="33" borderId="0" xfId="87" applyFill="1" applyAlignment="1" applyProtection="1">
      <alignment horizontal="left" vertical="center"/>
    </xf>
    <xf numFmtId="0" fontId="0" fillId="0" borderId="0" xfId="0" applyAlignment="1">
      <alignment horizontal="left" vertical="center"/>
    </xf>
    <xf numFmtId="0" fontId="69" fillId="0" borderId="0" xfId="0" applyFont="1" applyAlignment="1">
      <alignment horizontal="left" vertical="center"/>
    </xf>
    <xf numFmtId="0" fontId="36" fillId="33" borderId="0" xfId="87" applyFont="1" applyFill="1" applyAlignment="1" applyProtection="1">
      <alignment horizontal="left" vertical="center"/>
    </xf>
    <xf numFmtId="0" fontId="40" fillId="42" borderId="0" xfId="104" applyFill="1" applyAlignment="1">
      <alignment horizontal="center" vertical="top" wrapText="1"/>
    </xf>
    <xf numFmtId="0" fontId="40" fillId="26" borderId="34" xfId="104" applyFill="1" applyBorder="1" applyAlignment="1">
      <alignment horizontal="center" vertical="top" wrapText="1"/>
    </xf>
    <xf numFmtId="0" fontId="40" fillId="0" borderId="34" xfId="104" applyBorder="1" applyAlignment="1">
      <alignment vertical="top" wrapText="1"/>
    </xf>
    <xf numFmtId="0" fontId="4" fillId="26" borderId="0" xfId="104" applyFont="1" applyFill="1" applyAlignment="1">
      <alignment vertical="top" wrapText="1"/>
    </xf>
    <xf numFmtId="0" fontId="1" fillId="26" borderId="0" xfId="104" applyFont="1" applyFill="1" applyAlignment="1">
      <alignment vertical="top" wrapText="1"/>
    </xf>
    <xf numFmtId="0" fontId="36" fillId="42" borderId="42" xfId="87" applyFont="1" applyFill="1" applyBorder="1" applyAlignment="1" applyProtection="1">
      <alignment horizontal="center" vertical="top" wrapText="1"/>
    </xf>
    <xf numFmtId="0" fontId="36" fillId="42" borderId="41" xfId="87" applyFont="1" applyFill="1" applyBorder="1" applyAlignment="1" applyProtection="1">
      <alignment horizontal="center" vertical="top" wrapText="1"/>
    </xf>
    <xf numFmtId="0" fontId="36" fillId="42" borderId="63" xfId="87" applyFont="1" applyFill="1" applyBorder="1" applyAlignment="1" applyProtection="1">
      <alignment horizontal="center" vertical="top" wrapText="1"/>
    </xf>
    <xf numFmtId="0" fontId="36" fillId="42" borderId="43" xfId="87" applyFont="1" applyFill="1" applyBorder="1" applyAlignment="1" applyProtection="1">
      <alignment horizontal="center" vertical="top" wrapText="1"/>
    </xf>
    <xf numFmtId="0" fontId="40" fillId="42" borderId="38" xfId="104" applyFill="1" applyBorder="1" applyAlignment="1">
      <alignment horizontal="center" vertical="top" wrapText="1"/>
    </xf>
    <xf numFmtId="0" fontId="40" fillId="42" borderId="39" xfId="104" applyFill="1" applyBorder="1" applyAlignment="1">
      <alignment horizontal="center" vertical="top" wrapText="1"/>
    </xf>
    <xf numFmtId="0" fontId="35" fillId="26" borderId="0" xfId="87" applyFill="1" applyBorder="1" applyAlignment="1" applyProtection="1">
      <alignment vertical="top"/>
    </xf>
    <xf numFmtId="0" fontId="35" fillId="0" borderId="0" xfId="87" applyBorder="1" applyAlignment="1" applyProtection="1">
      <alignment vertical="top"/>
    </xf>
    <xf numFmtId="0" fontId="40" fillId="42" borderId="69" xfId="104" applyFill="1" applyBorder="1" applyAlignment="1">
      <alignment horizontal="center" vertical="center" wrapText="1"/>
    </xf>
    <xf numFmtId="0" fontId="40" fillId="42" borderId="54" xfId="104" applyFill="1" applyBorder="1" applyAlignment="1">
      <alignment horizontal="center" vertical="center" wrapText="1"/>
    </xf>
    <xf numFmtId="0" fontId="40" fillId="42" borderId="46" xfId="104" applyFill="1" applyBorder="1" applyAlignment="1">
      <alignment horizontal="center" vertical="center" wrapText="1"/>
    </xf>
    <xf numFmtId="0" fontId="40" fillId="42" borderId="44" xfId="104" applyFill="1" applyBorder="1" applyAlignment="1">
      <alignment horizontal="center" vertical="top" wrapText="1"/>
    </xf>
    <xf numFmtId="0" fontId="35" fillId="0" borderId="0" xfId="87" applyAlignment="1" applyProtection="1"/>
    <xf numFmtId="0" fontId="0" fillId="0" borderId="0" xfId="0"/>
    <xf numFmtId="0" fontId="4" fillId="26" borderId="0" xfId="1" applyFont="1" applyFill="1" applyAlignment="1">
      <alignment vertical="top" wrapText="1"/>
    </xf>
    <xf numFmtId="0" fontId="1" fillId="0" borderId="0" xfId="1" applyAlignment="1">
      <alignment vertical="top" wrapText="1"/>
    </xf>
    <xf numFmtId="0" fontId="1" fillId="40" borderId="1" xfId="1" applyFill="1" applyBorder="1" applyAlignment="1">
      <alignment horizontal="center" vertical="top" wrapText="1"/>
    </xf>
    <xf numFmtId="0" fontId="1" fillId="0" borderId="3" xfId="1" applyBorder="1" applyAlignment="1">
      <alignment horizontal="center" vertical="top" wrapText="1"/>
    </xf>
    <xf numFmtId="0" fontId="1" fillId="30" borderId="1" xfId="1" applyFill="1" applyBorder="1" applyAlignment="1" applyProtection="1">
      <alignment horizontal="center" vertical="top" wrapText="1"/>
      <protection locked="0"/>
    </xf>
    <xf numFmtId="0" fontId="1" fillId="0" borderId="3" xfId="1" applyBorder="1" applyAlignment="1" applyProtection="1">
      <alignment horizontal="center" vertical="top" wrapText="1"/>
      <protection locked="0"/>
    </xf>
    <xf numFmtId="164" fontId="1" fillId="39" borderId="1" xfId="1" applyNumberFormat="1" applyFill="1" applyBorder="1" applyAlignment="1" applyProtection="1">
      <alignment horizontal="center" vertical="top" wrapText="1"/>
      <protection locked="0"/>
    </xf>
    <xf numFmtId="0" fontId="26" fillId="26" borderId="13" xfId="1" applyFont="1" applyFill="1" applyBorder="1" applyAlignment="1">
      <alignment vertical="top" wrapText="1"/>
    </xf>
    <xf numFmtId="0" fontId="1" fillId="0" borderId="13" xfId="1" applyBorder="1" applyAlignment="1">
      <alignment vertical="top" wrapText="1"/>
    </xf>
    <xf numFmtId="164" fontId="1" fillId="29" borderId="1" xfId="1" applyNumberFormat="1" applyFill="1" applyBorder="1" applyAlignment="1">
      <alignment horizontal="center" vertical="top" wrapText="1"/>
    </xf>
    <xf numFmtId="0" fontId="45" fillId="26" borderId="0" xfId="104" applyFont="1" applyFill="1" applyAlignment="1">
      <alignment horizontal="left" vertical="top" wrapText="1"/>
    </xf>
    <xf numFmtId="0" fontId="40" fillId="0" borderId="0" xfId="104" applyAlignment="1">
      <alignment horizontal="left" vertical="top" wrapText="1"/>
    </xf>
    <xf numFmtId="0" fontId="66" fillId="28" borderId="0" xfId="104" applyFont="1" applyFill="1" applyAlignment="1">
      <alignment horizontal="left" vertical="center" wrapText="1"/>
    </xf>
    <xf numFmtId="0" fontId="24" fillId="25" borderId="0" xfId="104" applyFont="1" applyFill="1" applyAlignment="1">
      <alignment vertical="top" wrapText="1"/>
    </xf>
    <xf numFmtId="0" fontId="45" fillId="26" borderId="35" xfId="104" applyFont="1" applyFill="1" applyBorder="1" applyAlignment="1">
      <alignment horizontal="left" vertical="top" wrapText="1"/>
    </xf>
    <xf numFmtId="0" fontId="40" fillId="43" borderId="0" xfId="104" applyFill="1" applyAlignment="1">
      <alignment horizontal="left" vertical="top" wrapText="1"/>
    </xf>
    <xf numFmtId="0" fontId="40" fillId="26" borderId="0" xfId="104" applyFill="1" applyAlignment="1">
      <alignment vertical="top" wrapText="1"/>
    </xf>
    <xf numFmtId="0" fontId="49" fillId="26" borderId="0" xfId="104" applyFont="1" applyFill="1" applyAlignment="1">
      <alignment horizontal="left" vertical="top" wrapText="1"/>
    </xf>
    <xf numFmtId="0" fontId="40" fillId="0" borderId="0" xfId="104" applyAlignment="1">
      <alignment vertical="top" wrapText="1"/>
    </xf>
    <xf numFmtId="0" fontId="4" fillId="34" borderId="41" xfId="104" applyFont="1" applyFill="1" applyBorder="1" applyAlignment="1">
      <alignment horizontal="left" vertical="center" wrapText="1"/>
    </xf>
    <xf numFmtId="0" fontId="4" fillId="34" borderId="63" xfId="104" applyFont="1" applyFill="1" applyBorder="1" applyAlignment="1">
      <alignment horizontal="left" vertical="center" wrapText="1"/>
    </xf>
    <xf numFmtId="0" fontId="4" fillId="34" borderId="43" xfId="104" applyFont="1" applyFill="1" applyBorder="1" applyAlignment="1">
      <alignment horizontal="left" vertical="center" wrapText="1"/>
    </xf>
    <xf numFmtId="0" fontId="40" fillId="43" borderId="36" xfId="104" applyFill="1" applyBorder="1" applyAlignment="1">
      <alignment horizontal="center" vertical="top" wrapText="1"/>
    </xf>
    <xf numFmtId="0" fontId="40" fillId="43" borderId="34" xfId="104" applyFill="1" applyBorder="1" applyAlignment="1">
      <alignment horizontal="center" vertical="top" wrapText="1"/>
    </xf>
    <xf numFmtId="0" fontId="40" fillId="43" borderId="37" xfId="104" applyFill="1" applyBorder="1" applyAlignment="1">
      <alignment horizontal="center" vertical="top" wrapText="1"/>
    </xf>
    <xf numFmtId="0" fontId="40" fillId="43" borderId="35" xfId="104" applyFill="1" applyBorder="1" applyAlignment="1">
      <alignment horizontal="center" vertical="top" wrapText="1"/>
    </xf>
    <xf numFmtId="0" fontId="40" fillId="43" borderId="0" xfId="104" applyFill="1" applyAlignment="1">
      <alignment horizontal="center" vertical="top" wrapText="1"/>
    </xf>
    <xf numFmtId="0" fontId="40" fillId="43" borderId="29" xfId="104" applyFill="1" applyBorder="1" applyAlignment="1">
      <alignment horizontal="center" vertical="top" wrapText="1"/>
    </xf>
    <xf numFmtId="0" fontId="40" fillId="43" borderId="32" xfId="104" applyFill="1" applyBorder="1" applyAlignment="1">
      <alignment horizontal="center" vertical="top" wrapText="1"/>
    </xf>
    <xf numFmtId="0" fontId="40" fillId="43" borderId="13" xfId="104" applyFill="1" applyBorder="1" applyAlignment="1">
      <alignment horizontal="center" vertical="top" wrapText="1"/>
    </xf>
    <xf numFmtId="0" fontId="40" fillId="43" borderId="28" xfId="104" applyFill="1" applyBorder="1" applyAlignment="1">
      <alignment horizontal="center" vertical="top" wrapText="1"/>
    </xf>
    <xf numFmtId="0" fontId="49" fillId="26" borderId="0" xfId="104" applyFont="1" applyFill="1" applyAlignment="1">
      <alignment vertical="top" wrapText="1"/>
    </xf>
    <xf numFmtId="0" fontId="4" fillId="0" borderId="0" xfId="104" applyFont="1" applyAlignment="1">
      <alignment vertical="top" wrapText="1"/>
    </xf>
    <xf numFmtId="0" fontId="35" fillId="26" borderId="0" xfId="87" applyFill="1" applyAlignment="1" applyProtection="1">
      <alignment vertical="top" wrapText="1"/>
    </xf>
    <xf numFmtId="0" fontId="28" fillId="26" borderId="0" xfId="104" applyFont="1" applyFill="1" applyAlignment="1">
      <alignment horizontal="left" vertical="top" wrapText="1"/>
    </xf>
    <xf numFmtId="0" fontId="28" fillId="0" borderId="0" xfId="104" applyFont="1" applyAlignment="1">
      <alignment horizontal="left" vertical="top" wrapText="1"/>
    </xf>
    <xf numFmtId="0" fontId="47" fillId="26" borderId="0" xfId="104" applyFont="1" applyFill="1" applyAlignment="1">
      <alignment vertical="top" wrapText="1"/>
    </xf>
    <xf numFmtId="0" fontId="76" fillId="47" borderId="1" xfId="1" applyFont="1" applyFill="1" applyBorder="1" applyAlignment="1">
      <alignment horizontal="center" vertical="top" wrapText="1"/>
    </xf>
    <xf numFmtId="0" fontId="76" fillId="47" borderId="3" xfId="1" applyFont="1" applyFill="1" applyBorder="1" applyAlignment="1">
      <alignment horizontal="center" vertical="top" wrapText="1"/>
    </xf>
    <xf numFmtId="0" fontId="1" fillId="48" borderId="0" xfId="1" applyFill="1" applyAlignment="1">
      <alignment horizontal="center" vertical="top" wrapText="1"/>
    </xf>
    <xf numFmtId="0" fontId="1" fillId="42" borderId="0" xfId="1" applyFill="1" applyAlignment="1">
      <alignment horizontal="center" vertical="top" wrapText="1"/>
    </xf>
    <xf numFmtId="0" fontId="23" fillId="26" borderId="0" xfId="104" applyFont="1" applyFill="1" applyAlignment="1">
      <alignment vertical="top" wrapText="1"/>
    </xf>
    <xf numFmtId="0" fontId="40" fillId="26" borderId="0" xfId="104" applyFill="1" applyAlignment="1">
      <alignment horizontal="left" vertical="top" wrapText="1"/>
    </xf>
    <xf numFmtId="0" fontId="35" fillId="26" borderId="0" xfId="87" applyFill="1" applyAlignment="1" applyProtection="1">
      <alignment horizontal="left" vertical="top"/>
    </xf>
    <xf numFmtId="0" fontId="35" fillId="0" borderId="0" xfId="87" applyAlignment="1" applyProtection="1">
      <alignment horizontal="left" vertical="top"/>
    </xf>
    <xf numFmtId="0" fontId="36" fillId="38" borderId="41" xfId="87" applyFont="1" applyFill="1" applyBorder="1" applyAlignment="1" applyProtection="1">
      <alignment horizontal="center" vertical="center"/>
    </xf>
    <xf numFmtId="0" fontId="36" fillId="38" borderId="43" xfId="87" applyFont="1" applyFill="1" applyBorder="1" applyAlignment="1" applyProtection="1">
      <alignment horizontal="center" vertical="center"/>
    </xf>
    <xf numFmtId="0" fontId="36" fillId="42" borderId="42" xfId="87" applyFont="1" applyFill="1" applyBorder="1" applyAlignment="1" applyProtection="1">
      <alignment horizontal="center" vertical="center" wrapText="1"/>
    </xf>
    <xf numFmtId="0" fontId="1" fillId="2" borderId="30" xfId="0" applyFont="1" applyFill="1" applyBorder="1" applyAlignment="1" applyProtection="1">
      <alignment vertical="top"/>
      <protection locked="0"/>
    </xf>
    <xf numFmtId="0" fontId="1" fillId="2" borderId="14" xfId="0" applyFont="1" applyFill="1" applyBorder="1" applyAlignment="1" applyProtection="1">
      <alignment vertical="top"/>
      <protection locked="0"/>
    </xf>
    <xf numFmtId="0" fontId="24" fillId="25" borderId="0" xfId="0" applyFont="1" applyFill="1" applyAlignment="1">
      <alignment horizontal="left" vertical="top" wrapText="1"/>
    </xf>
    <xf numFmtId="0" fontId="26" fillId="26" borderId="0" xfId="0" applyFont="1" applyFill="1" applyAlignment="1">
      <alignment vertical="top" wrapText="1"/>
    </xf>
    <xf numFmtId="0" fontId="0" fillId="0" borderId="0" xfId="0" applyAlignment="1">
      <alignment vertical="top" wrapText="1"/>
    </xf>
    <xf numFmtId="0" fontId="4" fillId="26" borderId="1" xfId="0" applyFont="1" applyFill="1" applyBorder="1" applyAlignment="1">
      <alignment horizontal="left" vertical="top" wrapText="1"/>
    </xf>
    <xf numFmtId="0" fontId="4" fillId="26" borderId="3" xfId="0" applyFont="1" applyFill="1" applyBorder="1" applyAlignment="1">
      <alignment horizontal="left" vertical="top" wrapText="1"/>
    </xf>
    <xf numFmtId="0" fontId="1" fillId="2" borderId="24" xfId="0" applyFont="1" applyFill="1" applyBorder="1" applyAlignment="1" applyProtection="1">
      <alignment vertical="top"/>
      <protection locked="0"/>
    </xf>
    <xf numFmtId="0" fontId="1" fillId="2" borderId="22" xfId="0" applyFont="1" applyFill="1" applyBorder="1" applyAlignment="1" applyProtection="1">
      <alignment vertical="top"/>
      <protection locked="0"/>
    </xf>
    <xf numFmtId="0" fontId="24" fillId="25" borderId="0" xfId="0" applyFont="1" applyFill="1" applyAlignment="1">
      <alignment vertical="top" wrapText="1"/>
    </xf>
    <xf numFmtId="0" fontId="27" fillId="26" borderId="0" xfId="0" applyFont="1" applyFill="1" applyAlignment="1">
      <alignment vertical="top" wrapText="1"/>
    </xf>
    <xf numFmtId="0" fontId="23" fillId="30" borderId="41" xfId="0" applyFont="1" applyFill="1" applyBorder="1" applyAlignment="1" applyProtection="1">
      <alignment horizontal="center" vertical="center"/>
      <protection locked="0"/>
    </xf>
    <xf numFmtId="0" fontId="23" fillId="30" borderId="63" xfId="0" applyFont="1" applyFill="1" applyBorder="1" applyAlignment="1" applyProtection="1">
      <alignment horizontal="center" vertical="center"/>
      <protection locked="0"/>
    </xf>
    <xf numFmtId="0" fontId="23" fillId="30" borderId="43" xfId="0" applyFont="1" applyFill="1" applyBorder="1" applyAlignment="1" applyProtection="1">
      <alignment horizontal="center" vertical="center"/>
      <protection locked="0"/>
    </xf>
    <xf numFmtId="0" fontId="4" fillId="26" borderId="0" xfId="1" applyFont="1" applyFill="1" applyAlignment="1">
      <alignment vertical="center" wrapText="1"/>
    </xf>
    <xf numFmtId="0" fontId="1" fillId="0" borderId="0" xfId="1" applyAlignment="1">
      <alignment vertical="center" wrapText="1"/>
    </xf>
    <xf numFmtId="0" fontId="1" fillId="0" borderId="29" xfId="1" applyBorder="1" applyAlignment="1">
      <alignment vertical="center" wrapText="1"/>
    </xf>
    <xf numFmtId="0" fontId="1" fillId="2" borderId="27" xfId="0" applyFont="1" applyFill="1" applyBorder="1" applyAlignment="1" applyProtection="1">
      <alignment vertical="top"/>
      <protection locked="0"/>
    </xf>
    <xf numFmtId="0" fontId="1" fillId="2" borderId="25" xfId="0" applyFont="1" applyFill="1" applyBorder="1" applyAlignment="1" applyProtection="1">
      <alignment vertical="top"/>
      <protection locked="0"/>
    </xf>
    <xf numFmtId="0" fontId="4" fillId="26" borderId="2" xfId="0" applyFont="1" applyFill="1" applyBorder="1" applyAlignment="1">
      <alignment horizontal="left" vertical="top" wrapText="1"/>
    </xf>
    <xf numFmtId="0" fontId="1" fillId="2" borderId="23" xfId="0" applyFont="1" applyFill="1" applyBorder="1" applyAlignment="1" applyProtection="1">
      <alignment vertical="top"/>
      <protection locked="0"/>
    </xf>
    <xf numFmtId="0" fontId="1" fillId="2" borderId="21" xfId="0" applyFont="1" applyFill="1" applyBorder="1" applyAlignment="1" applyProtection="1">
      <alignment vertical="top"/>
      <protection locked="0"/>
    </xf>
    <xf numFmtId="0" fontId="1" fillId="2" borderId="26" xfId="0" applyFont="1" applyFill="1" applyBorder="1" applyAlignment="1" applyProtection="1">
      <alignment vertical="top"/>
      <protection locked="0"/>
    </xf>
    <xf numFmtId="0" fontId="35" fillId="42" borderId="53" xfId="0" applyFont="1" applyFill="1" applyBorder="1" applyAlignment="1">
      <alignment horizontal="center"/>
    </xf>
    <xf numFmtId="0" fontId="4" fillId="42" borderId="100" xfId="0" applyFont="1" applyFill="1" applyBorder="1" applyAlignment="1">
      <alignment horizontal="center" vertical="center" wrapText="1"/>
    </xf>
    <xf numFmtId="0" fontId="4" fillId="42" borderId="78" xfId="0" applyFont="1" applyFill="1" applyBorder="1" applyAlignment="1">
      <alignment horizontal="center" vertical="center" wrapText="1"/>
    </xf>
    <xf numFmtId="0" fontId="4" fillId="42" borderId="102" xfId="0" applyFont="1" applyFill="1" applyBorder="1" applyAlignment="1">
      <alignment horizontal="center" vertical="center" wrapText="1"/>
    </xf>
    <xf numFmtId="0" fontId="4" fillId="42" borderId="44" xfId="0" applyFont="1" applyFill="1" applyBorder="1" applyAlignment="1">
      <alignment horizontal="center" vertical="center" wrapText="1"/>
    </xf>
    <xf numFmtId="0" fontId="4" fillId="42" borderId="0" xfId="0" applyFont="1" applyFill="1" applyAlignment="1">
      <alignment horizontal="center" vertical="center" wrapText="1"/>
    </xf>
    <xf numFmtId="0" fontId="4" fillId="42" borderId="45" xfId="0" applyFont="1" applyFill="1" applyBorder="1" applyAlignment="1">
      <alignment horizontal="center" vertical="center" wrapText="1"/>
    </xf>
    <xf numFmtId="0" fontId="4" fillId="42" borderId="49" xfId="0" applyFont="1" applyFill="1" applyBorder="1" applyAlignment="1">
      <alignment horizontal="center" vertical="center" wrapText="1"/>
    </xf>
    <xf numFmtId="0" fontId="4" fillId="42" borderId="79" xfId="0" applyFont="1" applyFill="1" applyBorder="1" applyAlignment="1">
      <alignment horizontal="center" vertical="center" wrapText="1"/>
    </xf>
    <xf numFmtId="0" fontId="4" fillId="42" borderId="80" xfId="0" applyFont="1" applyFill="1" applyBorder="1" applyAlignment="1">
      <alignment horizontal="center" vertical="center" wrapText="1"/>
    </xf>
    <xf numFmtId="0" fontId="4" fillId="26" borderId="16" xfId="0" applyFont="1" applyFill="1" applyBorder="1" applyAlignment="1">
      <alignment horizontal="left" vertical="center" wrapText="1"/>
    </xf>
    <xf numFmtId="0" fontId="23" fillId="26" borderId="0" xfId="0" applyFont="1" applyFill="1" applyAlignment="1">
      <alignment horizontal="left" vertical="top" wrapText="1"/>
    </xf>
    <xf numFmtId="0" fontId="35" fillId="42" borderId="47" xfId="87" applyFill="1" applyBorder="1" applyAlignment="1" applyProtection="1">
      <alignment horizontal="center"/>
    </xf>
    <xf numFmtId="0" fontId="35" fillId="42" borderId="48" xfId="87" applyFill="1" applyBorder="1" applyAlignment="1" applyProtection="1">
      <alignment horizontal="center"/>
    </xf>
    <xf numFmtId="0" fontId="35" fillId="42" borderId="48" xfId="0" applyFont="1" applyFill="1" applyBorder="1" applyAlignment="1">
      <alignment horizontal="center"/>
    </xf>
    <xf numFmtId="0" fontId="26" fillId="26" borderId="0" xfId="1" applyFont="1" applyFill="1" applyAlignment="1">
      <alignment horizontal="left" vertical="top" wrapText="1"/>
    </xf>
    <xf numFmtId="0" fontId="1" fillId="26" borderId="0" xfId="0" applyFont="1" applyFill="1" applyAlignment="1">
      <alignment horizontal="left" vertical="top" wrapText="1"/>
    </xf>
    <xf numFmtId="0" fontId="35" fillId="42" borderId="53" xfId="87" applyFill="1" applyBorder="1" applyAlignment="1" applyProtection="1">
      <alignment horizontal="center"/>
    </xf>
    <xf numFmtId="0" fontId="35" fillId="42" borderId="52" xfId="0" applyFont="1" applyFill="1" applyBorder="1" applyAlignment="1">
      <alignment horizontal="center"/>
    </xf>
    <xf numFmtId="14" fontId="1" fillId="2" borderId="16" xfId="0" applyNumberFormat="1" applyFont="1" applyFill="1" applyBorder="1" applyAlignment="1" applyProtection="1">
      <alignment horizontal="left" vertical="top"/>
      <protection locked="0"/>
    </xf>
    <xf numFmtId="0" fontId="0" fillId="0" borderId="16" xfId="0" applyBorder="1" applyAlignment="1" applyProtection="1">
      <alignment horizontal="left" vertical="top"/>
      <protection locked="0"/>
    </xf>
    <xf numFmtId="0" fontId="29" fillId="41" borderId="0" xfId="0" applyFont="1" applyFill="1" applyAlignment="1">
      <alignment horizontal="left" vertical="top" wrapText="1"/>
    </xf>
    <xf numFmtId="0" fontId="1" fillId="34" borderId="1" xfId="0" applyFont="1" applyFill="1" applyBorder="1" applyAlignment="1">
      <alignment vertical="top"/>
    </xf>
    <xf numFmtId="0" fontId="1" fillId="34" borderId="3" xfId="0" applyFont="1" applyFill="1" applyBorder="1" applyAlignment="1">
      <alignment vertical="top"/>
    </xf>
    <xf numFmtId="0" fontId="1" fillId="26" borderId="22" xfId="1" applyFill="1" applyBorder="1" applyAlignment="1">
      <alignment vertical="top" wrapText="1"/>
    </xf>
    <xf numFmtId="0" fontId="1" fillId="26" borderId="23" xfId="1" applyFill="1" applyBorder="1" applyAlignment="1">
      <alignment vertical="top" wrapText="1"/>
    </xf>
    <xf numFmtId="0" fontId="1" fillId="31" borderId="24" xfId="1" applyFill="1" applyBorder="1" applyAlignment="1">
      <alignment horizontal="left" vertical="top"/>
    </xf>
    <xf numFmtId="0" fontId="1" fillId="31" borderId="22" xfId="1" applyFill="1" applyBorder="1" applyAlignment="1">
      <alignment horizontal="left" vertical="top"/>
    </xf>
    <xf numFmtId="0" fontId="1" fillId="31" borderId="23" xfId="1" applyFill="1" applyBorder="1" applyAlignment="1">
      <alignment horizontal="left" vertical="top"/>
    </xf>
    <xf numFmtId="0" fontId="1" fillId="26" borderId="14" xfId="1" applyFill="1" applyBorder="1" applyAlignment="1">
      <alignment vertical="top" wrapText="1"/>
    </xf>
    <xf numFmtId="0" fontId="1" fillId="0" borderId="14" xfId="1" applyBorder="1" applyAlignment="1">
      <alignment vertical="top" wrapText="1"/>
    </xf>
    <xf numFmtId="0" fontId="1" fillId="0" borderId="21" xfId="1" applyBorder="1" applyAlignment="1">
      <alignment vertical="top" wrapText="1"/>
    </xf>
    <xf numFmtId="0" fontId="1" fillId="31" borderId="30" xfId="1" applyFill="1" applyBorder="1" applyAlignment="1">
      <alignment horizontal="left" vertical="top"/>
    </xf>
    <xf numFmtId="0" fontId="1" fillId="31" borderId="14" xfId="1" applyFill="1" applyBorder="1" applyAlignment="1">
      <alignment horizontal="left" vertical="top"/>
    </xf>
    <xf numFmtId="0" fontId="1" fillId="31" borderId="21" xfId="1" applyFill="1" applyBorder="1" applyAlignment="1">
      <alignment horizontal="left" vertical="top"/>
    </xf>
    <xf numFmtId="0" fontId="1" fillId="26" borderId="25" xfId="1" applyFill="1" applyBorder="1" applyAlignment="1">
      <alignment vertical="top" wrapText="1"/>
    </xf>
    <xf numFmtId="0" fontId="1" fillId="0" borderId="25" xfId="1" applyBorder="1" applyAlignment="1">
      <alignment vertical="top" wrapText="1"/>
    </xf>
    <xf numFmtId="0" fontId="1" fillId="0" borderId="26" xfId="1" applyBorder="1" applyAlignment="1">
      <alignment vertical="top" wrapText="1"/>
    </xf>
    <xf numFmtId="0" fontId="1" fillId="31" borderId="27" xfId="1" applyFill="1" applyBorder="1" applyAlignment="1">
      <alignment horizontal="left" vertical="top"/>
    </xf>
    <xf numFmtId="0" fontId="1" fillId="31" borderId="25" xfId="1" applyFill="1" applyBorder="1" applyAlignment="1">
      <alignment horizontal="left" vertical="top"/>
    </xf>
    <xf numFmtId="0" fontId="1" fillId="31" borderId="26" xfId="1" applyFill="1" applyBorder="1" applyAlignment="1">
      <alignment horizontal="left" vertical="top"/>
    </xf>
    <xf numFmtId="0" fontId="73" fillId="33" borderId="0" xfId="1" applyFont="1" applyFill="1" applyAlignment="1">
      <alignment horizontal="left" vertical="top" wrapText="1"/>
    </xf>
    <xf numFmtId="0" fontId="73" fillId="33" borderId="45" xfId="1" applyFont="1" applyFill="1" applyBorder="1" applyAlignment="1">
      <alignment horizontal="left" vertical="top" wrapText="1"/>
    </xf>
    <xf numFmtId="0" fontId="26" fillId="33" borderId="0" xfId="1" applyFont="1" applyFill="1" applyAlignment="1">
      <alignment horizontal="left" vertical="top" wrapText="1"/>
    </xf>
    <xf numFmtId="0" fontId="26" fillId="33" borderId="45" xfId="1" applyFont="1" applyFill="1" applyBorder="1" applyAlignment="1">
      <alignment horizontal="left" vertical="top" wrapText="1"/>
    </xf>
    <xf numFmtId="0" fontId="1" fillId="31" borderId="30" xfId="0" applyFont="1" applyFill="1" applyBorder="1" applyAlignment="1">
      <alignment horizontal="left" vertical="center" wrapText="1"/>
    </xf>
    <xf numFmtId="0" fontId="1" fillId="31" borderId="21" xfId="0" applyFont="1" applyFill="1" applyBorder="1" applyAlignment="1">
      <alignment horizontal="left" vertical="center" wrapText="1"/>
    </xf>
    <xf numFmtId="0" fontId="1" fillId="31" borderId="30" xfId="0" applyFont="1" applyFill="1" applyBorder="1" applyAlignment="1">
      <alignment horizontal="center" vertical="center" wrapText="1"/>
    </xf>
    <xf numFmtId="0" fontId="1" fillId="31" borderId="21" xfId="0" applyFont="1" applyFill="1" applyBorder="1" applyAlignment="1">
      <alignment horizontal="center" vertical="center" wrapText="1"/>
    </xf>
    <xf numFmtId="0" fontId="75" fillId="26" borderId="0" xfId="1" applyFont="1" applyFill="1" applyAlignment="1">
      <alignment horizontal="left"/>
    </xf>
    <xf numFmtId="0" fontId="75" fillId="26" borderId="45" xfId="1" applyFont="1" applyFill="1" applyBorder="1" applyAlignment="1">
      <alignment horizontal="left"/>
    </xf>
    <xf numFmtId="0" fontId="4" fillId="26" borderId="0" xfId="0" applyFont="1" applyFill="1" applyAlignment="1">
      <alignment vertical="center"/>
    </xf>
    <xf numFmtId="0" fontId="74" fillId="42" borderId="0" xfId="87" applyFont="1" applyFill="1" applyBorder="1" applyAlignment="1" applyProtection="1">
      <alignment horizontal="left" vertical="center" wrapText="1"/>
    </xf>
    <xf numFmtId="0" fontId="74" fillId="42" borderId="45" xfId="87" applyFont="1" applyFill="1" applyBorder="1" applyAlignment="1" applyProtection="1">
      <alignment horizontal="left" vertical="center" wrapText="1"/>
    </xf>
    <xf numFmtId="0" fontId="29" fillId="33" borderId="0" xfId="0" applyFont="1" applyFill="1" applyAlignment="1">
      <alignment horizontal="left" vertical="top" wrapText="1"/>
    </xf>
    <xf numFmtId="0" fontId="29" fillId="33" borderId="45" xfId="0" applyFont="1" applyFill="1" applyBorder="1" applyAlignment="1">
      <alignment horizontal="left" vertical="top" wrapText="1"/>
    </xf>
    <xf numFmtId="0" fontId="26" fillId="33" borderId="0" xfId="0" applyFont="1" applyFill="1" applyAlignment="1">
      <alignment horizontal="center" vertical="top" wrapText="1"/>
    </xf>
    <xf numFmtId="0" fontId="1" fillId="31" borderId="30" xfId="0" applyFont="1" applyFill="1" applyBorder="1" applyAlignment="1">
      <alignment horizontal="left" vertical="top"/>
    </xf>
    <xf numFmtId="0" fontId="1" fillId="31" borderId="21" xfId="0" applyFont="1" applyFill="1" applyBorder="1" applyAlignment="1">
      <alignment horizontal="left" vertical="top"/>
    </xf>
    <xf numFmtId="0" fontId="1" fillId="26" borderId="22" xfId="1" applyFill="1" applyBorder="1" applyAlignment="1">
      <alignment horizontal="left" vertical="top" wrapText="1"/>
    </xf>
    <xf numFmtId="0" fontId="1" fillId="26" borderId="23" xfId="1" applyFill="1" applyBorder="1" applyAlignment="1">
      <alignment horizontal="left" vertical="top" wrapText="1"/>
    </xf>
    <xf numFmtId="0" fontId="1" fillId="26" borderId="25" xfId="1" applyFill="1" applyBorder="1" applyAlignment="1">
      <alignment horizontal="left" vertical="top" wrapText="1"/>
    </xf>
    <xf numFmtId="0" fontId="1" fillId="26" borderId="26" xfId="1" applyFill="1" applyBorder="1" applyAlignment="1">
      <alignment horizontal="left" vertical="top" wrapText="1"/>
    </xf>
    <xf numFmtId="0" fontId="27" fillId="26" borderId="0" xfId="0" applyFont="1" applyFill="1" applyAlignment="1">
      <alignment vertical="center" wrapText="1"/>
    </xf>
    <xf numFmtId="0" fontId="22" fillId="0" borderId="0" xfId="0" applyFont="1" applyAlignment="1">
      <alignment vertical="center" wrapText="1"/>
    </xf>
    <xf numFmtId="0" fontId="22" fillId="0" borderId="45" xfId="0" applyFont="1" applyBorder="1" applyAlignment="1">
      <alignment vertical="center" wrapText="1"/>
    </xf>
    <xf numFmtId="0" fontId="34" fillId="31" borderId="41" xfId="0" applyFont="1" applyFill="1" applyBorder="1" applyAlignment="1">
      <alignment horizontal="left" vertical="center" shrinkToFit="1"/>
    </xf>
    <xf numFmtId="0" fontId="34" fillId="31" borderId="63" xfId="0" applyFont="1" applyFill="1" applyBorder="1" applyAlignment="1">
      <alignment horizontal="left" vertical="center" shrinkToFit="1"/>
    </xf>
    <xf numFmtId="0" fontId="34" fillId="31" borderId="43" xfId="0" applyFont="1" applyFill="1" applyBorder="1" applyAlignment="1">
      <alignment horizontal="left" vertical="center" shrinkToFit="1"/>
    </xf>
    <xf numFmtId="0" fontId="34" fillId="31" borderId="41" xfId="0" applyFont="1" applyFill="1" applyBorder="1" applyAlignment="1">
      <alignment horizontal="center" vertical="center"/>
    </xf>
    <xf numFmtId="0" fontId="34" fillId="31" borderId="43" xfId="0" applyFont="1" applyFill="1" applyBorder="1" applyAlignment="1">
      <alignment horizontal="center" vertical="center"/>
    </xf>
    <xf numFmtId="0" fontId="4" fillId="26" borderId="33" xfId="1" applyFont="1" applyFill="1" applyBorder="1" applyAlignment="1">
      <alignment horizontal="center" wrapText="1"/>
    </xf>
    <xf numFmtId="0" fontId="4" fillId="26" borderId="31" xfId="1" applyFont="1" applyFill="1" applyBorder="1" applyAlignment="1">
      <alignment horizontal="center" wrapText="1"/>
    </xf>
    <xf numFmtId="0" fontId="1" fillId="31" borderId="18" xfId="0" applyFont="1" applyFill="1" applyBorder="1" applyAlignment="1">
      <alignment horizontal="left" vertical="top"/>
    </xf>
    <xf numFmtId="0" fontId="0" fillId="0" borderId="18" xfId="0" applyBorder="1" applyAlignment="1">
      <alignment horizontal="left" vertical="top"/>
    </xf>
    <xf numFmtId="0" fontId="1" fillId="31" borderId="19" xfId="0" applyFont="1" applyFill="1" applyBorder="1" applyAlignment="1">
      <alignment horizontal="left" vertical="top"/>
    </xf>
    <xf numFmtId="0" fontId="0" fillId="0" borderId="19" xfId="0" applyBorder="1" applyAlignment="1">
      <alignment horizontal="left" vertical="top"/>
    </xf>
    <xf numFmtId="0" fontId="1" fillId="31" borderId="27" xfId="0" applyFont="1" applyFill="1" applyBorder="1" applyAlignment="1">
      <alignment horizontal="left" vertical="top"/>
    </xf>
    <xf numFmtId="0" fontId="1" fillId="31" borderId="26" xfId="0" applyFont="1" applyFill="1" applyBorder="1" applyAlignment="1">
      <alignment horizontal="left" vertical="top"/>
    </xf>
    <xf numFmtId="0" fontId="1" fillId="31" borderId="24" xfId="0" applyFont="1" applyFill="1" applyBorder="1" applyAlignment="1">
      <alignment horizontal="left" vertical="top"/>
    </xf>
    <xf numFmtId="0" fontId="1" fillId="31" borderId="23" xfId="0" applyFont="1" applyFill="1" applyBorder="1" applyAlignment="1">
      <alignment horizontal="left" vertical="top"/>
    </xf>
    <xf numFmtId="0" fontId="1" fillId="26" borderId="2" xfId="0" applyFont="1" applyFill="1" applyBorder="1" applyAlignment="1">
      <alignment horizontal="left" vertical="top"/>
    </xf>
    <xf numFmtId="0" fontId="1" fillId="26" borderId="3" xfId="0" applyFont="1" applyFill="1" applyBorder="1" applyAlignment="1">
      <alignment horizontal="left" vertical="top"/>
    </xf>
    <xf numFmtId="0" fontId="4" fillId="33" borderId="32" xfId="0" applyFont="1" applyFill="1" applyBorder="1" applyAlignment="1">
      <alignment horizontal="left" vertical="top"/>
    </xf>
    <xf numFmtId="0" fontId="4" fillId="33" borderId="28" xfId="0" applyFont="1" applyFill="1" applyBorder="1" applyAlignment="1">
      <alignment horizontal="left" vertical="top"/>
    </xf>
    <xf numFmtId="0" fontId="1" fillId="31" borderId="17" xfId="0" applyFont="1" applyFill="1" applyBorder="1" applyAlignment="1">
      <alignment horizontal="left" vertical="top"/>
    </xf>
    <xf numFmtId="0" fontId="4" fillId="33" borderId="35" xfId="0" applyFont="1" applyFill="1" applyBorder="1" applyAlignment="1">
      <alignment horizontal="left" vertical="top"/>
    </xf>
    <xf numFmtId="0" fontId="4" fillId="33" borderId="29" xfId="0" applyFont="1" applyFill="1" applyBorder="1" applyAlignment="1">
      <alignment horizontal="left" vertical="top"/>
    </xf>
    <xf numFmtId="164" fontId="1" fillId="26" borderId="110" xfId="1" applyNumberFormat="1" applyFill="1" applyBorder="1" applyAlignment="1">
      <alignment horizontal="left" vertical="center"/>
    </xf>
    <xf numFmtId="164" fontId="1" fillId="26" borderId="111" xfId="1" applyNumberFormat="1" applyFill="1" applyBorder="1" applyAlignment="1">
      <alignment horizontal="left" vertical="center"/>
    </xf>
    <xf numFmtId="164" fontId="1" fillId="26" borderId="2" xfId="1" applyNumberFormat="1" applyFill="1" applyBorder="1" applyAlignment="1">
      <alignment horizontal="left" vertical="top"/>
    </xf>
    <xf numFmtId="164" fontId="1" fillId="26" borderId="3" xfId="1" applyNumberFormat="1" applyFill="1" applyBorder="1" applyAlignment="1">
      <alignment horizontal="left" vertical="top"/>
    </xf>
    <xf numFmtId="0" fontId="34" fillId="31" borderId="41" xfId="0" applyFont="1" applyFill="1" applyBorder="1" applyAlignment="1">
      <alignment horizontal="left" vertical="center"/>
    </xf>
    <xf numFmtId="0" fontId="34" fillId="31" borderId="63" xfId="0" applyFont="1" applyFill="1" applyBorder="1" applyAlignment="1">
      <alignment horizontal="left" vertical="center"/>
    </xf>
    <xf numFmtId="0" fontId="34" fillId="31" borderId="43" xfId="0" applyFont="1" applyFill="1" applyBorder="1" applyAlignment="1">
      <alignment horizontal="left" vertical="center"/>
    </xf>
    <xf numFmtId="0" fontId="68" fillId="45" borderId="0" xfId="0" applyFont="1" applyFill="1" applyAlignment="1">
      <alignment vertical="center" wrapText="1"/>
    </xf>
    <xf numFmtId="0" fontId="67" fillId="45" borderId="0" xfId="0" applyFont="1" applyFill="1" applyAlignment="1">
      <alignment vertical="center" wrapText="1"/>
    </xf>
    <xf numFmtId="0" fontId="4" fillId="26" borderId="28" xfId="1" applyFont="1" applyFill="1" applyBorder="1" applyAlignment="1">
      <alignment horizontal="center" wrapText="1"/>
    </xf>
    <xf numFmtId="0" fontId="1" fillId="31" borderId="14" xfId="0" applyFont="1" applyFill="1" applyBorder="1" applyAlignment="1">
      <alignment horizontal="left" vertical="top"/>
    </xf>
    <xf numFmtId="0" fontId="1" fillId="31" borderId="25" xfId="0" applyFont="1" applyFill="1" applyBorder="1" applyAlignment="1">
      <alignment horizontal="left" vertical="top"/>
    </xf>
    <xf numFmtId="0" fontId="1" fillId="31" borderId="22" xfId="0" applyFont="1" applyFill="1" applyBorder="1" applyAlignment="1">
      <alignment horizontal="left" vertical="top"/>
    </xf>
    <xf numFmtId="0" fontId="1" fillId="31" borderId="19" xfId="1" applyFill="1" applyBorder="1" applyAlignment="1">
      <alignment horizontal="left" vertical="top" wrapText="1"/>
    </xf>
    <xf numFmtId="164" fontId="4" fillId="33" borderId="13" xfId="1" applyNumberFormat="1" applyFont="1" applyFill="1" applyBorder="1" applyAlignment="1">
      <alignment vertical="center"/>
    </xf>
    <xf numFmtId="164" fontId="4" fillId="33" borderId="28" xfId="1" applyNumberFormat="1" applyFont="1" applyFill="1" applyBorder="1" applyAlignment="1">
      <alignment vertical="center"/>
    </xf>
    <xf numFmtId="164" fontId="1" fillId="33" borderId="2" xfId="1" applyNumberFormat="1" applyFill="1" applyBorder="1" applyAlignment="1">
      <alignment vertical="center"/>
    </xf>
    <xf numFmtId="164" fontId="1" fillId="33" borderId="3" xfId="1" applyNumberFormat="1" applyFill="1" applyBorder="1" applyAlignment="1">
      <alignment vertical="center"/>
    </xf>
    <xf numFmtId="0" fontId="4" fillId="26" borderId="0" xfId="0" applyFont="1" applyFill="1" applyAlignment="1">
      <alignment vertical="center" wrapText="1"/>
    </xf>
    <xf numFmtId="0" fontId="4" fillId="26" borderId="32" xfId="0" applyFont="1" applyFill="1" applyBorder="1" applyAlignment="1">
      <alignment horizontal="left" vertical="top"/>
    </xf>
    <xf numFmtId="0" fontId="4" fillId="26" borderId="13" xfId="0" applyFont="1" applyFill="1" applyBorder="1" applyAlignment="1">
      <alignment horizontal="left" vertical="top"/>
    </xf>
    <xf numFmtId="0" fontId="4" fillId="26" borderId="28" xfId="0" applyFont="1" applyFill="1" applyBorder="1" applyAlignment="1">
      <alignment horizontal="left" vertical="top"/>
    </xf>
    <xf numFmtId="0" fontId="1" fillId="31" borderId="18" xfId="1" applyFill="1" applyBorder="1" applyAlignment="1">
      <alignment horizontal="left" vertical="top" wrapText="1"/>
    </xf>
    <xf numFmtId="0" fontId="1" fillId="31" borderId="81" xfId="1" applyFill="1" applyBorder="1" applyAlignment="1">
      <alignment horizontal="left" vertical="top" wrapText="1"/>
    </xf>
    <xf numFmtId="0" fontId="1" fillId="31" borderId="81" xfId="0" applyFont="1" applyFill="1" applyBorder="1" applyAlignment="1">
      <alignment horizontal="left" vertical="top"/>
    </xf>
    <xf numFmtId="0" fontId="1" fillId="31" borderId="27" xfId="1" applyFill="1" applyBorder="1" applyAlignment="1">
      <alignment horizontal="left" vertical="top" wrapText="1"/>
    </xf>
    <xf numFmtId="0" fontId="0" fillId="31" borderId="25" xfId="0" applyFill="1" applyBorder="1" applyAlignment="1">
      <alignment horizontal="left" vertical="top" wrapText="1"/>
    </xf>
    <xf numFmtId="0" fontId="0" fillId="31" borderId="26" xfId="0" applyFill="1" applyBorder="1" applyAlignment="1">
      <alignment horizontal="left" vertical="top" wrapText="1"/>
    </xf>
    <xf numFmtId="0" fontId="4" fillId="26" borderId="31" xfId="0" applyFont="1" applyFill="1" applyBorder="1" applyAlignment="1">
      <alignment horizontal="center" vertical="top"/>
    </xf>
    <xf numFmtId="0" fontId="4" fillId="26" borderId="31" xfId="0" applyFont="1" applyFill="1" applyBorder="1" applyAlignment="1">
      <alignment horizontal="left" vertical="top"/>
    </xf>
    <xf numFmtId="0" fontId="1" fillId="31" borderId="30" xfId="1" applyFill="1" applyBorder="1" applyAlignment="1">
      <alignment horizontal="left" vertical="top" wrapText="1"/>
    </xf>
    <xf numFmtId="0" fontId="0" fillId="31" borderId="14" xfId="0" applyFill="1" applyBorder="1" applyAlignment="1">
      <alignment horizontal="left" vertical="top" wrapText="1"/>
    </xf>
    <xf numFmtId="0" fontId="0" fillId="31" borderId="21" xfId="0" applyFill="1" applyBorder="1" applyAlignment="1">
      <alignment horizontal="left" vertical="top" wrapText="1"/>
    </xf>
    <xf numFmtId="0" fontId="1" fillId="31" borderId="14" xfId="1" applyFill="1" applyBorder="1" applyAlignment="1">
      <alignment horizontal="left" vertical="top" wrapText="1"/>
    </xf>
    <xf numFmtId="0" fontId="1" fillId="31" borderId="21" xfId="1" applyFill="1" applyBorder="1" applyAlignment="1">
      <alignment horizontal="left" vertical="top" wrapText="1"/>
    </xf>
    <xf numFmtId="0" fontId="4" fillId="26" borderId="32" xfId="1" applyFont="1" applyFill="1" applyBorder="1" applyAlignment="1">
      <alignment horizontal="left" vertical="top" wrapText="1"/>
    </xf>
    <xf numFmtId="0" fontId="4" fillId="26" borderId="13" xfId="1" applyFont="1" applyFill="1" applyBorder="1" applyAlignment="1">
      <alignment horizontal="left" vertical="top" wrapText="1"/>
    </xf>
    <xf numFmtId="0" fontId="4" fillId="26" borderId="28" xfId="1" applyFont="1" applyFill="1" applyBorder="1" applyAlignment="1">
      <alignment horizontal="left" vertical="top" wrapText="1"/>
    </xf>
    <xf numFmtId="0" fontId="4" fillId="26" borderId="32" xfId="1" applyFont="1" applyFill="1" applyBorder="1" applyAlignment="1">
      <alignment horizontal="left" wrapText="1"/>
    </xf>
    <xf numFmtId="0" fontId="4" fillId="26" borderId="13" xfId="1" applyFont="1" applyFill="1" applyBorder="1" applyAlignment="1">
      <alignment horizontal="left" wrapText="1"/>
    </xf>
    <xf numFmtId="0" fontId="4" fillId="26" borderId="28" xfId="1" applyFont="1" applyFill="1" applyBorder="1" applyAlignment="1">
      <alignment horizontal="left" wrapText="1"/>
    </xf>
    <xf numFmtId="0" fontId="0" fillId="0" borderId="13" xfId="0" applyBorder="1" applyAlignment="1">
      <alignment horizontal="left" wrapText="1"/>
    </xf>
    <xf numFmtId="0" fontId="1" fillId="31" borderId="24" xfId="1" applyFill="1" applyBorder="1" applyAlignment="1">
      <alignment horizontal="left" vertical="top" wrapText="1"/>
    </xf>
    <xf numFmtId="0" fontId="0" fillId="31" borderId="22" xfId="0" applyFill="1" applyBorder="1" applyAlignment="1">
      <alignment horizontal="left" vertical="top" wrapText="1"/>
    </xf>
    <xf numFmtId="0" fontId="0" fillId="31" borderId="23" xfId="0" applyFill="1" applyBorder="1" applyAlignment="1">
      <alignment horizontal="left" vertical="top" wrapText="1"/>
    </xf>
    <xf numFmtId="0" fontId="1" fillId="31" borderId="22" xfId="1" applyFill="1" applyBorder="1" applyAlignment="1">
      <alignment horizontal="left" vertical="top" wrapText="1"/>
    </xf>
    <xf numFmtId="0" fontId="1" fillId="31" borderId="23" xfId="1" applyFill="1" applyBorder="1" applyAlignment="1">
      <alignment horizontal="left" vertical="top" wrapText="1"/>
    </xf>
    <xf numFmtId="0" fontId="0" fillId="0" borderId="0" xfId="0" applyAlignment="1">
      <alignment vertical="center" wrapText="1"/>
    </xf>
    <xf numFmtId="0" fontId="4" fillId="26" borderId="35" xfId="1" applyFont="1" applyFill="1" applyBorder="1" applyAlignment="1">
      <alignment horizontal="left" wrapText="1"/>
    </xf>
    <xf numFmtId="0" fontId="4" fillId="26" borderId="29" xfId="1" applyFont="1" applyFill="1" applyBorder="1" applyAlignment="1">
      <alignment horizontal="left" wrapText="1"/>
    </xf>
    <xf numFmtId="0" fontId="4" fillId="26" borderId="0" xfId="1" applyFont="1" applyFill="1" applyAlignment="1">
      <alignment horizontal="left" wrapText="1"/>
    </xf>
    <xf numFmtId="0" fontId="1" fillId="31" borderId="30" xfId="0" applyFont="1" applyFill="1" applyBorder="1" applyAlignment="1">
      <alignment vertical="top"/>
    </xf>
    <xf numFmtId="0" fontId="1" fillId="31" borderId="14" xfId="0" applyFont="1" applyFill="1" applyBorder="1" applyAlignment="1">
      <alignment vertical="top"/>
    </xf>
    <xf numFmtId="0" fontId="1" fillId="31" borderId="21" xfId="0" applyFont="1" applyFill="1" applyBorder="1" applyAlignment="1">
      <alignment vertical="top"/>
    </xf>
    <xf numFmtId="0" fontId="1" fillId="31" borderId="27" xfId="0" applyFont="1" applyFill="1" applyBorder="1" applyAlignment="1">
      <alignment vertical="top"/>
    </xf>
    <xf numFmtId="0" fontId="1" fillId="31" borderId="25" xfId="0" applyFont="1" applyFill="1" applyBorder="1" applyAlignment="1">
      <alignment vertical="top"/>
    </xf>
    <xf numFmtId="0" fontId="1" fillId="31" borderId="26" xfId="0" applyFont="1" applyFill="1" applyBorder="1" applyAlignment="1">
      <alignment vertical="top"/>
    </xf>
    <xf numFmtId="0" fontId="4" fillId="33" borderId="13" xfId="0" applyFont="1" applyFill="1" applyBorder="1" applyAlignment="1">
      <alignment horizontal="left" vertical="top"/>
    </xf>
    <xf numFmtId="0" fontId="30" fillId="33" borderId="76" xfId="1" applyFont="1" applyFill="1" applyBorder="1" applyAlignment="1">
      <alignment horizontal="left" vertical="top" wrapText="1"/>
    </xf>
    <xf numFmtId="0" fontId="30" fillId="33" borderId="15" xfId="1" applyFont="1" applyFill="1" applyBorder="1" applyAlignment="1">
      <alignment horizontal="left" vertical="top" wrapText="1"/>
    </xf>
    <xf numFmtId="0" fontId="30" fillId="33" borderId="20" xfId="1" applyFont="1" applyFill="1" applyBorder="1" applyAlignment="1">
      <alignment horizontal="left" vertical="top" wrapText="1"/>
    </xf>
    <xf numFmtId="0" fontId="30" fillId="33" borderId="30" xfId="1" applyFont="1" applyFill="1" applyBorder="1" applyAlignment="1">
      <alignment horizontal="left" vertical="top" wrapText="1"/>
    </xf>
    <xf numFmtId="0" fontId="30" fillId="33" borderId="14" xfId="1" applyFont="1" applyFill="1" applyBorder="1" applyAlignment="1">
      <alignment horizontal="left" vertical="top" wrapText="1"/>
    </xf>
    <xf numFmtId="0" fontId="30" fillId="33" borderId="21" xfId="1" applyFont="1" applyFill="1" applyBorder="1" applyAlignment="1">
      <alignment horizontal="left" vertical="top" wrapText="1"/>
    </xf>
    <xf numFmtId="0" fontId="30" fillId="33" borderId="27" xfId="1" applyFont="1" applyFill="1" applyBorder="1" applyAlignment="1">
      <alignment horizontal="left" vertical="top" wrapText="1"/>
    </xf>
    <xf numFmtId="0" fontId="30" fillId="33" borderId="25" xfId="1" applyFont="1" applyFill="1" applyBorder="1" applyAlignment="1">
      <alignment horizontal="left" vertical="top" wrapText="1"/>
    </xf>
    <xf numFmtId="0" fontId="30" fillId="33" borderId="26" xfId="1" applyFont="1" applyFill="1" applyBorder="1" applyAlignment="1">
      <alignment horizontal="left" vertical="top" wrapText="1"/>
    </xf>
    <xf numFmtId="0" fontId="1" fillId="31" borderId="25" xfId="1" applyFill="1" applyBorder="1" applyAlignment="1">
      <alignment horizontal="left" vertical="top" wrapText="1"/>
    </xf>
    <xf numFmtId="0" fontId="1" fillId="31" borderId="26" xfId="1" applyFill="1" applyBorder="1" applyAlignment="1">
      <alignment horizontal="left" vertical="top" wrapText="1"/>
    </xf>
    <xf numFmtId="0" fontId="30" fillId="33" borderId="89" xfId="1" applyFont="1" applyFill="1" applyBorder="1" applyAlignment="1">
      <alignment horizontal="left" vertical="top" wrapText="1"/>
    </xf>
    <xf numFmtId="0" fontId="30" fillId="33" borderId="90" xfId="1" applyFont="1" applyFill="1" applyBorder="1" applyAlignment="1">
      <alignment horizontal="left" vertical="top" wrapText="1"/>
    </xf>
    <xf numFmtId="0" fontId="30" fillId="33" borderId="88" xfId="1" applyFont="1" applyFill="1" applyBorder="1" applyAlignment="1">
      <alignment horizontal="left" vertical="top" wrapText="1"/>
    </xf>
    <xf numFmtId="0" fontId="30" fillId="33" borderId="24" xfId="1" applyFont="1" applyFill="1" applyBorder="1" applyAlignment="1">
      <alignment horizontal="left" vertical="top" wrapText="1"/>
    </xf>
    <xf numFmtId="0" fontId="30" fillId="33" borderId="22" xfId="1" applyFont="1" applyFill="1" applyBorder="1" applyAlignment="1">
      <alignment horizontal="left" vertical="top" wrapText="1"/>
    </xf>
    <xf numFmtId="0" fontId="30" fillId="33" borderId="23" xfId="1" applyFont="1" applyFill="1" applyBorder="1" applyAlignment="1">
      <alignment horizontal="left" vertical="top" wrapText="1"/>
    </xf>
    <xf numFmtId="0" fontId="1" fillId="31" borderId="30" xfId="1" applyFill="1" applyBorder="1" applyAlignment="1">
      <alignment vertical="top"/>
    </xf>
    <xf numFmtId="0" fontId="1" fillId="31" borderId="14" xfId="1" applyFill="1" applyBorder="1" applyAlignment="1">
      <alignment vertical="top"/>
    </xf>
    <xf numFmtId="0" fontId="1" fillId="31" borderId="21" xfId="1" applyFill="1" applyBorder="1" applyAlignment="1">
      <alignment vertical="top"/>
    </xf>
    <xf numFmtId="0" fontId="1" fillId="31" borderId="27" xfId="1" applyFill="1" applyBorder="1" applyAlignment="1">
      <alignment vertical="top"/>
    </xf>
    <xf numFmtId="0" fontId="1" fillId="31" borderId="25" xfId="1" applyFill="1" applyBorder="1" applyAlignment="1">
      <alignment vertical="top"/>
    </xf>
    <xf numFmtId="0" fontId="1" fillId="31" borderId="26" xfId="1" applyFill="1" applyBorder="1" applyAlignment="1">
      <alignment vertical="top"/>
    </xf>
    <xf numFmtId="0" fontId="4" fillId="26" borderId="32" xfId="1" applyFont="1" applyFill="1" applyBorder="1" applyAlignment="1">
      <alignment vertical="top" wrapText="1"/>
    </xf>
    <xf numFmtId="0" fontId="4" fillId="26" borderId="13" xfId="1" applyFont="1" applyFill="1" applyBorder="1" applyAlignment="1">
      <alignment vertical="top" wrapText="1"/>
    </xf>
    <xf numFmtId="0" fontId="4" fillId="26" borderId="28" xfId="1" applyFont="1" applyFill="1" applyBorder="1" applyAlignment="1">
      <alignment vertical="top" wrapText="1"/>
    </xf>
    <xf numFmtId="0" fontId="1" fillId="31" borderId="24" xfId="1" applyFill="1" applyBorder="1" applyAlignment="1">
      <alignment vertical="top"/>
    </xf>
    <xf numFmtId="0" fontId="1" fillId="31" borderId="22" xfId="1" applyFill="1" applyBorder="1" applyAlignment="1">
      <alignment vertical="top"/>
    </xf>
    <xf numFmtId="0" fontId="1" fillId="31" borderId="23" xfId="1" applyFill="1" applyBorder="1" applyAlignment="1">
      <alignment vertical="top"/>
    </xf>
    <xf numFmtId="0" fontId="1" fillId="31" borderId="27" xfId="0" applyFont="1" applyFill="1" applyBorder="1" applyAlignment="1">
      <alignment horizontal="left" vertical="center" wrapText="1"/>
    </xf>
    <xf numFmtId="0" fontId="1" fillId="31" borderId="26" xfId="0" applyFont="1" applyFill="1" applyBorder="1" applyAlignment="1">
      <alignment horizontal="left" vertical="center" wrapText="1"/>
    </xf>
    <xf numFmtId="0" fontId="1" fillId="31" borderId="27" xfId="0" applyFont="1" applyFill="1" applyBorder="1" applyAlignment="1">
      <alignment horizontal="center" vertical="center" wrapText="1"/>
    </xf>
    <xf numFmtId="0" fontId="1" fillId="31" borderId="26" xfId="0" applyFont="1" applyFill="1" applyBorder="1" applyAlignment="1">
      <alignment horizontal="center" vertical="center" wrapText="1"/>
    </xf>
    <xf numFmtId="0" fontId="1" fillId="31" borderId="16" xfId="0" applyFont="1" applyFill="1" applyBorder="1" applyAlignment="1">
      <alignment horizontal="left" vertical="top"/>
    </xf>
    <xf numFmtId="0" fontId="4" fillId="26" borderId="35" xfId="0" applyFont="1" applyFill="1" applyBorder="1" applyAlignment="1">
      <alignment horizontal="center" wrapText="1"/>
    </xf>
    <xf numFmtId="0" fontId="4" fillId="26" borderId="29" xfId="0" applyFont="1" applyFill="1" applyBorder="1" applyAlignment="1">
      <alignment horizontal="center" wrapText="1"/>
    </xf>
    <xf numFmtId="0" fontId="1" fillId="31" borderId="24" xfId="0" applyFont="1" applyFill="1" applyBorder="1" applyAlignment="1">
      <alignment horizontal="left" vertical="center" wrapText="1"/>
    </xf>
    <xf numFmtId="0" fontId="1" fillId="31" borderId="23" xfId="0" applyFont="1" applyFill="1" applyBorder="1" applyAlignment="1">
      <alignment horizontal="left" vertical="center" wrapText="1"/>
    </xf>
    <xf numFmtId="0" fontId="1" fillId="31" borderId="24" xfId="0" applyFont="1" applyFill="1" applyBorder="1" applyAlignment="1">
      <alignment horizontal="center" vertical="center" wrapText="1"/>
    </xf>
    <xf numFmtId="0" fontId="1" fillId="31" borderId="23" xfId="0" applyFont="1" applyFill="1" applyBorder="1" applyAlignment="1">
      <alignment horizontal="center" vertical="center" wrapText="1"/>
    </xf>
    <xf numFmtId="0" fontId="1" fillId="26" borderId="30" xfId="0" applyFont="1" applyFill="1" applyBorder="1" applyAlignment="1">
      <alignment vertical="top"/>
    </xf>
    <xf numFmtId="0" fontId="1" fillId="26" borderId="14" xfId="0" applyFont="1" applyFill="1" applyBorder="1" applyAlignment="1">
      <alignment vertical="top"/>
    </xf>
    <xf numFmtId="0" fontId="1" fillId="26" borderId="21" xfId="0" applyFont="1" applyFill="1" applyBorder="1" applyAlignment="1">
      <alignment vertical="top"/>
    </xf>
    <xf numFmtId="0" fontId="0" fillId="0" borderId="14" xfId="0" applyBorder="1" applyAlignment="1">
      <alignment horizontal="left" vertical="top"/>
    </xf>
    <xf numFmtId="0" fontId="1" fillId="31" borderId="103" xfId="0" applyFont="1" applyFill="1" applyBorder="1" applyAlignment="1">
      <alignment horizontal="left" vertical="top"/>
    </xf>
    <xf numFmtId="0" fontId="1" fillId="26" borderId="27" xfId="0" applyFont="1" applyFill="1" applyBorder="1" applyAlignment="1">
      <alignment vertical="top"/>
    </xf>
    <xf numFmtId="0" fontId="1" fillId="26" borderId="25" xfId="0" applyFont="1" applyFill="1" applyBorder="1" applyAlignment="1">
      <alignment vertical="top"/>
    </xf>
    <xf numFmtId="0" fontId="1" fillId="26" borderId="26" xfId="0" applyFont="1" applyFill="1" applyBorder="1" applyAlignment="1">
      <alignment vertical="top"/>
    </xf>
    <xf numFmtId="0" fontId="1" fillId="26" borderId="24" xfId="0" applyFont="1" applyFill="1" applyBorder="1" applyAlignment="1">
      <alignment vertical="top"/>
    </xf>
    <xf numFmtId="0" fontId="1" fillId="26" borderId="22" xfId="0" applyFont="1" applyFill="1" applyBorder="1" applyAlignment="1">
      <alignment vertical="top"/>
    </xf>
    <xf numFmtId="0" fontId="1" fillId="26" borderId="23" xfId="0" applyFont="1" applyFill="1" applyBorder="1" applyAlignment="1">
      <alignment vertical="top"/>
    </xf>
    <xf numFmtId="0" fontId="1" fillId="31" borderId="24" xfId="0" applyFont="1" applyFill="1" applyBorder="1" applyAlignment="1">
      <alignment vertical="top"/>
    </xf>
    <xf numFmtId="0" fontId="1" fillId="31" borderId="22" xfId="0" applyFont="1" applyFill="1" applyBorder="1" applyAlignment="1">
      <alignment vertical="top"/>
    </xf>
    <xf numFmtId="0" fontId="1" fillId="31" borderId="23" xfId="0" applyFont="1" applyFill="1" applyBorder="1" applyAlignment="1">
      <alignment vertical="top"/>
    </xf>
    <xf numFmtId="0" fontId="1" fillId="31" borderId="76" xfId="0" applyFont="1" applyFill="1" applyBorder="1" applyAlignment="1">
      <alignment vertical="top"/>
    </xf>
    <xf numFmtId="0" fontId="1" fillId="31" borderId="15" xfId="0" applyFont="1" applyFill="1" applyBorder="1" applyAlignment="1">
      <alignment vertical="top"/>
    </xf>
    <xf numFmtId="0" fontId="1" fillId="31" borderId="20" xfId="0" applyFont="1" applyFill="1" applyBorder="1" applyAlignment="1">
      <alignment vertical="top"/>
    </xf>
    <xf numFmtId="49" fontId="1" fillId="27" borderId="30" xfId="1" applyNumberFormat="1" applyFill="1" applyBorder="1" applyAlignment="1" applyProtection="1">
      <alignment horizontal="left" vertical="top" wrapText="1"/>
      <protection locked="0"/>
    </xf>
    <xf numFmtId="49" fontId="1" fillId="27" borderId="14" xfId="1" applyNumberFormat="1" applyFill="1" applyBorder="1" applyAlignment="1" applyProtection="1">
      <alignment horizontal="left" vertical="top" wrapText="1"/>
      <protection locked="0"/>
    </xf>
    <xf numFmtId="49" fontId="1" fillId="27" borderId="21" xfId="1" applyNumberFormat="1" applyFill="1" applyBorder="1" applyAlignment="1" applyProtection="1">
      <alignment horizontal="left" vertical="top" wrapText="1"/>
      <protection locked="0"/>
    </xf>
    <xf numFmtId="49" fontId="1" fillId="27" borderId="27" xfId="1" applyNumberFormat="1" applyFill="1" applyBorder="1" applyAlignment="1" applyProtection="1">
      <alignment horizontal="left" vertical="top" wrapText="1"/>
      <protection locked="0"/>
    </xf>
    <xf numFmtId="49" fontId="1" fillId="27" borderId="25" xfId="1" applyNumberFormat="1" applyFill="1" applyBorder="1" applyAlignment="1" applyProtection="1">
      <alignment horizontal="left" vertical="top" wrapText="1"/>
      <protection locked="0"/>
    </xf>
    <xf numFmtId="49" fontId="1" fillId="27" borderId="26" xfId="1" applyNumberFormat="1" applyFill="1" applyBorder="1" applyAlignment="1" applyProtection="1">
      <alignment horizontal="left" vertical="top" wrapText="1"/>
      <protection locked="0"/>
    </xf>
    <xf numFmtId="49" fontId="1" fillId="47" borderId="24" xfId="1" applyNumberFormat="1" applyFill="1" applyBorder="1" applyAlignment="1">
      <alignment horizontal="left" vertical="top" wrapText="1"/>
    </xf>
    <xf numFmtId="49" fontId="1" fillId="47" borderId="22" xfId="1" applyNumberFormat="1" applyFill="1" applyBorder="1" applyAlignment="1">
      <alignment horizontal="left" vertical="top" wrapText="1"/>
    </xf>
    <xf numFmtId="49" fontId="1" fillId="47" borderId="23" xfId="1" applyNumberFormat="1" applyFill="1" applyBorder="1" applyAlignment="1">
      <alignment horizontal="left" vertical="top" wrapText="1"/>
    </xf>
    <xf numFmtId="49" fontId="1" fillId="47" borderId="30" xfId="1" applyNumberFormat="1" applyFill="1" applyBorder="1" applyAlignment="1">
      <alignment horizontal="left" vertical="top" wrapText="1"/>
    </xf>
    <xf numFmtId="49" fontId="1" fillId="47" borderId="14" xfId="1" applyNumberFormat="1" applyFill="1" applyBorder="1" applyAlignment="1">
      <alignment horizontal="left" vertical="top" wrapText="1"/>
    </xf>
    <xf numFmtId="49" fontId="1" fillId="47" borderId="21" xfId="1" applyNumberFormat="1" applyFill="1" applyBorder="1" applyAlignment="1">
      <alignment horizontal="left" vertical="top" wrapText="1"/>
    </xf>
    <xf numFmtId="49" fontId="1" fillId="47" borderId="27" xfId="1" applyNumberFormat="1" applyFill="1" applyBorder="1" applyAlignment="1">
      <alignment horizontal="left" vertical="top" wrapText="1"/>
    </xf>
    <xf numFmtId="49" fontId="1" fillId="47" borderId="25" xfId="1" applyNumberFormat="1" applyFill="1" applyBorder="1" applyAlignment="1">
      <alignment horizontal="left" vertical="top" wrapText="1"/>
    </xf>
    <xf numFmtId="49" fontId="1" fillId="47" borderId="26" xfId="1" applyNumberFormat="1" applyFill="1" applyBorder="1" applyAlignment="1">
      <alignment horizontal="left" vertical="top" wrapText="1"/>
    </xf>
    <xf numFmtId="49" fontId="1" fillId="27" borderId="24" xfId="1" applyNumberFormat="1" applyFill="1" applyBorder="1" applyAlignment="1" applyProtection="1">
      <alignment horizontal="left" vertical="top" wrapText="1"/>
      <protection locked="0"/>
    </xf>
    <xf numFmtId="49" fontId="1" fillId="27" borderId="22" xfId="1" applyNumberFormat="1" applyFill="1" applyBorder="1" applyAlignment="1" applyProtection="1">
      <alignment horizontal="left" vertical="top" wrapText="1"/>
      <protection locked="0"/>
    </xf>
    <xf numFmtId="49" fontId="1" fillId="27" borderId="23" xfId="1" applyNumberFormat="1" applyFill="1" applyBorder="1" applyAlignment="1" applyProtection="1">
      <alignment horizontal="left" vertical="top" wrapText="1"/>
      <protection locked="0"/>
    </xf>
    <xf numFmtId="49" fontId="1" fillId="31" borderId="30" xfId="1" applyNumberFormat="1" applyFill="1" applyBorder="1" applyAlignment="1">
      <alignment horizontal="left" vertical="top" wrapText="1"/>
    </xf>
    <xf numFmtId="49" fontId="1" fillId="31" borderId="14" xfId="1" applyNumberFormat="1" applyFill="1" applyBorder="1" applyAlignment="1">
      <alignment horizontal="left" vertical="top" wrapText="1"/>
    </xf>
    <xf numFmtId="49" fontId="1" fillId="31" borderId="21" xfId="1" applyNumberFormat="1" applyFill="1" applyBorder="1" applyAlignment="1">
      <alignment horizontal="left" vertical="top" wrapText="1"/>
    </xf>
    <xf numFmtId="49" fontId="1" fillId="31" borderId="27" xfId="1" applyNumberFormat="1" applyFill="1" applyBorder="1" applyAlignment="1">
      <alignment horizontal="left" vertical="top" wrapText="1"/>
    </xf>
    <xf numFmtId="49" fontId="1" fillId="31" borderId="25" xfId="1" applyNumberFormat="1" applyFill="1" applyBorder="1" applyAlignment="1">
      <alignment horizontal="left" vertical="top" wrapText="1"/>
    </xf>
    <xf numFmtId="49" fontId="1" fillId="31" borderId="26" xfId="1" applyNumberFormat="1" applyFill="1" applyBorder="1" applyAlignment="1">
      <alignment horizontal="left" vertical="top" wrapText="1"/>
    </xf>
    <xf numFmtId="49" fontId="1" fillId="27" borderId="27" xfId="1" applyNumberFormat="1" applyFill="1" applyBorder="1" applyAlignment="1" applyProtection="1">
      <alignment horizontal="left" vertical="top"/>
      <protection locked="0"/>
    </xf>
    <xf numFmtId="49" fontId="1" fillId="27" borderId="25" xfId="1" applyNumberFormat="1" applyFill="1" applyBorder="1" applyAlignment="1" applyProtection="1">
      <alignment horizontal="left" vertical="top"/>
      <protection locked="0"/>
    </xf>
    <xf numFmtId="49" fontId="1" fillId="27" borderId="26" xfId="1" applyNumberFormat="1" applyFill="1" applyBorder="1" applyAlignment="1" applyProtection="1">
      <alignment horizontal="left" vertical="top"/>
      <protection locked="0"/>
    </xf>
    <xf numFmtId="49" fontId="1" fillId="31" borderId="24" xfId="1" applyNumberFormat="1" applyFill="1" applyBorder="1" applyAlignment="1">
      <alignment horizontal="left" vertical="top" wrapText="1"/>
    </xf>
    <xf numFmtId="49" fontId="1" fillId="31" borderId="22" xfId="1" applyNumberFormat="1" applyFill="1" applyBorder="1" applyAlignment="1">
      <alignment horizontal="left" vertical="top" wrapText="1"/>
    </xf>
    <xf numFmtId="49" fontId="1" fillId="31" borderId="23" xfId="1" applyNumberFormat="1" applyFill="1" applyBorder="1" applyAlignment="1">
      <alignment horizontal="left" vertical="top" wrapText="1"/>
    </xf>
    <xf numFmtId="0" fontId="1" fillId="33" borderId="25" xfId="1" applyFill="1" applyBorder="1" applyAlignment="1">
      <alignment vertical="top" wrapText="1"/>
    </xf>
    <xf numFmtId="0" fontId="1" fillId="26" borderId="26" xfId="1" applyFill="1" applyBorder="1" applyAlignment="1">
      <alignment vertical="top" wrapText="1"/>
    </xf>
    <xf numFmtId="49" fontId="1" fillId="30" borderId="30" xfId="1" applyNumberFormat="1" applyFill="1" applyBorder="1" applyAlignment="1" applyProtection="1">
      <alignment horizontal="left" vertical="top"/>
      <protection locked="0"/>
    </xf>
    <xf numFmtId="49" fontId="1" fillId="0" borderId="14" xfId="1" applyNumberFormat="1" applyBorder="1" applyAlignment="1" applyProtection="1">
      <alignment horizontal="left" vertical="top"/>
      <protection locked="0"/>
    </xf>
    <xf numFmtId="49" fontId="1" fillId="0" borderId="21" xfId="1" applyNumberFormat="1" applyBorder="1" applyAlignment="1" applyProtection="1">
      <alignment horizontal="left" vertical="top"/>
      <protection locked="0"/>
    </xf>
    <xf numFmtId="0" fontId="1" fillId="26" borderId="21" xfId="1" applyFill="1" applyBorder="1" applyAlignment="1">
      <alignment vertical="top" wrapText="1"/>
    </xf>
    <xf numFmtId="49" fontId="1" fillId="30" borderId="27" xfId="1" applyNumberFormat="1" applyFill="1" applyBorder="1" applyAlignment="1" applyProtection="1">
      <alignment horizontal="left" vertical="top"/>
      <protection locked="0"/>
    </xf>
    <xf numFmtId="49" fontId="1" fillId="0" borderId="25" xfId="1" applyNumberFormat="1" applyBorder="1" applyAlignment="1" applyProtection="1">
      <alignment horizontal="left" vertical="top"/>
      <protection locked="0"/>
    </xf>
    <xf numFmtId="49" fontId="1" fillId="0" borderId="26" xfId="1" applyNumberFormat="1" applyBorder="1" applyAlignment="1" applyProtection="1">
      <alignment horizontal="left" vertical="top"/>
      <protection locked="0"/>
    </xf>
    <xf numFmtId="49" fontId="1" fillId="2" borderId="24" xfId="1" applyNumberFormat="1" applyFill="1" applyBorder="1" applyAlignment="1" applyProtection="1">
      <alignment horizontal="left" vertical="top"/>
      <protection locked="0"/>
    </xf>
    <xf numFmtId="49" fontId="1" fillId="0" borderId="22" xfId="1" applyNumberFormat="1" applyBorder="1" applyAlignment="1" applyProtection="1">
      <alignment horizontal="left" vertical="top"/>
      <protection locked="0"/>
    </xf>
    <xf numFmtId="49" fontId="1" fillId="0" borderId="23" xfId="1" applyNumberFormat="1" applyBorder="1" applyAlignment="1" applyProtection="1">
      <alignment horizontal="left" vertical="top"/>
      <protection locked="0"/>
    </xf>
    <xf numFmtId="49" fontId="1" fillId="39" borderId="27" xfId="1" applyNumberFormat="1" applyFill="1" applyBorder="1" applyAlignment="1" applyProtection="1">
      <alignment horizontal="left" vertical="top"/>
      <protection locked="0"/>
    </xf>
    <xf numFmtId="49" fontId="1" fillId="39" borderId="25" xfId="1" applyNumberFormat="1" applyFill="1" applyBorder="1" applyAlignment="1" applyProtection="1">
      <alignment horizontal="left" vertical="top"/>
      <protection locked="0"/>
    </xf>
    <xf numFmtId="49" fontId="1" fillId="39" borderId="26" xfId="1" applyNumberFormat="1" applyFill="1" applyBorder="1" applyAlignment="1" applyProtection="1">
      <alignment horizontal="left" vertical="top"/>
      <protection locked="0"/>
    </xf>
    <xf numFmtId="0" fontId="26" fillId="33" borderId="0" xfId="1" applyFont="1" applyFill="1" applyAlignment="1">
      <alignment vertical="top" wrapText="1"/>
    </xf>
    <xf numFmtId="49" fontId="1" fillId="27" borderId="24" xfId="1" applyNumberFormat="1" applyFill="1" applyBorder="1" applyAlignment="1" applyProtection="1">
      <alignment horizontal="left" vertical="top"/>
      <protection locked="0"/>
    </xf>
    <xf numFmtId="49" fontId="1" fillId="27" borderId="22" xfId="1" applyNumberFormat="1" applyFill="1" applyBorder="1" applyAlignment="1" applyProtection="1">
      <alignment horizontal="left" vertical="top"/>
      <protection locked="0"/>
    </xf>
    <xf numFmtId="49" fontId="1" fillId="27" borderId="23" xfId="1" applyNumberFormat="1" applyFill="1" applyBorder="1" applyAlignment="1" applyProtection="1">
      <alignment horizontal="left" vertical="top"/>
      <protection locked="0"/>
    </xf>
    <xf numFmtId="49" fontId="1" fillId="27" borderId="30" xfId="1" applyNumberFormat="1" applyFill="1" applyBorder="1" applyAlignment="1" applyProtection="1">
      <alignment horizontal="left" vertical="top"/>
      <protection locked="0"/>
    </xf>
    <xf numFmtId="49" fontId="1" fillId="27" borderId="14" xfId="1" applyNumberFormat="1" applyFill="1" applyBorder="1" applyAlignment="1" applyProtection="1">
      <alignment horizontal="left" vertical="top"/>
      <protection locked="0"/>
    </xf>
    <xf numFmtId="49" fontId="1" fillId="27" borderId="21" xfId="1" applyNumberFormat="1" applyFill="1" applyBorder="1" applyAlignment="1" applyProtection="1">
      <alignment horizontal="left" vertical="top"/>
      <protection locked="0"/>
    </xf>
    <xf numFmtId="0" fontId="24" fillId="25" borderId="0" xfId="0" applyFont="1" applyFill="1" applyAlignment="1">
      <alignment horizontal="left" vertical="center" wrapText="1"/>
    </xf>
    <xf numFmtId="0" fontId="1" fillId="26" borderId="0" xfId="0" applyFont="1" applyFill="1" applyAlignment="1">
      <alignment horizontal="left" wrapText="1"/>
    </xf>
    <xf numFmtId="0" fontId="1" fillId="26" borderId="29" xfId="0" applyFont="1" applyFill="1" applyBorder="1" applyAlignment="1">
      <alignment horizontal="left" wrapText="1"/>
    </xf>
    <xf numFmtId="0" fontId="51" fillId="31" borderId="1" xfId="0" applyFont="1" applyFill="1" applyBorder="1" applyAlignment="1">
      <alignment horizontal="left" vertical="top" wrapText="1"/>
    </xf>
    <xf numFmtId="0" fontId="51" fillId="31" borderId="2" xfId="0" applyFont="1" applyFill="1" applyBorder="1" applyAlignment="1">
      <alignment horizontal="left" vertical="top" wrapText="1"/>
    </xf>
    <xf numFmtId="0" fontId="51" fillId="31" borderId="3" xfId="0" applyFont="1" applyFill="1" applyBorder="1" applyAlignment="1">
      <alignment horizontal="left" vertical="top" wrapText="1"/>
    </xf>
    <xf numFmtId="0" fontId="51" fillId="27" borderId="1" xfId="0" applyFont="1" applyFill="1" applyBorder="1" applyAlignment="1" applyProtection="1">
      <alignment horizontal="left" vertical="top" wrapText="1"/>
      <protection locked="0"/>
    </xf>
    <xf numFmtId="0" fontId="51" fillId="27" borderId="2" xfId="0" applyFont="1" applyFill="1" applyBorder="1" applyAlignment="1" applyProtection="1">
      <alignment horizontal="left" vertical="top" wrapText="1"/>
      <protection locked="0"/>
    </xf>
    <xf numFmtId="0" fontId="51" fillId="27" borderId="3" xfId="0" applyFont="1" applyFill="1" applyBorder="1" applyAlignment="1" applyProtection="1">
      <alignment horizontal="left" vertical="top" wrapText="1"/>
      <protection locked="0"/>
    </xf>
    <xf numFmtId="0" fontId="1" fillId="47" borderId="18" xfId="0" applyFont="1" applyFill="1" applyBorder="1" applyAlignment="1">
      <alignment horizontal="left" vertical="top" wrapText="1"/>
    </xf>
    <xf numFmtId="0" fontId="4" fillId="26" borderId="0" xfId="0" applyFont="1" applyFill="1" applyAlignment="1">
      <alignment horizontal="left" vertical="top"/>
    </xf>
    <xf numFmtId="0" fontId="1" fillId="31" borderId="1" xfId="0" applyFont="1" applyFill="1" applyBorder="1" applyAlignment="1">
      <alignment horizontal="left" vertical="top"/>
    </xf>
    <xf numFmtId="0" fontId="1" fillId="31" borderId="2" xfId="0" applyFont="1" applyFill="1" applyBorder="1" applyAlignment="1">
      <alignment horizontal="left" vertical="top"/>
    </xf>
    <xf numFmtId="0" fontId="1" fillId="31" borderId="3" xfId="0" applyFont="1" applyFill="1" applyBorder="1" applyAlignment="1">
      <alignment horizontal="left" vertical="top"/>
    </xf>
    <xf numFmtId="0" fontId="1" fillId="27" borderId="1" xfId="0" applyFont="1" applyFill="1" applyBorder="1" applyAlignment="1" applyProtection="1">
      <alignment horizontal="left" vertical="top" wrapText="1"/>
      <protection locked="0"/>
    </xf>
    <xf numFmtId="0" fontId="1" fillId="27" borderId="2" xfId="0" applyFont="1" applyFill="1" applyBorder="1" applyAlignment="1" applyProtection="1">
      <alignment horizontal="left" vertical="top" wrapText="1"/>
      <protection locked="0"/>
    </xf>
    <xf numFmtId="0" fontId="1" fillId="27" borderId="3" xfId="0" applyFont="1" applyFill="1" applyBorder="1" applyAlignment="1" applyProtection="1">
      <alignment horizontal="left" vertical="top" wrapText="1"/>
      <protection locked="0"/>
    </xf>
    <xf numFmtId="0" fontId="55" fillId="26" borderId="0" xfId="0" applyFont="1" applyFill="1" applyAlignment="1">
      <alignment vertical="top" wrapText="1"/>
    </xf>
    <xf numFmtId="0" fontId="51" fillId="47" borderId="1" xfId="0" applyFont="1" applyFill="1" applyBorder="1" applyAlignment="1">
      <alignment horizontal="left" vertical="top" wrapText="1"/>
    </xf>
    <xf numFmtId="0" fontId="51" fillId="47" borderId="2" xfId="0" applyFont="1" applyFill="1" applyBorder="1" applyAlignment="1">
      <alignment horizontal="left" vertical="top" wrapText="1"/>
    </xf>
    <xf numFmtId="0" fontId="51" fillId="47" borderId="3" xfId="0" applyFont="1" applyFill="1" applyBorder="1" applyAlignment="1">
      <alignment horizontal="left" vertical="top" wrapText="1"/>
    </xf>
    <xf numFmtId="0" fontId="80" fillId="27" borderId="16" xfId="0" applyFont="1" applyFill="1" applyBorder="1" applyAlignment="1" applyProtection="1">
      <alignment horizontal="left" vertical="top" wrapText="1"/>
      <protection locked="0"/>
    </xf>
    <xf numFmtId="0" fontId="1" fillId="31" borderId="1" xfId="0" applyFont="1" applyFill="1" applyBorder="1" applyAlignment="1">
      <alignment horizontal="left" vertical="top" wrapText="1"/>
    </xf>
    <xf numFmtId="0" fontId="1" fillId="31" borderId="3" xfId="0" applyFont="1" applyFill="1" applyBorder="1" applyAlignment="1">
      <alignment horizontal="left" vertical="top" wrapText="1"/>
    </xf>
    <xf numFmtId="0" fontId="1" fillId="27" borderId="1" xfId="0" applyFont="1" applyFill="1" applyBorder="1" applyAlignment="1" applyProtection="1">
      <alignment vertical="top" wrapText="1"/>
      <protection locked="0"/>
    </xf>
    <xf numFmtId="0" fontId="1" fillId="27" borderId="2" xfId="0" applyFont="1" applyFill="1" applyBorder="1" applyAlignment="1" applyProtection="1">
      <alignment vertical="top" wrapText="1"/>
      <protection locked="0"/>
    </xf>
    <xf numFmtId="0" fontId="1" fillId="27" borderId="3" xfId="0" applyFont="1" applyFill="1" applyBorder="1" applyAlignment="1" applyProtection="1">
      <alignment vertical="top" wrapText="1"/>
      <protection locked="0"/>
    </xf>
    <xf numFmtId="0" fontId="4" fillId="26" borderId="0" xfId="0" applyFont="1" applyFill="1" applyAlignment="1">
      <alignment wrapText="1"/>
    </xf>
    <xf numFmtId="0" fontId="22" fillId="26" borderId="0" xfId="0" applyFont="1" applyFill="1" applyAlignment="1">
      <alignment wrapText="1"/>
    </xf>
    <xf numFmtId="0" fontId="1" fillId="29" borderId="16" xfId="0" applyFont="1" applyFill="1" applyBorder="1" applyAlignment="1">
      <alignment horizontal="left" vertical="top"/>
    </xf>
    <xf numFmtId="0" fontId="1" fillId="26" borderId="0" xfId="0" applyFont="1" applyFill="1" applyAlignment="1">
      <alignment wrapText="1"/>
    </xf>
    <xf numFmtId="0" fontId="48" fillId="31" borderId="16" xfId="0" applyFont="1" applyFill="1" applyBorder="1" applyAlignment="1">
      <alignment horizontal="center" vertical="top" wrapText="1"/>
    </xf>
    <xf numFmtId="0" fontId="26" fillId="33" borderId="0" xfId="0" applyFont="1" applyFill="1" applyAlignment="1">
      <alignment horizontal="left" vertical="top" wrapText="1"/>
    </xf>
    <xf numFmtId="0" fontId="26" fillId="33" borderId="45" xfId="0" applyFont="1" applyFill="1" applyBorder="1" applyAlignment="1">
      <alignment horizontal="left" vertical="top" wrapText="1"/>
    </xf>
    <xf numFmtId="0" fontId="26" fillId="33" borderId="0" xfId="0" applyFont="1" applyFill="1" applyAlignment="1">
      <alignment vertical="top" wrapText="1"/>
    </xf>
    <xf numFmtId="0" fontId="0" fillId="0" borderId="45" xfId="0" applyBorder="1" applyAlignment="1">
      <alignment vertical="top" wrapText="1"/>
    </xf>
    <xf numFmtId="0" fontId="82" fillId="42" borderId="0" xfId="87" applyFont="1" applyFill="1" applyBorder="1" applyAlignment="1" applyProtection="1">
      <alignment vertical="center" wrapText="1"/>
    </xf>
    <xf numFmtId="0" fontId="82" fillId="42" borderId="45" xfId="87" applyFont="1" applyFill="1" applyBorder="1" applyAlignment="1" applyProtection="1">
      <alignment vertical="center" wrapText="1"/>
    </xf>
    <xf numFmtId="0" fontId="30" fillId="33" borderId="0" xfId="1" applyFont="1" applyFill="1" applyAlignment="1">
      <alignment horizontal="right" vertical="top" wrapText="1"/>
    </xf>
    <xf numFmtId="0" fontId="30" fillId="33" borderId="29" xfId="1" applyFont="1" applyFill="1" applyBorder="1" applyAlignment="1">
      <alignment horizontal="right" vertical="top" wrapText="1"/>
    </xf>
    <xf numFmtId="0" fontId="1" fillId="27" borderId="1" xfId="0" applyFont="1" applyFill="1" applyBorder="1" applyAlignment="1" applyProtection="1">
      <alignment horizontal="left" vertical="top"/>
      <protection locked="0"/>
    </xf>
    <xf numFmtId="0" fontId="1" fillId="27" borderId="2" xfId="0" applyFont="1" applyFill="1" applyBorder="1" applyAlignment="1" applyProtection="1">
      <alignment horizontal="left" vertical="top"/>
      <protection locked="0"/>
    </xf>
    <xf numFmtId="0" fontId="1" fillId="27" borderId="3" xfId="0" applyFont="1" applyFill="1" applyBorder="1" applyAlignment="1" applyProtection="1">
      <alignment horizontal="left" vertical="top"/>
      <protection locked="0"/>
    </xf>
    <xf numFmtId="0" fontId="1" fillId="2" borderId="16" xfId="0" applyFont="1" applyFill="1" applyBorder="1" applyAlignment="1" applyProtection="1">
      <alignment horizontal="left" vertical="top"/>
      <protection locked="0"/>
    </xf>
    <xf numFmtId="0" fontId="29" fillId="41" borderId="0" xfId="0" applyFont="1" applyFill="1" applyAlignment="1">
      <alignment horizontal="left" vertical="center" wrapText="1"/>
    </xf>
    <xf numFmtId="0" fontId="25" fillId="26" borderId="0" xfId="0" applyFont="1" applyFill="1" applyAlignment="1">
      <alignment vertical="center" wrapText="1"/>
    </xf>
    <xf numFmtId="0" fontId="53" fillId="43" borderId="0" xfId="0" applyFont="1" applyFill="1" applyAlignment="1">
      <alignment vertical="top" wrapText="1"/>
    </xf>
    <xf numFmtId="0" fontId="33" fillId="43" borderId="0" xfId="0" applyFont="1" applyFill="1" applyAlignment="1">
      <alignment vertical="top" wrapText="1"/>
    </xf>
    <xf numFmtId="0" fontId="30" fillId="33" borderId="0" xfId="0" applyFont="1" applyFill="1" applyAlignment="1">
      <alignment horizontal="right" vertical="top" wrapText="1"/>
    </xf>
    <xf numFmtId="0" fontId="30" fillId="33" borderId="29" xfId="0" applyFont="1" applyFill="1" applyBorder="1" applyAlignment="1">
      <alignment horizontal="right" vertical="top" wrapText="1"/>
    </xf>
    <xf numFmtId="0" fontId="1" fillId="47" borderId="16" xfId="0" applyFont="1" applyFill="1" applyBorder="1" applyAlignment="1">
      <alignment horizontal="center" vertical="top"/>
    </xf>
    <xf numFmtId="0" fontId="48" fillId="27" borderId="16" xfId="0" applyFont="1" applyFill="1" applyBorder="1" applyAlignment="1" applyProtection="1">
      <alignment horizontal="center" vertical="top" wrapText="1"/>
      <protection locked="0"/>
    </xf>
    <xf numFmtId="0" fontId="31" fillId="26" borderId="0" xfId="0" applyFont="1" applyFill="1" applyAlignment="1">
      <alignment vertical="top" wrapText="1"/>
    </xf>
    <xf numFmtId="0" fontId="1" fillId="47" borderId="19" xfId="0" applyFont="1" applyFill="1" applyBorder="1" applyAlignment="1">
      <alignment horizontal="left" vertical="top" wrapText="1"/>
    </xf>
    <xf numFmtId="0" fontId="1" fillId="47" borderId="17" xfId="0" applyFont="1" applyFill="1" applyBorder="1" applyAlignment="1">
      <alignment horizontal="left" vertical="top" wrapText="1"/>
    </xf>
    <xf numFmtId="0" fontId="4" fillId="42" borderId="38" xfId="0" applyFont="1" applyFill="1" applyBorder="1" applyAlignment="1">
      <alignment horizontal="center" vertical="center" wrapText="1"/>
    </xf>
    <xf numFmtId="0" fontId="1" fillId="42" borderId="39" xfId="0" applyFont="1" applyFill="1" applyBorder="1" applyAlignment="1">
      <alignment horizontal="center" vertical="center" wrapText="1"/>
    </xf>
    <xf numFmtId="0" fontId="1" fillId="42" borderId="40" xfId="0" applyFont="1" applyFill="1" applyBorder="1" applyAlignment="1">
      <alignment horizontal="center" vertical="center" wrapText="1"/>
    </xf>
    <xf numFmtId="0" fontId="22" fillId="42" borderId="44" xfId="0" applyFont="1" applyFill="1" applyBorder="1" applyAlignment="1">
      <alignment horizontal="center" vertical="center" wrapText="1"/>
    </xf>
    <xf numFmtId="0" fontId="22" fillId="42" borderId="0" xfId="0" applyFont="1" applyFill="1" applyAlignment="1">
      <alignment horizontal="center" vertical="center" wrapText="1"/>
    </xf>
    <xf numFmtId="0" fontId="22" fillId="42" borderId="45" xfId="0" applyFont="1" applyFill="1" applyBorder="1" applyAlignment="1">
      <alignment horizontal="center" vertical="center" wrapText="1"/>
    </xf>
    <xf numFmtId="0" fontId="22" fillId="42" borderId="49" xfId="0" applyFont="1" applyFill="1" applyBorder="1" applyAlignment="1">
      <alignment horizontal="center" vertical="center" wrapText="1"/>
    </xf>
    <xf numFmtId="0" fontId="22" fillId="42" borderId="50" xfId="0" applyFont="1" applyFill="1" applyBorder="1" applyAlignment="1">
      <alignment horizontal="center" vertical="center" wrapText="1"/>
    </xf>
    <xf numFmtId="0" fontId="22" fillId="42" borderId="51" xfId="0" applyFont="1" applyFill="1" applyBorder="1" applyAlignment="1">
      <alignment horizontal="center" vertical="center" wrapText="1"/>
    </xf>
    <xf numFmtId="0" fontId="23" fillId="26" borderId="0" xfId="0" applyFont="1" applyFill="1" applyAlignment="1">
      <alignment vertical="top" wrapText="1"/>
    </xf>
    <xf numFmtId="0" fontId="1" fillId="47" borderId="1" xfId="0" applyFont="1" applyFill="1" applyBorder="1" applyAlignment="1">
      <alignment vertical="top" wrapText="1"/>
    </xf>
    <xf numFmtId="0" fontId="1" fillId="47" borderId="2" xfId="0" applyFont="1" applyFill="1" applyBorder="1" applyAlignment="1">
      <alignment vertical="top" wrapText="1"/>
    </xf>
    <xf numFmtId="0" fontId="1" fillId="47" borderId="3" xfId="0" applyFont="1" applyFill="1" applyBorder="1" applyAlignment="1">
      <alignment vertical="top" wrapText="1"/>
    </xf>
    <xf numFmtId="0" fontId="1" fillId="47" borderId="1" xfId="0" applyFont="1" applyFill="1" applyBorder="1" applyAlignment="1">
      <alignment horizontal="left" vertical="top" wrapText="1"/>
    </xf>
    <xf numFmtId="0" fontId="1" fillId="47" borderId="2" xfId="0" applyFont="1" applyFill="1" applyBorder="1" applyAlignment="1">
      <alignment horizontal="left" vertical="top" wrapText="1"/>
    </xf>
    <xf numFmtId="0" fontId="1" fillId="47" borderId="3" xfId="0" applyFont="1" applyFill="1" applyBorder="1" applyAlignment="1">
      <alignment horizontal="left" vertical="top" wrapText="1"/>
    </xf>
    <xf numFmtId="0" fontId="4" fillId="26" borderId="0" xfId="0" applyFont="1" applyFill="1" applyAlignment="1">
      <alignment horizontal="left" wrapText="1"/>
    </xf>
    <xf numFmtId="0" fontId="4" fillId="26" borderId="29" xfId="0" applyFont="1" applyFill="1" applyBorder="1" applyAlignment="1">
      <alignment horizontal="left" wrapText="1"/>
    </xf>
    <xf numFmtId="0" fontId="76" fillId="47" borderId="1" xfId="0" applyFont="1" applyFill="1" applyBorder="1" applyAlignment="1">
      <alignment horizontal="left" vertical="top"/>
    </xf>
    <xf numFmtId="0" fontId="76" fillId="47" borderId="2" xfId="0" applyFont="1" applyFill="1" applyBorder="1" applyAlignment="1">
      <alignment horizontal="left" vertical="top"/>
    </xf>
    <xf numFmtId="0" fontId="76" fillId="47" borderId="3" xfId="0" applyFont="1" applyFill="1" applyBorder="1" applyAlignment="1">
      <alignment horizontal="left" vertical="top"/>
    </xf>
    <xf numFmtId="0" fontId="51" fillId="38" borderId="0" xfId="0" applyFont="1" applyFill="1" applyAlignment="1">
      <alignment horizontal="left" vertical="top" wrapText="1"/>
    </xf>
    <xf numFmtId="0" fontId="51" fillId="38" borderId="29" xfId="0" applyFont="1" applyFill="1" applyBorder="1" applyAlignment="1">
      <alignment horizontal="left" vertical="top" wrapText="1"/>
    </xf>
    <xf numFmtId="0" fontId="1" fillId="47" borderId="16" xfId="0" applyFont="1" applyFill="1" applyBorder="1" applyAlignment="1">
      <alignment horizontal="left" vertical="top"/>
    </xf>
    <xf numFmtId="0" fontId="1" fillId="27" borderId="24" xfId="0" applyFont="1" applyFill="1" applyBorder="1" applyAlignment="1" applyProtection="1">
      <alignment horizontal="left" vertical="top" wrapText="1"/>
      <protection locked="0"/>
    </xf>
    <xf numFmtId="0" fontId="1" fillId="27" borderId="23" xfId="0" applyFont="1" applyFill="1" applyBorder="1" applyAlignment="1" applyProtection="1">
      <alignment horizontal="left" vertical="top" wrapText="1"/>
      <protection locked="0"/>
    </xf>
    <xf numFmtId="0" fontId="1" fillId="31" borderId="24" xfId="0" applyFont="1" applyFill="1" applyBorder="1" applyAlignment="1">
      <alignment horizontal="left" vertical="top" wrapText="1"/>
    </xf>
    <xf numFmtId="0" fontId="1" fillId="31" borderId="23" xfId="0" applyFont="1" applyFill="1" applyBorder="1" applyAlignment="1">
      <alignment horizontal="left" vertical="top" wrapText="1"/>
    </xf>
    <xf numFmtId="0" fontId="1" fillId="27" borderId="30" xfId="0" applyFont="1" applyFill="1" applyBorder="1" applyAlignment="1" applyProtection="1">
      <alignment horizontal="left" vertical="top" wrapText="1"/>
      <protection locked="0"/>
    </xf>
    <xf numFmtId="0" fontId="1" fillId="27" borderId="21" xfId="0" applyFont="1" applyFill="1" applyBorder="1" applyAlignment="1" applyProtection="1">
      <alignment horizontal="left" vertical="top" wrapText="1"/>
      <protection locked="0"/>
    </xf>
    <xf numFmtId="0" fontId="1" fillId="31" borderId="30" xfId="0" applyFont="1" applyFill="1" applyBorder="1" applyAlignment="1">
      <alignment horizontal="left" vertical="top" wrapText="1"/>
    </xf>
    <xf numFmtId="0" fontId="1" fillId="31" borderId="21" xfId="0" applyFont="1" applyFill="1" applyBorder="1" applyAlignment="1">
      <alignment horizontal="left" vertical="top" wrapText="1"/>
    </xf>
    <xf numFmtId="0" fontId="1" fillId="31" borderId="27" xfId="0" applyFont="1" applyFill="1" applyBorder="1" applyAlignment="1">
      <alignment horizontal="left" vertical="top" wrapText="1"/>
    </xf>
    <xf numFmtId="0" fontId="1" fillId="31" borderId="26" xfId="0" applyFont="1" applyFill="1" applyBorder="1" applyAlignment="1">
      <alignment horizontal="left" vertical="top" wrapText="1"/>
    </xf>
    <xf numFmtId="0" fontId="4" fillId="26" borderId="32" xfId="0" applyFont="1" applyFill="1" applyBorder="1" applyAlignment="1">
      <alignment horizontal="center" wrapText="1"/>
    </xf>
    <xf numFmtId="0" fontId="4" fillId="26" borderId="28" xfId="0" applyFont="1" applyFill="1" applyBorder="1" applyAlignment="1">
      <alignment horizontal="center" wrapText="1"/>
    </xf>
    <xf numFmtId="0" fontId="55" fillId="26" borderId="34" xfId="0" applyFont="1" applyFill="1" applyBorder="1" applyAlignment="1">
      <alignment vertical="top" wrapText="1"/>
    </xf>
    <xf numFmtId="0" fontId="1" fillId="27" borderId="27" xfId="0" applyFont="1" applyFill="1" applyBorder="1" applyAlignment="1" applyProtection="1">
      <alignment horizontal="left" vertical="top" wrapText="1"/>
      <protection locked="0"/>
    </xf>
    <xf numFmtId="0" fontId="1" fillId="27" borderId="26" xfId="0" applyFont="1" applyFill="1" applyBorder="1" applyAlignment="1" applyProtection="1">
      <alignment horizontal="left" vertical="top" wrapText="1"/>
      <protection locked="0"/>
    </xf>
    <xf numFmtId="0" fontId="26" fillId="26" borderId="0" xfId="0" applyFont="1" applyFill="1" applyAlignment="1">
      <alignment horizontal="left" vertical="top" wrapText="1" indent="1"/>
    </xf>
    <xf numFmtId="0" fontId="38" fillId="42" borderId="44" xfId="0" applyFont="1" applyFill="1" applyBorder="1" applyAlignment="1">
      <alignment horizontal="center" vertical="center" wrapText="1"/>
    </xf>
    <xf numFmtId="0" fontId="38" fillId="42" borderId="0" xfId="0" applyFont="1" applyFill="1" applyAlignment="1">
      <alignment horizontal="center" vertical="center" wrapText="1"/>
    </xf>
    <xf numFmtId="0" fontId="38" fillId="42" borderId="45" xfId="0" applyFont="1" applyFill="1" applyBorder="1" applyAlignment="1">
      <alignment horizontal="center" vertical="center" wrapText="1"/>
    </xf>
    <xf numFmtId="0" fontId="38" fillId="42" borderId="49" xfId="0" applyFont="1" applyFill="1" applyBorder="1" applyAlignment="1">
      <alignment horizontal="center" vertical="center" wrapText="1"/>
    </xf>
    <xf numFmtId="0" fontId="38" fillId="42" borderId="50" xfId="0" applyFont="1" applyFill="1" applyBorder="1" applyAlignment="1">
      <alignment horizontal="center" vertical="center" wrapText="1"/>
    </xf>
    <xf numFmtId="0" fontId="38" fillId="42" borderId="51" xfId="0" applyFont="1" applyFill="1" applyBorder="1" applyAlignment="1">
      <alignment horizontal="center" vertical="center" wrapText="1"/>
    </xf>
    <xf numFmtId="0" fontId="1" fillId="47" borderId="27" xfId="1" applyFill="1" applyBorder="1" applyAlignment="1">
      <alignment vertical="top" wrapText="1"/>
    </xf>
    <xf numFmtId="0" fontId="1" fillId="47" borderId="25" xfId="1" applyFill="1" applyBorder="1" applyAlignment="1">
      <alignment vertical="top" wrapText="1"/>
    </xf>
    <xf numFmtId="0" fontId="1" fillId="47" borderId="26" xfId="1" applyFill="1" applyBorder="1" applyAlignment="1">
      <alignment vertical="top" wrapText="1"/>
    </xf>
    <xf numFmtId="0" fontId="24" fillId="25" borderId="0" xfId="1" applyFont="1" applyFill="1" applyAlignment="1">
      <alignment vertical="center" wrapText="1"/>
    </xf>
    <xf numFmtId="0" fontId="0" fillId="0" borderId="0" xfId="0" applyAlignment="1">
      <alignment horizontal="left" vertical="top" wrapText="1" indent="1"/>
    </xf>
    <xf numFmtId="0" fontId="1" fillId="47" borderId="30" xfId="1" applyFill="1" applyBorder="1" applyAlignment="1">
      <alignment vertical="top" wrapText="1"/>
    </xf>
    <xf numFmtId="0" fontId="1" fillId="47" borderId="14" xfId="1" applyFill="1" applyBorder="1" applyAlignment="1">
      <alignment vertical="top" wrapText="1"/>
    </xf>
    <xf numFmtId="0" fontId="1" fillId="47" borderId="21" xfId="1" applyFill="1" applyBorder="1" applyAlignment="1">
      <alignment vertical="top" wrapText="1"/>
    </xf>
    <xf numFmtId="0" fontId="1" fillId="27" borderId="24" xfId="1" applyFill="1" applyBorder="1" applyAlignment="1" applyProtection="1">
      <alignment horizontal="left" vertical="top" wrapText="1"/>
      <protection locked="0"/>
    </xf>
    <xf numFmtId="0" fontId="1" fillId="27" borderId="22" xfId="1" applyFill="1" applyBorder="1" applyAlignment="1" applyProtection="1">
      <alignment horizontal="left" vertical="top" wrapText="1"/>
      <protection locked="0"/>
    </xf>
    <xf numFmtId="0" fontId="1" fillId="27" borderId="30" xfId="1" applyFill="1" applyBorder="1" applyAlignment="1" applyProtection="1">
      <alignment vertical="top" wrapText="1"/>
      <protection locked="0"/>
    </xf>
    <xf numFmtId="0" fontId="1" fillId="27" borderId="14" xfId="1" applyFill="1" applyBorder="1" applyAlignment="1" applyProtection="1">
      <alignment vertical="top" wrapText="1"/>
      <protection locked="0"/>
    </xf>
    <xf numFmtId="0" fontId="1" fillId="26" borderId="16" xfId="0" applyFont="1" applyFill="1" applyBorder="1" applyAlignment="1">
      <alignment horizontal="left" vertical="top"/>
    </xf>
    <xf numFmtId="0" fontId="1" fillId="27" borderId="27" xfId="1" applyFill="1" applyBorder="1" applyAlignment="1" applyProtection="1">
      <alignment vertical="top" wrapText="1"/>
      <protection locked="0"/>
    </xf>
    <xf numFmtId="0" fontId="1" fillId="27" borderId="25" xfId="1" applyFill="1" applyBorder="1" applyAlignment="1" applyProtection="1">
      <alignment vertical="top" wrapText="1"/>
      <protection locked="0"/>
    </xf>
    <xf numFmtId="0" fontId="1" fillId="47" borderId="24" xfId="1" applyFill="1" applyBorder="1" applyAlignment="1">
      <alignment horizontal="left" vertical="top" wrapText="1"/>
    </xf>
    <xf numFmtId="0" fontId="1" fillId="47" borderId="22" xfId="1" applyFill="1" applyBorder="1" applyAlignment="1">
      <alignment horizontal="left" vertical="top" wrapText="1"/>
    </xf>
    <xf numFmtId="0" fontId="1" fillId="47" borderId="23" xfId="1" applyFill="1" applyBorder="1" applyAlignment="1">
      <alignment horizontal="left" vertical="top" wrapText="1"/>
    </xf>
    <xf numFmtId="0" fontId="26" fillId="26" borderId="29" xfId="0" applyFont="1" applyFill="1" applyBorder="1" applyAlignment="1">
      <alignment vertical="top" wrapText="1"/>
    </xf>
    <xf numFmtId="0" fontId="1" fillId="26" borderId="97" xfId="1" applyFill="1" applyBorder="1" applyAlignment="1">
      <alignment horizontal="left" vertical="top" wrapText="1"/>
    </xf>
    <xf numFmtId="0" fontId="1" fillId="26" borderId="90" xfId="1" applyFill="1" applyBorder="1" applyAlignment="1">
      <alignment horizontal="left" vertical="top" wrapText="1"/>
    </xf>
    <xf numFmtId="0" fontId="1" fillId="26" borderId="104" xfId="1" applyFill="1" applyBorder="1" applyAlignment="1">
      <alignment horizontal="left" vertical="top" wrapText="1"/>
    </xf>
    <xf numFmtId="0" fontId="1" fillId="26" borderId="56" xfId="1" applyFill="1" applyBorder="1" applyAlignment="1">
      <alignment horizontal="left" vertical="top" wrapText="1"/>
    </xf>
    <xf numFmtId="0" fontId="1" fillId="26" borderId="58" xfId="1" applyFill="1" applyBorder="1" applyAlignment="1">
      <alignment horizontal="left" vertical="top" wrapText="1"/>
    </xf>
    <xf numFmtId="0" fontId="1" fillId="26" borderId="13" xfId="1" applyFill="1" applyBorder="1" applyAlignment="1">
      <alignment horizontal="left" vertical="top" wrapText="1"/>
    </xf>
    <xf numFmtId="0" fontId="1" fillId="26" borderId="96" xfId="1" applyFill="1" applyBorder="1" applyAlignment="1">
      <alignment horizontal="left" vertical="top" wrapText="1"/>
    </xf>
    <xf numFmtId="164" fontId="1" fillId="27" borderId="1" xfId="1" applyNumberFormat="1" applyFill="1" applyBorder="1" applyAlignment="1" applyProtection="1">
      <alignment vertical="top"/>
      <protection locked="0"/>
    </xf>
    <xf numFmtId="164" fontId="1" fillId="27" borderId="2" xfId="1" applyNumberFormat="1" applyFill="1" applyBorder="1" applyAlignment="1" applyProtection="1">
      <alignment vertical="top"/>
      <protection locked="0"/>
    </xf>
    <xf numFmtId="164" fontId="1" fillId="27" borderId="3" xfId="1" applyNumberFormat="1" applyFill="1" applyBorder="1" applyAlignment="1" applyProtection="1">
      <alignment vertical="top"/>
      <protection locked="0"/>
    </xf>
    <xf numFmtId="0" fontId="55" fillId="26" borderId="29" xfId="0" applyFont="1" applyFill="1" applyBorder="1" applyAlignment="1">
      <alignment vertical="top" wrapText="1"/>
    </xf>
    <xf numFmtId="0" fontId="4" fillId="26" borderId="84" xfId="1" applyFont="1" applyFill="1" applyBorder="1" applyAlignment="1">
      <alignment horizontal="center" wrapText="1"/>
    </xf>
    <xf numFmtId="0" fontId="4" fillId="26" borderId="83" xfId="1" applyFont="1" applyFill="1" applyBorder="1" applyAlignment="1">
      <alignment horizontal="center" wrapText="1"/>
    </xf>
    <xf numFmtId="0" fontId="51" fillId="26" borderId="0" xfId="0" applyFont="1" applyFill="1" applyAlignment="1">
      <alignment horizontal="right" vertical="center"/>
    </xf>
    <xf numFmtId="164" fontId="1" fillId="26" borderId="34" xfId="1" applyNumberFormat="1" applyFill="1" applyBorder="1" applyAlignment="1">
      <alignment horizontal="left" vertical="center"/>
    </xf>
    <xf numFmtId="164" fontId="1" fillId="26" borderId="37" xfId="1" applyNumberFormat="1" applyFill="1" applyBorder="1" applyAlignment="1">
      <alignment horizontal="left" vertical="center"/>
    </xf>
    <xf numFmtId="164" fontId="1" fillId="26" borderId="13" xfId="1" applyNumberFormat="1" applyFill="1" applyBorder="1" applyAlignment="1">
      <alignment horizontal="left" vertical="center"/>
    </xf>
    <xf numFmtId="164" fontId="1" fillId="26" borderId="28" xfId="1" applyNumberFormat="1" applyFill="1" applyBorder="1" applyAlignment="1">
      <alignment horizontal="left" vertical="center"/>
    </xf>
    <xf numFmtId="170" fontId="1" fillId="47" borderId="68" xfId="1" applyNumberFormat="1" applyFill="1" applyBorder="1" applyAlignment="1">
      <alignment horizontal="center" vertical="center" wrapText="1"/>
    </xf>
    <xf numFmtId="170" fontId="1" fillId="47" borderId="31" xfId="1" applyNumberFormat="1" applyFill="1" applyBorder="1" applyAlignment="1">
      <alignment horizontal="center" vertical="center" wrapText="1"/>
    </xf>
    <xf numFmtId="164" fontId="1" fillId="47" borderId="36" xfId="1" applyNumberFormat="1" applyFill="1" applyBorder="1" applyAlignment="1">
      <alignment horizontal="center" vertical="center"/>
    </xf>
    <xf numFmtId="164" fontId="1" fillId="47" borderId="32" xfId="1" applyNumberFormat="1" applyFill="1" applyBorder="1" applyAlignment="1">
      <alignment horizontal="center" vertical="center"/>
    </xf>
    <xf numFmtId="164" fontId="1" fillId="26" borderId="2" xfId="1" applyNumberFormat="1" applyFill="1" applyBorder="1" applyAlignment="1">
      <alignment horizontal="left" vertical="center"/>
    </xf>
    <xf numFmtId="164" fontId="1" fillId="26" borderId="112" xfId="1" applyNumberFormat="1" applyFill="1" applyBorder="1" applyAlignment="1">
      <alignment horizontal="left" vertical="center"/>
    </xf>
    <xf numFmtId="0" fontId="27" fillId="26" borderId="34" xfId="0" applyFont="1" applyFill="1" applyBorder="1" applyAlignment="1">
      <alignment vertical="center" wrapText="1"/>
    </xf>
    <xf numFmtId="0" fontId="22" fillId="0" borderId="34" xfId="0" applyFont="1" applyBorder="1" applyAlignment="1">
      <alignment vertical="center" wrapText="1"/>
    </xf>
    <xf numFmtId="0" fontId="22" fillId="0" borderId="92" xfId="0" applyFont="1" applyBorder="1" applyAlignment="1">
      <alignment vertical="center" wrapText="1"/>
    </xf>
    <xf numFmtId="0" fontId="34" fillId="29" borderId="41" xfId="0" applyFont="1" applyFill="1" applyBorder="1" applyAlignment="1">
      <alignment vertical="center"/>
    </xf>
    <xf numFmtId="0" fontId="22" fillId="0" borderId="63" xfId="0" applyFont="1" applyBorder="1" applyAlignment="1">
      <alignment vertical="center"/>
    </xf>
    <xf numFmtId="0" fontId="22" fillId="0" borderId="43" xfId="0" applyFont="1" applyBorder="1" applyAlignment="1">
      <alignment vertical="center"/>
    </xf>
    <xf numFmtId="0" fontId="22" fillId="33" borderId="0" xfId="0" applyFont="1" applyFill="1" applyAlignment="1">
      <alignment vertical="top" wrapText="1"/>
    </xf>
    <xf numFmtId="0" fontId="22" fillId="33" borderId="29" xfId="0" applyFont="1" applyFill="1" applyBorder="1" applyAlignment="1">
      <alignment vertical="top" wrapText="1"/>
    </xf>
    <xf numFmtId="164" fontId="1" fillId="26" borderId="3" xfId="1" applyNumberFormat="1" applyFill="1" applyBorder="1" applyAlignment="1">
      <alignment horizontal="left" vertical="center"/>
    </xf>
    <xf numFmtId="0" fontId="35" fillId="42" borderId="53" xfId="87" applyFill="1" applyBorder="1" applyAlignment="1" applyProtection="1">
      <alignment horizontal="left"/>
    </xf>
    <xf numFmtId="0" fontId="35" fillId="42" borderId="53" xfId="0" applyFont="1" applyFill="1" applyBorder="1" applyAlignment="1">
      <alignment horizontal="left"/>
    </xf>
    <xf numFmtId="0" fontId="35" fillId="42" borderId="52" xfId="0" applyFont="1" applyFill="1" applyBorder="1" applyAlignment="1">
      <alignment horizontal="left"/>
    </xf>
    <xf numFmtId="0" fontId="35" fillId="42" borderId="48" xfId="87" applyFill="1" applyBorder="1" applyAlignment="1" applyProtection="1">
      <alignment horizontal="left"/>
    </xf>
    <xf numFmtId="0" fontId="24" fillId="25" borderId="0" xfId="1" applyFont="1" applyFill="1" applyAlignment="1">
      <alignment vertical="top" wrapText="1"/>
    </xf>
    <xf numFmtId="0" fontId="35" fillId="42" borderId="48" xfId="0" applyFont="1" applyFill="1" applyBorder="1" applyAlignment="1">
      <alignment horizontal="left"/>
    </xf>
    <xf numFmtId="0" fontId="36" fillId="42" borderId="71" xfId="87" applyFont="1" applyFill="1" applyBorder="1" applyAlignment="1" applyProtection="1">
      <alignment horizontal="center" vertical="top" wrapText="1"/>
    </xf>
    <xf numFmtId="0" fontId="36" fillId="42" borderId="91" xfId="87" applyFont="1" applyFill="1" applyBorder="1" applyAlignment="1" applyProtection="1">
      <alignment horizontal="center" vertical="top" wrapText="1"/>
    </xf>
    <xf numFmtId="0" fontId="4" fillId="42" borderId="101" xfId="0" applyFont="1" applyFill="1" applyBorder="1" applyAlignment="1">
      <alignment horizontal="center" vertical="center" wrapText="1"/>
    </xf>
    <xf numFmtId="0" fontId="81" fillId="33" borderId="0" xfId="0" applyFont="1" applyFill="1" applyAlignment="1">
      <alignment horizontal="center" vertical="center"/>
    </xf>
    <xf numFmtId="164" fontId="1" fillId="26" borderId="119" xfId="1" applyNumberFormat="1" applyFill="1" applyBorder="1" applyAlignment="1">
      <alignment horizontal="right" vertical="center"/>
    </xf>
    <xf numFmtId="164" fontId="1" fillId="26" borderId="29" xfId="1" applyNumberFormat="1" applyFill="1" applyBorder="1" applyAlignment="1">
      <alignment horizontal="right" vertical="center"/>
    </xf>
    <xf numFmtId="164" fontId="1" fillId="26" borderId="121" xfId="1" applyNumberFormat="1" applyFill="1" applyBorder="1" applyAlignment="1">
      <alignment horizontal="right" vertical="center"/>
    </xf>
    <xf numFmtId="0" fontId="1" fillId="31" borderId="120" xfId="1" applyFill="1" applyBorder="1" applyAlignment="1">
      <alignment horizontal="left" vertical="center" wrapText="1"/>
    </xf>
    <xf numFmtId="0" fontId="1" fillId="31" borderId="78" xfId="1" applyFill="1" applyBorder="1" applyAlignment="1">
      <alignment horizontal="left" vertical="center" wrapText="1"/>
    </xf>
    <xf numFmtId="0" fontId="1" fillId="31" borderId="35" xfId="1" applyFill="1" applyBorder="1" applyAlignment="1">
      <alignment horizontal="left" vertical="center" wrapText="1"/>
    </xf>
    <xf numFmtId="0" fontId="1" fillId="31" borderId="0" xfId="1" applyFill="1" applyAlignment="1">
      <alignment horizontal="left" vertical="center" wrapText="1"/>
    </xf>
    <xf numFmtId="0" fontId="1" fillId="31" borderId="122" xfId="1" applyFill="1" applyBorder="1" applyAlignment="1">
      <alignment horizontal="left" vertical="center" wrapText="1"/>
    </xf>
    <xf numFmtId="0" fontId="1" fillId="31" borderId="123" xfId="1" applyFill="1" applyBorder="1" applyAlignment="1">
      <alignment horizontal="left" vertical="center" wrapText="1"/>
    </xf>
    <xf numFmtId="0" fontId="1" fillId="33" borderId="14" xfId="1" applyFill="1" applyBorder="1" applyAlignment="1">
      <alignment vertical="top"/>
    </xf>
    <xf numFmtId="0" fontId="1" fillId="33" borderId="21" xfId="1" applyFill="1" applyBorder="1" applyAlignment="1">
      <alignment vertical="top"/>
    </xf>
    <xf numFmtId="0" fontId="1" fillId="33" borderId="25" xfId="1" applyFill="1" applyBorder="1" applyAlignment="1">
      <alignment vertical="top"/>
    </xf>
    <xf numFmtId="0" fontId="1" fillId="33" borderId="26" xfId="1" applyFill="1" applyBorder="1" applyAlignment="1">
      <alignment vertical="top"/>
    </xf>
    <xf numFmtId="0" fontId="1" fillId="33" borderId="0" xfId="1" applyFill="1" applyAlignment="1">
      <alignment vertical="top"/>
    </xf>
    <xf numFmtId="0" fontId="1" fillId="33" borderId="29" xfId="1" applyFill="1" applyBorder="1" applyAlignment="1">
      <alignment vertical="top"/>
    </xf>
    <xf numFmtId="0" fontId="4" fillId="33" borderId="124" xfId="1" applyFont="1" applyFill="1" applyBorder="1" applyAlignment="1">
      <alignment horizontal="left" vertical="top"/>
    </xf>
    <xf numFmtId="0" fontId="4" fillId="33" borderId="125" xfId="1" applyFont="1" applyFill="1" applyBorder="1" applyAlignment="1">
      <alignment horizontal="left" vertical="top"/>
    </xf>
    <xf numFmtId="0" fontId="1" fillId="33" borderId="2" xfId="1" applyFill="1" applyBorder="1" applyAlignment="1">
      <alignment vertical="top"/>
    </xf>
    <xf numFmtId="0" fontId="1" fillId="33" borderId="3" xfId="1" applyFill="1" applyBorder="1" applyAlignment="1">
      <alignment vertical="top"/>
    </xf>
    <xf numFmtId="14" fontId="1" fillId="31" borderId="30" xfId="0" applyNumberFormat="1" applyFont="1" applyFill="1" applyBorder="1" applyAlignment="1">
      <alignment horizontal="left" vertical="top"/>
    </xf>
    <xf numFmtId="14" fontId="1" fillId="31" borderId="14" xfId="0" applyNumberFormat="1" applyFont="1" applyFill="1" applyBorder="1" applyAlignment="1">
      <alignment horizontal="left" vertical="top"/>
    </xf>
    <xf numFmtId="14" fontId="1" fillId="31" borderId="21" xfId="0" applyNumberFormat="1" applyFont="1" applyFill="1" applyBorder="1" applyAlignment="1">
      <alignment horizontal="left" vertical="top"/>
    </xf>
    <xf numFmtId="14" fontId="1" fillId="31" borderId="27" xfId="0" applyNumberFormat="1" applyFont="1" applyFill="1" applyBorder="1" applyAlignment="1">
      <alignment horizontal="left" vertical="top"/>
    </xf>
    <xf numFmtId="14" fontId="1" fillId="31" borderId="25" xfId="0" applyNumberFormat="1" applyFont="1" applyFill="1" applyBorder="1" applyAlignment="1">
      <alignment horizontal="left" vertical="top"/>
    </xf>
    <xf numFmtId="14" fontId="1" fillId="31" borderId="26" xfId="0" applyNumberFormat="1" applyFont="1" applyFill="1" applyBorder="1" applyAlignment="1">
      <alignment horizontal="left" vertical="top"/>
    </xf>
    <xf numFmtId="0" fontId="4" fillId="26" borderId="32" xfId="0" applyFont="1" applyFill="1" applyBorder="1" applyAlignment="1">
      <alignment vertical="top"/>
    </xf>
    <xf numFmtId="0" fontId="4" fillId="26" borderId="13" xfId="0" applyFont="1" applyFill="1" applyBorder="1" applyAlignment="1">
      <alignment vertical="top"/>
    </xf>
    <xf numFmtId="0" fontId="4" fillId="26" borderId="28" xfId="0" applyFont="1" applyFill="1" applyBorder="1" applyAlignment="1">
      <alignment vertical="top"/>
    </xf>
    <xf numFmtId="0" fontId="4" fillId="26" borderId="0" xfId="0" applyFont="1" applyFill="1" applyAlignment="1">
      <alignment horizontal="right" vertical="top"/>
    </xf>
    <xf numFmtId="0" fontId="1" fillId="47" borderId="30" xfId="0" applyFont="1" applyFill="1" applyBorder="1" applyAlignment="1">
      <alignment horizontal="left" vertical="top"/>
    </xf>
    <xf numFmtId="0" fontId="1" fillId="47" borderId="14" xfId="0" applyFont="1" applyFill="1" applyBorder="1" applyAlignment="1">
      <alignment horizontal="left" vertical="top"/>
    </xf>
    <xf numFmtId="0" fontId="1" fillId="47" borderId="21" xfId="0" applyFont="1" applyFill="1" applyBorder="1" applyAlignment="1">
      <alignment horizontal="left" vertical="top"/>
    </xf>
    <xf numFmtId="0" fontId="1" fillId="26" borderId="30" xfId="0" applyFont="1" applyFill="1" applyBorder="1" applyAlignment="1">
      <alignment vertical="top" wrapText="1"/>
    </xf>
    <xf numFmtId="0" fontId="1" fillId="26" borderId="14" xfId="0" applyFont="1" applyFill="1" applyBorder="1" applyAlignment="1">
      <alignment vertical="top" wrapText="1"/>
    </xf>
    <xf numFmtId="0" fontId="1" fillId="26" borderId="21" xfId="0" applyFont="1" applyFill="1" applyBorder="1" applyAlignment="1">
      <alignment vertical="top" wrapText="1"/>
    </xf>
    <xf numFmtId="0" fontId="1" fillId="26" borderId="27" xfId="0" applyFont="1" applyFill="1" applyBorder="1" applyAlignment="1">
      <alignment vertical="top" wrapText="1"/>
    </xf>
    <xf numFmtId="0" fontId="1" fillId="26" borderId="25" xfId="0" applyFont="1" applyFill="1" applyBorder="1" applyAlignment="1">
      <alignment vertical="top" wrapText="1"/>
    </xf>
    <xf numFmtId="0" fontId="1" fillId="26" borderId="26" xfId="0" applyFont="1" applyFill="1" applyBorder="1" applyAlignment="1">
      <alignment vertical="top" wrapText="1"/>
    </xf>
    <xf numFmtId="0" fontId="0" fillId="31" borderId="21" xfId="0" applyFill="1" applyBorder="1" applyAlignment="1">
      <alignment horizontal="left" vertical="center" wrapText="1"/>
    </xf>
    <xf numFmtId="0" fontId="1" fillId="47" borderId="27" xfId="0" applyFont="1" applyFill="1" applyBorder="1" applyAlignment="1">
      <alignment horizontal="left" vertical="top"/>
    </xf>
    <xf numFmtId="0" fontId="1" fillId="47" borderId="25" xfId="0" applyFont="1" applyFill="1" applyBorder="1" applyAlignment="1">
      <alignment horizontal="left" vertical="top"/>
    </xf>
    <xf numFmtId="0" fontId="1" fillId="47" borderId="26" xfId="0" applyFont="1" applyFill="1" applyBorder="1" applyAlignment="1">
      <alignment horizontal="left" vertical="top"/>
    </xf>
    <xf numFmtId="0" fontId="1" fillId="47" borderId="24" xfId="0" applyFont="1" applyFill="1" applyBorder="1" applyAlignment="1">
      <alignment horizontal="left" vertical="top"/>
    </xf>
    <xf numFmtId="0" fontId="1" fillId="47" borderId="22" xfId="0" applyFont="1" applyFill="1" applyBorder="1" applyAlignment="1">
      <alignment horizontal="left" vertical="top"/>
    </xf>
    <xf numFmtId="0" fontId="1" fillId="47" borderId="23" xfId="0" applyFont="1" applyFill="1" applyBorder="1" applyAlignment="1">
      <alignment horizontal="left" vertical="top"/>
    </xf>
    <xf numFmtId="0" fontId="4" fillId="26" borderId="35" xfId="0" applyFont="1" applyFill="1" applyBorder="1" applyAlignment="1">
      <alignment horizontal="left" wrapText="1"/>
    </xf>
    <xf numFmtId="0" fontId="0" fillId="31" borderId="23" xfId="0" applyFill="1" applyBorder="1" applyAlignment="1">
      <alignment horizontal="left" vertical="center" wrapText="1"/>
    </xf>
    <xf numFmtId="0" fontId="0" fillId="31" borderId="26" xfId="0" applyFill="1" applyBorder="1" applyAlignment="1">
      <alignment horizontal="left" vertical="center" wrapText="1"/>
    </xf>
    <xf numFmtId="0" fontId="4" fillId="26" borderId="35" xfId="1" applyFont="1" applyFill="1" applyBorder="1" applyAlignment="1">
      <alignment vertical="top" wrapText="1"/>
    </xf>
    <xf numFmtId="0" fontId="4" fillId="42" borderId="77" xfId="0" applyFont="1" applyFill="1" applyBorder="1" applyAlignment="1">
      <alignment horizontal="center" vertical="center" wrapText="1"/>
    </xf>
    <xf numFmtId="0" fontId="1" fillId="42" borderId="78" xfId="0" applyFont="1" applyFill="1" applyBorder="1" applyAlignment="1">
      <alignment horizontal="center" vertical="center" wrapText="1"/>
    </xf>
    <xf numFmtId="0" fontId="0" fillId="42" borderId="44" xfId="0" applyFill="1" applyBorder="1" applyAlignment="1">
      <alignment horizontal="center" vertical="center" wrapText="1"/>
    </xf>
    <xf numFmtId="0" fontId="0" fillId="42" borderId="0" xfId="0" applyFill="1" applyAlignment="1">
      <alignment horizontal="center" vertical="center" wrapText="1"/>
    </xf>
    <xf numFmtId="0" fontId="0" fillId="42" borderId="45" xfId="0" applyFill="1" applyBorder="1" applyAlignment="1">
      <alignment horizontal="center" vertical="center" wrapText="1"/>
    </xf>
    <xf numFmtId="0" fontId="0" fillId="42" borderId="49" xfId="0" applyFill="1" applyBorder="1" applyAlignment="1">
      <alignment horizontal="center" vertical="center" wrapText="1"/>
    </xf>
    <xf numFmtId="0" fontId="0" fillId="42" borderId="79" xfId="0" applyFill="1" applyBorder="1" applyAlignment="1">
      <alignment horizontal="center" vertical="center" wrapText="1"/>
    </xf>
    <xf numFmtId="0" fontId="0" fillId="42" borderId="80" xfId="0" applyFill="1" applyBorder="1" applyAlignment="1">
      <alignment horizontal="center" vertical="center" wrapText="1"/>
    </xf>
    <xf numFmtId="0" fontId="36" fillId="42" borderId="46" xfId="87" applyFont="1" applyFill="1" applyBorder="1" applyAlignment="1" applyProtection="1">
      <alignment horizontal="center" vertical="top" wrapText="1"/>
    </xf>
    <xf numFmtId="0" fontId="0" fillId="42" borderId="0" xfId="0" applyFill="1" applyAlignment="1">
      <alignment horizontal="center" vertical="top" wrapText="1"/>
    </xf>
    <xf numFmtId="0" fontId="1" fillId="39" borderId="22" xfId="0" applyFont="1" applyFill="1" applyBorder="1" applyAlignment="1" applyProtection="1">
      <alignment horizontal="left" vertical="top"/>
      <protection locked="0"/>
    </xf>
    <xf numFmtId="0" fontId="0" fillId="39" borderId="23" xfId="0" applyFill="1" applyBorder="1" applyAlignment="1" applyProtection="1">
      <alignment horizontal="left" vertical="top"/>
      <protection locked="0"/>
    </xf>
    <xf numFmtId="0" fontId="1" fillId="39" borderId="24" xfId="0" applyFont="1" applyFill="1" applyBorder="1" applyAlignment="1" applyProtection="1">
      <alignment horizontal="left" vertical="top"/>
      <protection locked="0"/>
    </xf>
    <xf numFmtId="0" fontId="0" fillId="39" borderId="22" xfId="0" applyFill="1" applyBorder="1" applyAlignment="1" applyProtection="1">
      <alignment horizontal="left" vertical="top"/>
      <protection locked="0"/>
    </xf>
    <xf numFmtId="0" fontId="1" fillId="39" borderId="14" xfId="0" applyFont="1" applyFill="1" applyBorder="1" applyAlignment="1" applyProtection="1">
      <alignment horizontal="left" vertical="top"/>
      <protection locked="0"/>
    </xf>
    <xf numFmtId="0" fontId="0" fillId="39" borderId="21" xfId="0" applyFill="1" applyBorder="1" applyAlignment="1" applyProtection="1">
      <alignment horizontal="left" vertical="top"/>
      <protection locked="0"/>
    </xf>
    <xf numFmtId="0" fontId="1" fillId="39" borderId="30" xfId="0" applyFont="1" applyFill="1" applyBorder="1" applyAlignment="1" applyProtection="1">
      <alignment horizontal="left" vertical="top"/>
      <protection locked="0"/>
    </xf>
    <xf numFmtId="0" fontId="0" fillId="39" borderId="14" xfId="0" applyFill="1" applyBorder="1" applyAlignment="1" applyProtection="1">
      <alignment horizontal="left" vertical="top"/>
      <protection locked="0"/>
    </xf>
    <xf numFmtId="0" fontId="27" fillId="26" borderId="13" xfId="0" applyFont="1" applyFill="1" applyBorder="1" applyAlignment="1">
      <alignment horizontal="left" vertical="top" wrapText="1"/>
    </xf>
    <xf numFmtId="0" fontId="1" fillId="39" borderId="25" xfId="0" applyFont="1" applyFill="1" applyBorder="1" applyAlignment="1" applyProtection="1">
      <alignment horizontal="left" vertical="top"/>
      <protection locked="0"/>
    </xf>
    <xf numFmtId="0" fontId="0" fillId="39" borderId="26" xfId="0" applyFill="1" applyBorder="1" applyAlignment="1" applyProtection="1">
      <alignment horizontal="left" vertical="top"/>
      <protection locked="0"/>
    </xf>
    <xf numFmtId="0" fontId="1" fillId="39" borderId="27" xfId="0" applyFont="1" applyFill="1" applyBorder="1" applyAlignment="1" applyProtection="1">
      <alignment horizontal="left" vertical="top"/>
      <protection locked="0"/>
    </xf>
    <xf numFmtId="0" fontId="0" fillId="39" borderId="25" xfId="0" applyFill="1" applyBorder="1" applyAlignment="1" applyProtection="1">
      <alignment horizontal="left" vertical="top"/>
      <protection locked="0"/>
    </xf>
  </cellXfs>
  <cellStyles count="123">
    <cellStyle name="20% - Accent1" xfId="2"/>
    <cellStyle name="20% - Accent1 2" xfId="100"/>
    <cellStyle name="20% - Accent2" xfId="3"/>
    <cellStyle name="20% - Accent2 2" xfId="99"/>
    <cellStyle name="20% - Accent3" xfId="4"/>
    <cellStyle name="20% - Accent3 2" xfId="98"/>
    <cellStyle name="20% - Accent4" xfId="5"/>
    <cellStyle name="20% - Accent4 2" xfId="97"/>
    <cellStyle name="20% - Accent5" xfId="6"/>
    <cellStyle name="20% - Accent5 2" xfId="96"/>
    <cellStyle name="20% - Accent6" xfId="7"/>
    <cellStyle name="20% - Accent6 2" xfId="95"/>
    <cellStyle name="20% - Akzent1" xfId="8"/>
    <cellStyle name="20% - Akzent2" xfId="9"/>
    <cellStyle name="20% - Akzent3" xfId="10"/>
    <cellStyle name="20% - Akzent4" xfId="11"/>
    <cellStyle name="20% - Akzent5" xfId="12"/>
    <cellStyle name="20% - Akzent6" xfId="13"/>
    <cellStyle name="40% - Accent1" xfId="14"/>
    <cellStyle name="40% - Accent1 2" xfId="94"/>
    <cellStyle name="40% - Accent2" xfId="15"/>
    <cellStyle name="40% - Accent2 2" xfId="93"/>
    <cellStyle name="40% - Accent3" xfId="16"/>
    <cellStyle name="40% - Accent3 2" xfId="92"/>
    <cellStyle name="40% - Accent4" xfId="17"/>
    <cellStyle name="40% - Accent4 2" xfId="91"/>
    <cellStyle name="40% - Accent5" xfId="18"/>
    <cellStyle name="40% - Accent5 2" xfId="90"/>
    <cellStyle name="40% - Accent6" xfId="19"/>
    <cellStyle name="40% - Accent6 2" xfId="89"/>
    <cellStyle name="40% - Akzent1" xfId="20"/>
    <cellStyle name="40% - Akzent2" xfId="21"/>
    <cellStyle name="40% - Akzent3" xfId="22"/>
    <cellStyle name="40% - Akzent4" xfId="23"/>
    <cellStyle name="40% - Akzent5" xfId="24"/>
    <cellStyle name="40% - Akzent6" xfId="25"/>
    <cellStyle name="5x indented GHG Textfiels" xfId="88"/>
    <cellStyle name="60% - Accent1" xfId="26"/>
    <cellStyle name="60% - Accent2" xfId="27"/>
    <cellStyle name="60% - Accent3" xfId="28"/>
    <cellStyle name="60% - Accent4" xfId="29"/>
    <cellStyle name="60% - Accent5" xfId="30"/>
    <cellStyle name="60% - Accent6" xfId="31"/>
    <cellStyle name="60% - Akzent1" xfId="32"/>
    <cellStyle name="60% - Akzent2" xfId="33"/>
    <cellStyle name="60% - Akzent3" xfId="34"/>
    <cellStyle name="60% - Akzent4" xfId="35"/>
    <cellStyle name="60% - Akzent5" xfId="36"/>
    <cellStyle name="60% - Akzent6" xfId="37"/>
    <cellStyle name="Accent1" xfId="38"/>
    <cellStyle name="Accent2" xfId="39"/>
    <cellStyle name="Accent3" xfId="40"/>
    <cellStyle name="Accent4" xfId="41"/>
    <cellStyle name="Accent5" xfId="42"/>
    <cellStyle name="Accent6" xfId="43"/>
    <cellStyle name="Akzent1 2" xfId="44"/>
    <cellStyle name="Akzent2 2" xfId="45"/>
    <cellStyle name="Akzent3 2" xfId="46"/>
    <cellStyle name="Akzent4 2" xfId="47"/>
    <cellStyle name="Akzent5 2" xfId="48"/>
    <cellStyle name="Akzent6 2" xfId="49"/>
    <cellStyle name="Ausgabe 2" xfId="50"/>
    <cellStyle name="Ausgabe 3" xfId="108"/>
    <cellStyle name="Bad" xfId="51"/>
    <cellStyle name="Berechnung 2" xfId="52"/>
    <cellStyle name="Berechnung 3" xfId="109"/>
    <cellStyle name="Calculation" xfId="53"/>
    <cellStyle name="Calculation 2" xfId="110"/>
    <cellStyle name="Check Cell" xfId="54"/>
    <cellStyle name="Dziesiętny" xfId="122" builtinId="3"/>
    <cellStyle name="Eingabe 2" xfId="55"/>
    <cellStyle name="Eingabe 3" xfId="111"/>
    <cellStyle name="Ergebnis 2" xfId="56"/>
    <cellStyle name="Ergebnis 3" xfId="112"/>
    <cellStyle name="Erklärender Text 2" xfId="57"/>
    <cellStyle name="Explanatory Text" xfId="58"/>
    <cellStyle name="Good" xfId="59"/>
    <cellStyle name="Gut 2" xfId="60"/>
    <cellStyle name="Heading 1" xfId="61"/>
    <cellStyle name="Heading 2" xfId="62"/>
    <cellStyle name="Heading 3" xfId="63"/>
    <cellStyle name="Heading 3 2" xfId="113"/>
    <cellStyle name="Heading 4" xfId="64"/>
    <cellStyle name="Hiperłącze" xfId="87" builtinId="8"/>
    <cellStyle name="Input" xfId="65"/>
    <cellStyle name="Input 2" xfId="114"/>
    <cellStyle name="Linked Cell" xfId="66"/>
    <cellStyle name="Neutral 2" xfId="67"/>
    <cellStyle name="Normalny" xfId="0" builtinId="0"/>
    <cellStyle name="Note" xfId="68"/>
    <cellStyle name="Note 2" xfId="84"/>
    <cellStyle name="Note 3" xfId="115"/>
    <cellStyle name="Notiz 2" xfId="69"/>
    <cellStyle name="Notiz 3" xfId="116"/>
    <cellStyle name="Output" xfId="70"/>
    <cellStyle name="Output 2" xfId="117"/>
    <cellStyle name="Procentowy" xfId="107" builtinId="5"/>
    <cellStyle name="Prozent 2" xfId="71"/>
    <cellStyle name="Prozent 2 2" xfId="101"/>
    <cellStyle name="Prozent 2 3" xfId="118"/>
    <cellStyle name="Prozent 3" xfId="85"/>
    <cellStyle name="Schlecht 2" xfId="72"/>
    <cellStyle name="Standard 2" xfId="1"/>
    <cellStyle name="Standard 3" xfId="86"/>
    <cellStyle name="Standard 3 2" xfId="102"/>
    <cellStyle name="Standard 4" xfId="104"/>
    <cellStyle name="Standard 4 2" xfId="119"/>
    <cellStyle name="Standard 5" xfId="105"/>
    <cellStyle name="Standard_Outline NIMs template 10-09-30" xfId="106"/>
    <cellStyle name="Title" xfId="73"/>
    <cellStyle name="Total" xfId="74"/>
    <cellStyle name="Total 2" xfId="120"/>
    <cellStyle name="Überschrift 1 2" xfId="76"/>
    <cellStyle name="Überschrift 2 2" xfId="77"/>
    <cellStyle name="Überschrift 3 2" xfId="78"/>
    <cellStyle name="Überschrift 3 3" xfId="121"/>
    <cellStyle name="Überschrift 4 2" xfId="79"/>
    <cellStyle name="Überschrift 5" xfId="75"/>
    <cellStyle name="Verknüpfte Zelle 2" xfId="80"/>
    <cellStyle name="Warnender Text 2" xfId="81"/>
    <cellStyle name="Warning Text" xfId="82"/>
    <cellStyle name="Zelle überprüfen 2" xfId="83"/>
    <cellStyle name="Обычный_CRF2002 (1)" xfId="103"/>
  </cellStyles>
  <dxfs count="153">
    <dxf>
      <fill>
        <patternFill patternType="lightUp">
          <bgColor auto="1"/>
        </patternFill>
      </fill>
    </dxf>
    <dxf>
      <fill>
        <patternFill patternType="lightUp">
          <bgColor auto="1"/>
        </patternFill>
      </fill>
    </dxf>
    <dxf>
      <fill>
        <patternFill patternType="lightUp">
          <bgColor auto="1"/>
        </patternFill>
      </fill>
    </dxf>
    <dxf>
      <font>
        <b/>
        <i val="0"/>
        <color rgb="FFFF0000"/>
      </font>
    </dxf>
    <dxf>
      <font>
        <b/>
        <i val="0"/>
        <color rgb="FFFF0000"/>
      </font>
    </dxf>
    <dxf>
      <font>
        <b/>
        <i val="0"/>
        <color rgb="FFFF0000"/>
      </font>
    </dxf>
    <dxf>
      <font>
        <color theme="4" tint="-0.24994659260841701"/>
      </font>
      <fill>
        <patternFill>
          <bgColor theme="4" tint="-0.24994659260841701"/>
        </patternFill>
      </fill>
    </dxf>
    <dxf>
      <font>
        <color theme="0" tint="-0.499984740745262"/>
      </font>
      <fill>
        <patternFill>
          <bgColor theme="0" tint="-0.499984740745262"/>
        </patternFill>
      </fill>
    </dxf>
    <dxf>
      <font>
        <b/>
        <i val="0"/>
        <color rgb="FFFF0000"/>
      </font>
    </dxf>
    <dxf>
      <fill>
        <patternFill patternType="lightUp">
          <bgColor auto="1"/>
        </patternFill>
      </fill>
    </dxf>
    <dxf>
      <font>
        <b/>
        <i val="0"/>
        <color rgb="FFFF0000"/>
      </font>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ont>
        <b/>
        <i val="0"/>
        <color rgb="FFFF0000"/>
      </font>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ont>
        <b/>
        <i val="0"/>
        <color rgb="FFFF0000"/>
      </font>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ont>
        <b/>
        <i val="0"/>
        <color rgb="FFFF0000"/>
      </font>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ont>
        <b/>
        <i val="0"/>
        <color rgb="FFFF0000"/>
      </font>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ont>
        <b/>
        <i val="0"/>
        <color rgb="FFFF0000"/>
      </font>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ont>
        <b/>
        <i val="0"/>
        <color rgb="FFFF0000"/>
      </font>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ont>
        <b/>
        <i val="0"/>
        <color rgb="FFFF0000"/>
      </font>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ont>
        <b/>
        <i val="0"/>
        <color rgb="FFFF0000"/>
      </font>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ont>
        <b/>
        <i val="0"/>
        <color rgb="FFFF0000"/>
      </font>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solid">
          <bgColor rgb="FFFFFFCC"/>
        </patternFill>
      </fill>
    </dxf>
    <dxf>
      <font>
        <b/>
        <i val="0"/>
        <color rgb="FFFF0000"/>
      </font>
    </dxf>
    <dxf>
      <fill>
        <patternFill patternType="lightUp">
          <bgColor rgb="FFFFFFFF"/>
        </patternFill>
      </fill>
    </dxf>
    <dxf>
      <fill>
        <patternFill patternType="lightUp">
          <bgColor auto="1"/>
        </patternFill>
      </fill>
    </dxf>
    <dxf>
      <font>
        <b/>
        <i val="0"/>
        <color rgb="FFFF0000"/>
      </font>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499984740745262"/>
      </font>
      <fill>
        <patternFill>
          <bgColor theme="0" tint="-0.499984740745262"/>
        </patternFill>
      </fill>
    </dxf>
    <dxf>
      <font>
        <color theme="4" tint="-0.24994659260841701"/>
      </font>
      <fill>
        <patternFill>
          <bgColor theme="4" tint="-0.24994659260841701"/>
        </patternFill>
      </fill>
    </dxf>
    <dxf>
      <fill>
        <patternFill patternType="lightUp">
          <bgColor auto="1"/>
        </patternFill>
      </fill>
    </dxf>
    <dxf>
      <fill>
        <patternFill patternType="lightUp">
          <bgColor auto="1"/>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CCFFFF"/>
      <color rgb="FFFFFFCC"/>
      <color rgb="FFCCFFCC"/>
      <color rgb="FFFF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161925</xdr:colOff>
      <xdr:row>3</xdr:row>
      <xdr:rowOff>402361</xdr:rowOff>
    </xdr:from>
    <xdr:to>
      <xdr:col>11</xdr:col>
      <xdr:colOff>381000</xdr:colOff>
      <xdr:row>5</xdr:row>
      <xdr:rowOff>19050</xdr:rowOff>
    </xdr:to>
    <xdr:pic>
      <xdr:nvPicPr>
        <xdr:cNvPr id="3" name="Grafik 2">
          <a:extLst>
            <a:ext uri="{FF2B5EF4-FFF2-40B4-BE49-F238E27FC236}">
              <a16:creationId xmlns:a16="http://schemas.microsoft.com/office/drawing/2014/main" id="{18B84A87-08F1-C8B1-2EC8-8731D60FB86D}"/>
            </a:ext>
          </a:extLst>
        </xdr:cNvPr>
        <xdr:cNvPicPr>
          <a:picLocks noChangeAspect="1"/>
        </xdr:cNvPicPr>
      </xdr:nvPicPr>
      <xdr:blipFill rotWithShape="1">
        <a:blip xmlns:r="http://schemas.openxmlformats.org/officeDocument/2006/relationships" r:embed="rId1"/>
        <a:srcRect t="14758" b="11577"/>
        <a:stretch>
          <a:fillRect/>
        </a:stretch>
      </xdr:blipFill>
      <xdr:spPr>
        <a:xfrm>
          <a:off x="3438525" y="659536"/>
          <a:ext cx="4505325" cy="12264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mweltbundesamt.at\Projekte\20000\20017_EU_ETS_CIMs_IV\Intern\policy_ets_allocations_cnp_template_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_Contents"/>
      <sheetName val="b_GuidelinesConditions"/>
      <sheetName val="A_VersionCNP"/>
      <sheetName val="B_InstallationData"/>
      <sheetName val="C_InstallationDescription"/>
      <sheetName val="D_HistoricalEmissions"/>
      <sheetName val="E_MeasuresInvestMilestones"/>
      <sheetName val="F_ProdBM"/>
      <sheetName val="G_FallBackBM"/>
      <sheetName val="H_OtherProcesses"/>
      <sheetName val="I_Summary"/>
      <sheetName val="J_MSspecific"/>
      <sheetName val="K_Comments"/>
      <sheetName val="MSParameters"/>
      <sheetName val="EUwideConstants"/>
      <sheetName val="Translations"/>
      <sheetName val="VersionDocumentation"/>
      <sheetName val="policy_ets_allocations_cnp_temp"/>
    </sheetNames>
    <sheetDataSet>
      <sheetData sheetId="0" refreshError="1"/>
      <sheetData sheetId="1" refreshError="1"/>
      <sheetData sheetId="2" refreshError="1"/>
      <sheetData sheetId="3" refreshError="1">
        <row r="87">
          <cell r="I87"/>
        </row>
        <row r="88">
          <cell r="I88"/>
        </row>
        <row r="89">
          <cell r="I89"/>
        </row>
        <row r="90">
          <cell r="I90"/>
        </row>
        <row r="92">
          <cell r="I92"/>
        </row>
        <row r="93">
          <cell r="I93"/>
        </row>
        <row r="94">
          <cell r="I94"/>
        </row>
        <row r="96">
          <cell r="I96"/>
        </row>
        <row r="97">
          <cell r="I97"/>
        </row>
        <row r="98">
          <cell r="I98"/>
        </row>
        <row r="99">
          <cell r="I99"/>
        </row>
        <row r="101">
          <cell r="I101"/>
        </row>
        <row r="102">
          <cell r="I102"/>
        </row>
        <row r="103">
          <cell r="I103"/>
        </row>
      </sheetData>
      <sheetData sheetId="4" refreshError="1">
        <row r="17">
          <cell r="S17" t="str">
            <v/>
          </cell>
          <cell r="V17" t="str">
            <v/>
          </cell>
          <cell r="W17" t="str">
            <v/>
          </cell>
        </row>
        <row r="18">
          <cell r="S18" t="str">
            <v/>
          </cell>
          <cell r="V18" t="str">
            <v/>
          </cell>
          <cell r="W18" t="str">
            <v/>
          </cell>
        </row>
        <row r="19">
          <cell r="S19" t="str">
            <v/>
          </cell>
          <cell r="V19" t="str">
            <v/>
          </cell>
          <cell r="W19" t="str">
            <v/>
          </cell>
        </row>
        <row r="20">
          <cell r="S20" t="str">
            <v/>
          </cell>
          <cell r="V20" t="str">
            <v/>
          </cell>
          <cell r="W20" t="str">
            <v/>
          </cell>
        </row>
        <row r="21">
          <cell r="S21" t="str">
            <v/>
          </cell>
          <cell r="V21" t="str">
            <v/>
          </cell>
          <cell r="W21" t="str">
            <v/>
          </cell>
        </row>
        <row r="22">
          <cell r="S22" t="str">
            <v/>
          </cell>
          <cell r="V22" t="str">
            <v/>
          </cell>
          <cell r="W22" t="str">
            <v/>
          </cell>
        </row>
        <row r="23">
          <cell r="S23" t="str">
            <v/>
          </cell>
          <cell r="V23" t="str">
            <v/>
          </cell>
          <cell r="W23" t="str">
            <v/>
          </cell>
        </row>
        <row r="24">
          <cell r="S24" t="str">
            <v/>
          </cell>
          <cell r="V24" t="str">
            <v/>
          </cell>
          <cell r="W24" t="str">
            <v/>
          </cell>
        </row>
        <row r="25">
          <cell r="S25" t="str">
            <v/>
          </cell>
          <cell r="V25" t="str">
            <v/>
          </cell>
          <cell r="W25" t="str">
            <v/>
          </cell>
        </row>
        <row r="26">
          <cell r="S26" t="str">
            <v/>
          </cell>
          <cell r="V26" t="str">
            <v/>
          </cell>
          <cell r="W26" t="str">
            <v/>
          </cell>
        </row>
        <row r="39">
          <cell r="K39"/>
          <cell r="R39" t="str">
            <v>N.A.</v>
          </cell>
          <cell r="V39" t="str">
            <v/>
          </cell>
        </row>
        <row r="40">
          <cell r="K40"/>
          <cell r="R40" t="str">
            <v>N.A.</v>
          </cell>
          <cell r="V40" t="str">
            <v/>
          </cell>
        </row>
        <row r="41">
          <cell r="K41"/>
          <cell r="R41" t="str">
            <v>N.A.</v>
          </cell>
          <cell r="V41" t="str">
            <v/>
          </cell>
        </row>
        <row r="42">
          <cell r="K42"/>
          <cell r="R42" t="str">
            <v>N.A.</v>
          </cell>
          <cell r="V42" t="str">
            <v/>
          </cell>
        </row>
        <row r="43">
          <cell r="K43"/>
          <cell r="R43" t="str">
            <v>N.A.</v>
          </cell>
          <cell r="V43" t="str">
            <v/>
          </cell>
        </row>
        <row r="44">
          <cell r="K44"/>
          <cell r="R44" t="str">
            <v>N.A.</v>
          </cell>
          <cell r="V44" t="str">
            <v/>
          </cell>
        </row>
        <row r="45">
          <cell r="K45"/>
          <cell r="R45" t="str">
            <v>N.A.</v>
          </cell>
          <cell r="V45" t="str">
            <v/>
          </cell>
        </row>
        <row r="46">
          <cell r="K46"/>
          <cell r="R46" t="str">
            <v>N.A.</v>
          </cell>
          <cell r="V46" t="str">
            <v/>
          </cell>
        </row>
        <row r="47">
          <cell r="K47"/>
          <cell r="R47" t="str">
            <v>N.A.</v>
          </cell>
          <cell r="V47" t="str">
            <v/>
          </cell>
        </row>
        <row r="48">
          <cell r="K48"/>
          <cell r="R48" t="str">
            <v>N.A.</v>
          </cell>
          <cell r="V48" t="str">
            <v/>
          </cell>
        </row>
        <row r="60">
          <cell r="S60" t="str">
            <v/>
          </cell>
          <cell r="V60" t="str">
            <v/>
          </cell>
          <cell r="W60" t="str">
            <v/>
          </cell>
        </row>
        <row r="61">
          <cell r="S61" t="str">
            <v/>
          </cell>
          <cell r="V61" t="str">
            <v/>
          </cell>
          <cell r="W61" t="str">
            <v/>
          </cell>
        </row>
        <row r="62">
          <cell r="S62" t="str">
            <v/>
          </cell>
          <cell r="V62" t="str">
            <v/>
          </cell>
          <cell r="W62" t="str">
            <v/>
          </cell>
        </row>
        <row r="69">
          <cell r="F69" t="str">
            <v>N.A.</v>
          </cell>
          <cell r="H69" t="b">
            <v>0</v>
          </cell>
          <cell r="I69" t="str">
            <v/>
          </cell>
          <cell r="J69" t="str">
            <v/>
          </cell>
          <cell r="K69" t="b">
            <v>0</v>
          </cell>
        </row>
        <row r="70">
          <cell r="F70" t="str">
            <v>N.A.</v>
          </cell>
          <cell r="H70" t="b">
            <v>0</v>
          </cell>
          <cell r="I70" t="str">
            <v/>
          </cell>
          <cell r="J70" t="str">
            <v/>
          </cell>
          <cell r="K70"/>
        </row>
        <row r="71">
          <cell r="F71" t="str">
            <v>N.A.</v>
          </cell>
          <cell r="H71" t="b">
            <v>0</v>
          </cell>
          <cell r="I71" t="str">
            <v/>
          </cell>
          <cell r="J71" t="str">
            <v/>
          </cell>
          <cell r="K71"/>
        </row>
        <row r="72">
          <cell r="F72" t="str">
            <v>N.A.</v>
          </cell>
          <cell r="H72" t="b">
            <v>0</v>
          </cell>
          <cell r="I72" t="str">
            <v/>
          </cell>
          <cell r="J72" t="str">
            <v/>
          </cell>
          <cell r="K72"/>
        </row>
        <row r="73">
          <cell r="F73" t="str">
            <v>N.A.</v>
          </cell>
          <cell r="H73" t="b">
            <v>0</v>
          </cell>
          <cell r="I73" t="str">
            <v/>
          </cell>
          <cell r="J73" t="str">
            <v/>
          </cell>
          <cell r="K73"/>
        </row>
        <row r="74">
          <cell r="F74" t="str">
            <v>N.A.</v>
          </cell>
          <cell r="H74" t="b">
            <v>0</v>
          </cell>
          <cell r="I74" t="str">
            <v/>
          </cell>
          <cell r="J74" t="str">
            <v/>
          </cell>
          <cell r="K74"/>
        </row>
        <row r="75">
          <cell r="F75" t="str">
            <v>N.A.</v>
          </cell>
          <cell r="H75" t="b">
            <v>0</v>
          </cell>
          <cell r="I75" t="str">
            <v/>
          </cell>
          <cell r="J75" t="str">
            <v/>
          </cell>
          <cell r="K75"/>
        </row>
        <row r="76">
          <cell r="F76" t="str">
            <v>N.A.</v>
          </cell>
          <cell r="H76" t="b">
            <v>0</v>
          </cell>
          <cell r="I76" t="str">
            <v/>
          </cell>
          <cell r="J76" t="str">
            <v/>
          </cell>
          <cell r="K76"/>
        </row>
        <row r="77">
          <cell r="F77" t="str">
            <v>N.A.</v>
          </cell>
          <cell r="H77" t="b">
            <v>0</v>
          </cell>
          <cell r="I77" t="str">
            <v/>
          </cell>
          <cell r="J77" t="str">
            <v/>
          </cell>
          <cell r="K77"/>
        </row>
        <row r="78">
          <cell r="F78" t="str">
            <v>N.A.</v>
          </cell>
          <cell r="H78" t="b">
            <v>0</v>
          </cell>
          <cell r="I78" t="str">
            <v/>
          </cell>
          <cell r="J78" t="str">
            <v/>
          </cell>
          <cell r="K78"/>
        </row>
        <row r="79">
          <cell r="F79" t="str">
            <v>N.A.</v>
          </cell>
          <cell r="H79" t="b">
            <v>0</v>
          </cell>
          <cell r="I79" t="str">
            <v/>
          </cell>
          <cell r="J79" t="str">
            <v/>
          </cell>
          <cell r="K79"/>
        </row>
        <row r="80">
          <cell r="F80" t="str">
            <v>N.A.</v>
          </cell>
          <cell r="H80" t="b">
            <v>0</v>
          </cell>
          <cell r="I80" t="str">
            <v/>
          </cell>
          <cell r="J80" t="str">
            <v/>
          </cell>
          <cell r="K80"/>
        </row>
        <row r="81">
          <cell r="F81" t="str">
            <v>N.A.</v>
          </cell>
          <cell r="H81" t="b">
            <v>0</v>
          </cell>
          <cell r="I81" t="str">
            <v/>
          </cell>
          <cell r="J81" t="str">
            <v/>
          </cell>
          <cell r="K81"/>
        </row>
        <row r="82">
          <cell r="F82" t="str">
            <v>N.A.</v>
          </cell>
          <cell r="H82" t="b">
            <v>0</v>
          </cell>
          <cell r="I82" t="str">
            <v/>
          </cell>
          <cell r="J82" t="str">
            <v/>
          </cell>
          <cell r="K82"/>
        </row>
        <row r="83">
          <cell r="F83" t="str">
            <v>N.A.</v>
          </cell>
          <cell r="H83" t="b">
            <v>0</v>
          </cell>
          <cell r="I83" t="str">
            <v/>
          </cell>
          <cell r="J83" t="str">
            <v/>
          </cell>
          <cell r="K83"/>
        </row>
        <row r="84">
          <cell r="F84" t="str">
            <v>N.A.</v>
          </cell>
          <cell r="H84" t="b">
            <v>0</v>
          </cell>
          <cell r="I84" t="str">
            <v/>
          </cell>
          <cell r="J84" t="str">
            <v/>
          </cell>
          <cell r="K84"/>
        </row>
        <row r="85">
          <cell r="F85" t="str">
            <v>N.A.</v>
          </cell>
          <cell r="H85" t="b">
            <v>0</v>
          </cell>
          <cell r="I85" t="str">
            <v/>
          </cell>
          <cell r="J85" t="str">
            <v/>
          </cell>
          <cell r="K85"/>
        </row>
        <row r="86">
          <cell r="F86" t="str">
            <v>N.A.</v>
          </cell>
          <cell r="H86" t="b">
            <v>0</v>
          </cell>
          <cell r="I86" t="str">
            <v/>
          </cell>
          <cell r="J86" t="str">
            <v/>
          </cell>
          <cell r="K86"/>
        </row>
        <row r="87">
          <cell r="F87" t="str">
            <v>N.A.</v>
          </cell>
          <cell r="H87" t="b">
            <v>0</v>
          </cell>
          <cell r="I87" t="str">
            <v/>
          </cell>
          <cell r="J87" t="str">
            <v/>
          </cell>
          <cell r="K87"/>
        </row>
        <row r="88">
          <cell r="F88" t="str">
            <v>N.A.</v>
          </cell>
          <cell r="H88" t="b">
            <v>0</v>
          </cell>
          <cell r="I88"/>
          <cell r="J88" t="str">
            <v/>
          </cell>
          <cell r="K88"/>
        </row>
        <row r="89">
          <cell r="F89" t="str">
            <v>N.A.</v>
          </cell>
          <cell r="H89" t="b">
            <v>0</v>
          </cell>
          <cell r="I89"/>
          <cell r="J89" t="str">
            <v/>
          </cell>
          <cell r="K89"/>
        </row>
        <row r="90">
          <cell r="F90" t="str">
            <v>N.A.</v>
          </cell>
          <cell r="H90" t="b">
            <v>0</v>
          </cell>
          <cell r="I90"/>
          <cell r="J90" t="str">
            <v/>
          </cell>
          <cell r="K90"/>
        </row>
        <row r="91">
          <cell r="F91" t="str">
            <v>N.A.</v>
          </cell>
          <cell r="H91" t="b">
            <v>0</v>
          </cell>
          <cell r="I91" t="str">
            <v/>
          </cell>
          <cell r="J91" t="str">
            <v/>
          </cell>
          <cell r="K91"/>
        </row>
      </sheetData>
      <sheetData sheetId="5" refreshError="1">
        <row r="52">
          <cell r="E52" t="str">
            <v/>
          </cell>
          <cell r="H52" t="str">
            <v/>
          </cell>
          <cell r="I52"/>
          <cell r="J52"/>
          <cell r="K52"/>
          <cell r="L52"/>
          <cell r="M52"/>
          <cell r="N52"/>
        </row>
        <row r="53">
          <cell r="E53" t="str">
            <v/>
          </cell>
          <cell r="H53" t="str">
            <v/>
          </cell>
          <cell r="I53"/>
          <cell r="J53"/>
          <cell r="K53"/>
          <cell r="L53"/>
          <cell r="M53"/>
          <cell r="N53"/>
        </row>
        <row r="54">
          <cell r="E54" t="str">
            <v/>
          </cell>
          <cell r="H54" t="str">
            <v/>
          </cell>
          <cell r="I54"/>
          <cell r="J54"/>
          <cell r="K54"/>
          <cell r="L54"/>
          <cell r="M54"/>
          <cell r="N54"/>
        </row>
      </sheetData>
      <sheetData sheetId="6" refreshError="1"/>
      <sheetData sheetId="7" refreshError="1">
        <row r="19">
          <cell r="G19" t="str">
            <v/>
          </cell>
          <cell r="H19" t="str">
            <v/>
          </cell>
          <cell r="I19"/>
          <cell r="J19"/>
          <cell r="K19"/>
          <cell r="L19"/>
          <cell r="M19"/>
          <cell r="N19"/>
        </row>
        <row r="21">
          <cell r="G21" t="str">
            <v/>
          </cell>
          <cell r="H21" t="str">
            <v>t CO2e</v>
          </cell>
          <cell r="I21"/>
          <cell r="J21"/>
          <cell r="K21"/>
          <cell r="L21"/>
          <cell r="M21"/>
          <cell r="N21"/>
        </row>
        <row r="74">
          <cell r="G74" t="str">
            <v/>
          </cell>
          <cell r="H74" t="str">
            <v/>
          </cell>
          <cell r="I74"/>
          <cell r="J74"/>
          <cell r="K74"/>
          <cell r="L74"/>
          <cell r="M74"/>
          <cell r="N74"/>
        </row>
        <row r="76">
          <cell r="G76" t="str">
            <v/>
          </cell>
          <cell r="H76" t="str">
            <v>t CO2e</v>
          </cell>
          <cell r="I76"/>
          <cell r="J76"/>
          <cell r="K76"/>
          <cell r="L76"/>
          <cell r="M76"/>
          <cell r="N76"/>
        </row>
        <row r="129">
          <cell r="G129" t="str">
            <v/>
          </cell>
          <cell r="H129" t="str">
            <v/>
          </cell>
          <cell r="I129"/>
          <cell r="J129"/>
          <cell r="K129"/>
          <cell r="L129"/>
          <cell r="M129"/>
          <cell r="N129"/>
        </row>
        <row r="131">
          <cell r="G131" t="str">
            <v/>
          </cell>
          <cell r="H131" t="str">
            <v>t CO2e</v>
          </cell>
          <cell r="I131"/>
          <cell r="J131"/>
          <cell r="K131"/>
          <cell r="L131"/>
          <cell r="M131"/>
          <cell r="N131"/>
        </row>
        <row r="184">
          <cell r="G184" t="str">
            <v/>
          </cell>
          <cell r="H184" t="str">
            <v/>
          </cell>
          <cell r="I184"/>
          <cell r="J184"/>
          <cell r="K184"/>
          <cell r="L184"/>
          <cell r="M184"/>
          <cell r="N184"/>
        </row>
        <row r="186">
          <cell r="G186" t="str">
            <v/>
          </cell>
          <cell r="H186" t="str">
            <v>t CO2e</v>
          </cell>
          <cell r="I186"/>
          <cell r="J186"/>
          <cell r="K186"/>
          <cell r="L186"/>
          <cell r="M186"/>
          <cell r="N186"/>
        </row>
        <row r="239">
          <cell r="G239" t="str">
            <v/>
          </cell>
          <cell r="H239" t="str">
            <v/>
          </cell>
          <cell r="I239"/>
          <cell r="J239"/>
          <cell r="K239"/>
          <cell r="L239"/>
          <cell r="M239"/>
          <cell r="N239"/>
        </row>
        <row r="241">
          <cell r="G241" t="str">
            <v/>
          </cell>
          <cell r="H241" t="str">
            <v>t CO2e</v>
          </cell>
          <cell r="I241"/>
          <cell r="J241"/>
          <cell r="K241"/>
          <cell r="L241"/>
          <cell r="M241"/>
          <cell r="N241"/>
        </row>
        <row r="294">
          <cell r="G294" t="str">
            <v/>
          </cell>
          <cell r="H294" t="str">
            <v/>
          </cell>
          <cell r="I294"/>
          <cell r="J294"/>
          <cell r="K294"/>
          <cell r="L294"/>
          <cell r="M294"/>
          <cell r="N294"/>
        </row>
        <row r="296">
          <cell r="G296" t="str">
            <v/>
          </cell>
          <cell r="H296" t="str">
            <v>t CO2e</v>
          </cell>
          <cell r="I296"/>
          <cell r="J296"/>
          <cell r="K296"/>
          <cell r="L296"/>
          <cell r="M296"/>
          <cell r="N296"/>
        </row>
        <row r="349">
          <cell r="G349" t="str">
            <v/>
          </cell>
          <cell r="H349" t="str">
            <v/>
          </cell>
          <cell r="I349"/>
          <cell r="J349"/>
          <cell r="K349"/>
          <cell r="L349"/>
          <cell r="M349"/>
          <cell r="N349"/>
        </row>
        <row r="351">
          <cell r="G351" t="str">
            <v/>
          </cell>
          <cell r="H351" t="str">
            <v>t CO2e</v>
          </cell>
          <cell r="I351"/>
          <cell r="J351"/>
          <cell r="K351"/>
          <cell r="L351"/>
          <cell r="M351"/>
          <cell r="N351"/>
        </row>
        <row r="404">
          <cell r="G404" t="str">
            <v/>
          </cell>
          <cell r="H404" t="str">
            <v/>
          </cell>
          <cell r="I404"/>
          <cell r="J404"/>
          <cell r="K404"/>
          <cell r="L404"/>
          <cell r="M404"/>
          <cell r="N404"/>
        </row>
        <row r="406">
          <cell r="G406" t="str">
            <v/>
          </cell>
          <cell r="H406" t="str">
            <v>t CO2e</v>
          </cell>
          <cell r="I406"/>
          <cell r="J406"/>
          <cell r="K406"/>
          <cell r="L406"/>
          <cell r="M406"/>
          <cell r="N406"/>
        </row>
        <row r="459">
          <cell r="G459" t="str">
            <v/>
          </cell>
          <cell r="H459" t="str">
            <v/>
          </cell>
          <cell r="I459"/>
          <cell r="J459"/>
          <cell r="K459"/>
          <cell r="L459"/>
          <cell r="M459"/>
          <cell r="N459"/>
        </row>
        <row r="461">
          <cell r="G461" t="str">
            <v/>
          </cell>
          <cell r="H461" t="str">
            <v>t CO2e</v>
          </cell>
          <cell r="I461"/>
          <cell r="J461"/>
          <cell r="K461"/>
          <cell r="L461"/>
          <cell r="M461"/>
          <cell r="N461"/>
        </row>
        <row r="514">
          <cell r="G514" t="str">
            <v/>
          </cell>
          <cell r="H514" t="str">
            <v/>
          </cell>
          <cell r="I514"/>
          <cell r="J514"/>
          <cell r="K514"/>
          <cell r="L514"/>
          <cell r="M514"/>
          <cell r="N514"/>
        </row>
        <row r="516">
          <cell r="G516" t="str">
            <v/>
          </cell>
          <cell r="H516" t="str">
            <v>t CO2e</v>
          </cell>
          <cell r="I516"/>
          <cell r="J516"/>
          <cell r="K516"/>
          <cell r="L516"/>
          <cell r="M516"/>
          <cell r="N516"/>
        </row>
      </sheetData>
      <sheetData sheetId="8" refreshError="1">
        <row r="19">
          <cell r="G19" t="str">
            <v/>
          </cell>
          <cell r="H19" t="str">
            <v>t CO2e / TJ</v>
          </cell>
          <cell r="I19"/>
          <cell r="J19"/>
          <cell r="K19"/>
          <cell r="L19"/>
          <cell r="M19"/>
          <cell r="N19"/>
        </row>
        <row r="21">
          <cell r="G21" t="str">
            <v/>
          </cell>
          <cell r="H21" t="str">
            <v>t CO2e</v>
          </cell>
          <cell r="I21"/>
          <cell r="J21"/>
          <cell r="K21"/>
          <cell r="L21"/>
          <cell r="M21"/>
          <cell r="N21"/>
        </row>
        <row r="74">
          <cell r="G74" t="str">
            <v/>
          </cell>
          <cell r="H74" t="str">
            <v>t CO2e / TJ</v>
          </cell>
          <cell r="I74"/>
          <cell r="J74"/>
          <cell r="K74"/>
          <cell r="L74"/>
          <cell r="M74"/>
          <cell r="N74"/>
        </row>
        <row r="76">
          <cell r="G76" t="str">
            <v/>
          </cell>
          <cell r="H76" t="str">
            <v>t CO2e</v>
          </cell>
          <cell r="I76"/>
          <cell r="J76"/>
          <cell r="K76"/>
          <cell r="L76"/>
          <cell r="M76"/>
          <cell r="N76"/>
        </row>
        <row r="129">
          <cell r="G129" t="str">
            <v/>
          </cell>
          <cell r="H129" t="str">
            <v>t CO2e / TJ</v>
          </cell>
          <cell r="I129"/>
          <cell r="J129"/>
          <cell r="K129"/>
          <cell r="L129"/>
          <cell r="M129"/>
          <cell r="N129"/>
        </row>
        <row r="131">
          <cell r="G131" t="str">
            <v/>
          </cell>
          <cell r="H131" t="str">
            <v>t CO2e</v>
          </cell>
          <cell r="I131"/>
          <cell r="J131"/>
          <cell r="K131"/>
          <cell r="L131"/>
          <cell r="M131"/>
          <cell r="N131"/>
        </row>
        <row r="184">
          <cell r="G184" t="str">
            <v/>
          </cell>
          <cell r="H184" t="str">
            <v>t CO2e / TJ</v>
          </cell>
          <cell r="I184"/>
          <cell r="J184"/>
          <cell r="K184"/>
          <cell r="L184"/>
          <cell r="M184"/>
          <cell r="N184"/>
        </row>
        <row r="186">
          <cell r="G186" t="str">
            <v/>
          </cell>
          <cell r="H186" t="str">
            <v>t CO2e</v>
          </cell>
          <cell r="I186"/>
          <cell r="J186"/>
          <cell r="K186"/>
          <cell r="L186"/>
          <cell r="M186"/>
          <cell r="N186"/>
        </row>
        <row r="239">
          <cell r="G239" t="str">
            <v/>
          </cell>
          <cell r="H239" t="str">
            <v>t CO2e / TJ</v>
          </cell>
          <cell r="I239"/>
          <cell r="J239"/>
          <cell r="K239"/>
          <cell r="L239"/>
          <cell r="M239"/>
          <cell r="N239"/>
        </row>
        <row r="241">
          <cell r="G241" t="str">
            <v/>
          </cell>
          <cell r="H241" t="str">
            <v>t CO2e</v>
          </cell>
          <cell r="I241"/>
          <cell r="J241"/>
          <cell r="K241"/>
          <cell r="L241"/>
          <cell r="M241"/>
          <cell r="N241"/>
        </row>
        <row r="294">
          <cell r="G294" t="str">
            <v/>
          </cell>
          <cell r="H294" t="str">
            <v>t CO2e / TJ</v>
          </cell>
          <cell r="I294"/>
          <cell r="J294"/>
          <cell r="K294"/>
          <cell r="L294"/>
          <cell r="M294"/>
          <cell r="N294"/>
        </row>
        <row r="296">
          <cell r="G296" t="str">
            <v/>
          </cell>
          <cell r="H296" t="str">
            <v>t CO2e</v>
          </cell>
          <cell r="I296"/>
          <cell r="J296"/>
          <cell r="K296"/>
          <cell r="L296"/>
          <cell r="M296"/>
          <cell r="N296"/>
        </row>
        <row r="349">
          <cell r="G349" t="str">
            <v/>
          </cell>
          <cell r="H349" t="str">
            <v>t CO2e / TJ</v>
          </cell>
          <cell r="I349"/>
          <cell r="J349"/>
          <cell r="K349"/>
          <cell r="L349"/>
          <cell r="M349"/>
          <cell r="N349"/>
        </row>
        <row r="351">
          <cell r="G351" t="str">
            <v/>
          </cell>
          <cell r="H351" t="str">
            <v>t CO2e</v>
          </cell>
          <cell r="I351"/>
          <cell r="J351"/>
          <cell r="K351"/>
          <cell r="L351"/>
          <cell r="M351"/>
          <cell r="N351"/>
        </row>
        <row r="404">
          <cell r="G404" t="str">
            <v/>
          </cell>
          <cell r="H404" t="str">
            <v>t CO2e / t</v>
          </cell>
          <cell r="I404"/>
          <cell r="J404"/>
          <cell r="K404"/>
          <cell r="L404"/>
          <cell r="M404"/>
          <cell r="N404"/>
        </row>
        <row r="406">
          <cell r="G406" t="str">
            <v/>
          </cell>
          <cell r="H406" t="str">
            <v>t CO2e</v>
          </cell>
          <cell r="I406"/>
          <cell r="J406"/>
          <cell r="K406"/>
          <cell r="L406"/>
          <cell r="M406"/>
          <cell r="N406"/>
        </row>
        <row r="459">
          <cell r="G459" t="str">
            <v/>
          </cell>
          <cell r="H459" t="str">
            <v>t CO2e / t</v>
          </cell>
          <cell r="I459"/>
          <cell r="J459"/>
          <cell r="K459"/>
          <cell r="L459"/>
          <cell r="M459"/>
          <cell r="N459"/>
        </row>
        <row r="461">
          <cell r="G461" t="str">
            <v/>
          </cell>
          <cell r="H461" t="str">
            <v>t CO2e</v>
          </cell>
          <cell r="I461"/>
          <cell r="J461"/>
          <cell r="K461"/>
          <cell r="L461"/>
          <cell r="M461"/>
          <cell r="N461"/>
        </row>
        <row r="514">
          <cell r="G514" t="str">
            <v/>
          </cell>
          <cell r="H514" t="str">
            <v>t CO2e / t</v>
          </cell>
          <cell r="I514"/>
          <cell r="J514"/>
          <cell r="K514"/>
          <cell r="L514"/>
          <cell r="M514"/>
          <cell r="N514"/>
        </row>
        <row r="516">
          <cell r="G516" t="str">
            <v/>
          </cell>
          <cell r="H516" t="str">
            <v>t CO2e</v>
          </cell>
          <cell r="I516"/>
          <cell r="J516"/>
          <cell r="K516"/>
          <cell r="L516"/>
          <cell r="M516"/>
          <cell r="N516"/>
        </row>
      </sheetData>
      <sheetData sheetId="9" refreshError="1">
        <row r="19">
          <cell r="G19" t="str">
            <v/>
          </cell>
          <cell r="H19" t="str">
            <v/>
          </cell>
          <cell r="I19"/>
          <cell r="J19"/>
          <cell r="K19"/>
          <cell r="L19"/>
          <cell r="M19"/>
          <cell r="N19"/>
        </row>
        <row r="21">
          <cell r="G21" t="str">
            <v/>
          </cell>
          <cell r="H21" t="str">
            <v>t CO2e</v>
          </cell>
          <cell r="I21"/>
          <cell r="J21"/>
          <cell r="K21"/>
          <cell r="L21"/>
          <cell r="M21"/>
          <cell r="N21"/>
        </row>
        <row r="74">
          <cell r="G74" t="str">
            <v/>
          </cell>
          <cell r="H74" t="str">
            <v/>
          </cell>
          <cell r="I74"/>
          <cell r="J74"/>
          <cell r="K74"/>
          <cell r="L74"/>
          <cell r="M74"/>
          <cell r="N74"/>
        </row>
        <row r="76">
          <cell r="G76" t="str">
            <v/>
          </cell>
          <cell r="H76" t="str">
            <v>t CO2e</v>
          </cell>
          <cell r="I76"/>
          <cell r="J76"/>
          <cell r="K76"/>
          <cell r="L76"/>
          <cell r="M76"/>
          <cell r="N76"/>
        </row>
        <row r="129">
          <cell r="G129" t="str">
            <v/>
          </cell>
          <cell r="H129" t="str">
            <v/>
          </cell>
          <cell r="I129"/>
          <cell r="J129"/>
          <cell r="K129"/>
          <cell r="L129"/>
          <cell r="M129"/>
          <cell r="N129"/>
        </row>
        <row r="131">
          <cell r="G131" t="str">
            <v/>
          </cell>
          <cell r="H131" t="str">
            <v>t CO2e</v>
          </cell>
          <cell r="I131"/>
          <cell r="J131"/>
          <cell r="K131"/>
          <cell r="L131"/>
          <cell r="M131"/>
          <cell r="N131"/>
        </row>
      </sheetData>
      <sheetData sheetId="10" refreshError="1">
        <row r="12">
          <cell r="J12" t="str">
            <v/>
          </cell>
        </row>
        <row r="13">
          <cell r="J13" t="str">
            <v/>
          </cell>
        </row>
        <row r="14">
          <cell r="J14" t="str">
            <v>member state/CA prefix</v>
          </cell>
          <cell r="L14" t="str">
            <v/>
          </cell>
        </row>
        <row r="15">
          <cell r="J15" t="str">
            <v/>
          </cell>
        </row>
        <row r="16">
          <cell r="J16" t="str">
            <v/>
          </cell>
        </row>
        <row r="18">
          <cell r="E18" t="str">
            <v/>
          </cell>
        </row>
        <row r="19">
          <cell r="E19" t="str">
            <v/>
          </cell>
        </row>
        <row r="24">
          <cell r="E24" t="str">
            <v/>
          </cell>
          <cell r="G24" t="str">
            <v/>
          </cell>
          <cell r="H24" t="str">
            <v/>
          </cell>
          <cell r="J24" t="str">
            <v/>
          </cell>
          <cell r="K24" t="str">
            <v/>
          </cell>
          <cell r="L24" t="str">
            <v/>
          </cell>
          <cell r="M24" t="str">
            <v/>
          </cell>
          <cell r="N24" t="str">
            <v/>
          </cell>
        </row>
        <row r="25">
          <cell r="E25" t="str">
            <v/>
          </cell>
          <cell r="G25" t="str">
            <v/>
          </cell>
          <cell r="H25" t="str">
            <v/>
          </cell>
          <cell r="J25" t="str">
            <v/>
          </cell>
          <cell r="K25" t="str">
            <v/>
          </cell>
          <cell r="L25" t="str">
            <v/>
          </cell>
          <cell r="M25" t="str">
            <v/>
          </cell>
          <cell r="N25" t="str">
            <v/>
          </cell>
        </row>
        <row r="26">
          <cell r="E26" t="str">
            <v/>
          </cell>
          <cell r="G26" t="str">
            <v/>
          </cell>
          <cell r="H26" t="str">
            <v/>
          </cell>
          <cell r="J26" t="str">
            <v/>
          </cell>
          <cell r="K26" t="str">
            <v/>
          </cell>
          <cell r="L26" t="str">
            <v/>
          </cell>
          <cell r="M26" t="str">
            <v/>
          </cell>
          <cell r="N26" t="str">
            <v/>
          </cell>
        </row>
        <row r="27">
          <cell r="E27" t="str">
            <v/>
          </cell>
          <cell r="G27" t="str">
            <v/>
          </cell>
          <cell r="H27" t="str">
            <v/>
          </cell>
          <cell r="J27" t="str">
            <v/>
          </cell>
          <cell r="K27" t="str">
            <v/>
          </cell>
          <cell r="L27" t="str">
            <v/>
          </cell>
          <cell r="M27" t="str">
            <v/>
          </cell>
          <cell r="N27" t="str">
            <v/>
          </cell>
        </row>
        <row r="28">
          <cell r="E28" t="str">
            <v/>
          </cell>
          <cell r="G28" t="str">
            <v/>
          </cell>
          <cell r="H28" t="str">
            <v/>
          </cell>
          <cell r="J28" t="str">
            <v/>
          </cell>
          <cell r="K28" t="str">
            <v/>
          </cell>
          <cell r="L28" t="str">
            <v/>
          </cell>
          <cell r="M28" t="str">
            <v/>
          </cell>
          <cell r="N28" t="str">
            <v/>
          </cell>
        </row>
        <row r="29">
          <cell r="E29" t="str">
            <v/>
          </cell>
          <cell r="G29" t="str">
            <v/>
          </cell>
          <cell r="H29" t="str">
            <v/>
          </cell>
          <cell r="J29" t="str">
            <v/>
          </cell>
          <cell r="K29" t="str">
            <v/>
          </cell>
          <cell r="L29" t="str">
            <v/>
          </cell>
          <cell r="M29" t="str">
            <v/>
          </cell>
          <cell r="N29" t="str">
            <v/>
          </cell>
        </row>
        <row r="30">
          <cell r="E30" t="str">
            <v/>
          </cell>
          <cell r="G30" t="str">
            <v/>
          </cell>
          <cell r="H30" t="str">
            <v/>
          </cell>
          <cell r="J30" t="str">
            <v/>
          </cell>
          <cell r="K30" t="str">
            <v/>
          </cell>
          <cell r="L30" t="str">
            <v/>
          </cell>
          <cell r="M30" t="str">
            <v/>
          </cell>
          <cell r="N30" t="str">
            <v/>
          </cell>
        </row>
        <row r="31">
          <cell r="E31" t="str">
            <v/>
          </cell>
          <cell r="G31" t="str">
            <v/>
          </cell>
          <cell r="H31" t="str">
            <v/>
          </cell>
          <cell r="J31" t="str">
            <v/>
          </cell>
          <cell r="K31" t="str">
            <v/>
          </cell>
          <cell r="L31" t="str">
            <v/>
          </cell>
          <cell r="M31" t="str">
            <v/>
          </cell>
          <cell r="N31" t="str">
            <v/>
          </cell>
        </row>
        <row r="32">
          <cell r="E32" t="str">
            <v/>
          </cell>
          <cell r="G32" t="str">
            <v/>
          </cell>
          <cell r="H32" t="str">
            <v/>
          </cell>
          <cell r="J32" t="str">
            <v/>
          </cell>
          <cell r="K32" t="str">
            <v/>
          </cell>
          <cell r="L32" t="str">
            <v/>
          </cell>
          <cell r="M32" t="str">
            <v/>
          </cell>
          <cell r="N32" t="str">
            <v/>
          </cell>
        </row>
        <row r="33">
          <cell r="E33" t="str">
            <v/>
          </cell>
          <cell r="G33" t="str">
            <v/>
          </cell>
          <cell r="H33" t="str">
            <v/>
          </cell>
          <cell r="J33" t="str">
            <v/>
          </cell>
          <cell r="K33" t="str">
            <v/>
          </cell>
          <cell r="L33" t="str">
            <v/>
          </cell>
          <cell r="M33" t="str">
            <v/>
          </cell>
          <cell r="N33" t="str">
            <v/>
          </cell>
        </row>
        <row r="34">
          <cell r="E34" t="str">
            <v/>
          </cell>
          <cell r="G34" t="str">
            <v/>
          </cell>
          <cell r="H34" t="str">
            <v/>
          </cell>
          <cell r="J34" t="str">
            <v/>
          </cell>
          <cell r="K34" t="str">
            <v/>
          </cell>
          <cell r="L34" t="str">
            <v/>
          </cell>
          <cell r="M34" t="str">
            <v/>
          </cell>
          <cell r="N34" t="str">
            <v/>
          </cell>
        </row>
        <row r="35">
          <cell r="E35" t="str">
            <v/>
          </cell>
          <cell r="G35" t="str">
            <v/>
          </cell>
          <cell r="H35" t="str">
            <v/>
          </cell>
          <cell r="J35" t="str">
            <v/>
          </cell>
          <cell r="K35" t="str">
            <v/>
          </cell>
          <cell r="L35" t="str">
            <v/>
          </cell>
          <cell r="M35" t="str">
            <v/>
          </cell>
          <cell r="N35" t="str">
            <v/>
          </cell>
        </row>
        <row r="36">
          <cell r="E36" t="str">
            <v/>
          </cell>
          <cell r="G36" t="str">
            <v/>
          </cell>
          <cell r="H36" t="str">
            <v/>
          </cell>
          <cell r="J36" t="str">
            <v/>
          </cell>
          <cell r="K36" t="str">
            <v/>
          </cell>
          <cell r="L36" t="str">
            <v/>
          </cell>
          <cell r="M36" t="str">
            <v/>
          </cell>
          <cell r="N36" t="str">
            <v/>
          </cell>
        </row>
        <row r="37">
          <cell r="E37" t="str">
            <v/>
          </cell>
          <cell r="G37" t="str">
            <v/>
          </cell>
          <cell r="H37" t="str">
            <v/>
          </cell>
          <cell r="J37" t="str">
            <v/>
          </cell>
          <cell r="K37" t="str">
            <v/>
          </cell>
          <cell r="L37" t="str">
            <v/>
          </cell>
          <cell r="M37" t="str">
            <v/>
          </cell>
          <cell r="N37" t="str">
            <v/>
          </cell>
        </row>
        <row r="38">
          <cell r="E38" t="str">
            <v/>
          </cell>
          <cell r="G38" t="str">
            <v/>
          </cell>
          <cell r="H38" t="str">
            <v/>
          </cell>
          <cell r="J38" t="str">
            <v/>
          </cell>
          <cell r="K38" t="str">
            <v/>
          </cell>
          <cell r="L38" t="str">
            <v/>
          </cell>
          <cell r="M38" t="str">
            <v/>
          </cell>
          <cell r="N38" t="str">
            <v/>
          </cell>
        </row>
        <row r="39">
          <cell r="E39" t="str">
            <v/>
          </cell>
          <cell r="G39" t="str">
            <v/>
          </cell>
          <cell r="H39" t="str">
            <v/>
          </cell>
          <cell r="J39" t="str">
            <v/>
          </cell>
          <cell r="K39" t="str">
            <v/>
          </cell>
          <cell r="L39" t="str">
            <v/>
          </cell>
          <cell r="M39" t="str">
            <v/>
          </cell>
          <cell r="N39" t="str">
            <v/>
          </cell>
        </row>
        <row r="40">
          <cell r="E40" t="str">
            <v/>
          </cell>
          <cell r="G40" t="str">
            <v/>
          </cell>
          <cell r="H40" t="str">
            <v/>
          </cell>
          <cell r="J40" t="str">
            <v/>
          </cell>
          <cell r="K40" t="str">
            <v/>
          </cell>
          <cell r="L40" t="str">
            <v/>
          </cell>
          <cell r="M40" t="str">
            <v/>
          </cell>
          <cell r="N40" t="str">
            <v/>
          </cell>
        </row>
        <row r="41">
          <cell r="E41" t="str">
            <v/>
          </cell>
          <cell r="G41" t="str">
            <v/>
          </cell>
          <cell r="H41" t="str">
            <v/>
          </cell>
          <cell r="J41" t="str">
            <v/>
          </cell>
          <cell r="K41" t="str">
            <v/>
          </cell>
          <cell r="L41" t="str">
            <v/>
          </cell>
          <cell r="M41" t="str">
            <v/>
          </cell>
          <cell r="N41" t="str">
            <v/>
          </cell>
        </row>
        <row r="42">
          <cell r="E42" t="str">
            <v/>
          </cell>
          <cell r="G42" t="str">
            <v/>
          </cell>
          <cell r="H42" t="str">
            <v/>
          </cell>
          <cell r="J42" t="str">
            <v/>
          </cell>
          <cell r="K42" t="str">
            <v/>
          </cell>
          <cell r="L42" t="str">
            <v/>
          </cell>
          <cell r="M42" t="str">
            <v/>
          </cell>
          <cell r="N42" t="str">
            <v/>
          </cell>
        </row>
        <row r="43">
          <cell r="E43" t="str">
            <v/>
          </cell>
          <cell r="G43" t="str">
            <v/>
          </cell>
          <cell r="H43" t="str">
            <v/>
          </cell>
          <cell r="J43" t="str">
            <v/>
          </cell>
          <cell r="K43" t="str">
            <v/>
          </cell>
          <cell r="L43" t="str">
            <v/>
          </cell>
          <cell r="M43" t="str">
            <v/>
          </cell>
          <cell r="N43" t="str">
            <v/>
          </cell>
        </row>
        <row r="48">
          <cell r="E48" t="str">
            <v/>
          </cell>
          <cell r="H48" t="str">
            <v/>
          </cell>
          <cell r="I48" t="str">
            <v/>
          </cell>
          <cell r="J48" t="str">
            <v/>
          </cell>
          <cell r="K48" t="str">
            <v/>
          </cell>
          <cell r="L48" t="str">
            <v/>
          </cell>
          <cell r="M48" t="str">
            <v/>
          </cell>
          <cell r="N48" t="str">
            <v/>
          </cell>
        </row>
        <row r="49">
          <cell r="E49" t="str">
            <v/>
          </cell>
          <cell r="H49" t="str">
            <v/>
          </cell>
          <cell r="I49" t="str">
            <v/>
          </cell>
          <cell r="J49" t="str">
            <v/>
          </cell>
          <cell r="K49" t="str">
            <v/>
          </cell>
          <cell r="L49" t="str">
            <v/>
          </cell>
          <cell r="M49" t="str">
            <v/>
          </cell>
          <cell r="N49" t="str">
            <v/>
          </cell>
        </row>
        <row r="50">
          <cell r="E50" t="str">
            <v/>
          </cell>
          <cell r="H50" t="str">
            <v/>
          </cell>
          <cell r="I50" t="str">
            <v/>
          </cell>
          <cell r="J50" t="str">
            <v/>
          </cell>
          <cell r="K50" t="str">
            <v/>
          </cell>
          <cell r="L50" t="str">
            <v/>
          </cell>
          <cell r="M50" t="str">
            <v/>
          </cell>
          <cell r="N50" t="str">
            <v/>
          </cell>
        </row>
        <row r="51">
          <cell r="E51" t="str">
            <v/>
          </cell>
          <cell r="H51" t="str">
            <v/>
          </cell>
          <cell r="I51" t="str">
            <v/>
          </cell>
          <cell r="J51" t="str">
            <v/>
          </cell>
          <cell r="K51" t="str">
            <v/>
          </cell>
          <cell r="L51" t="str">
            <v/>
          </cell>
          <cell r="M51" t="str">
            <v/>
          </cell>
          <cell r="N51" t="str">
            <v/>
          </cell>
        </row>
        <row r="52">
          <cell r="E52" t="str">
            <v/>
          </cell>
          <cell r="H52" t="str">
            <v/>
          </cell>
          <cell r="I52" t="str">
            <v/>
          </cell>
          <cell r="J52" t="str">
            <v/>
          </cell>
          <cell r="K52" t="str">
            <v/>
          </cell>
          <cell r="L52" t="str">
            <v/>
          </cell>
          <cell r="M52" t="str">
            <v/>
          </cell>
          <cell r="N52" t="str">
            <v/>
          </cell>
        </row>
        <row r="53">
          <cell r="E53" t="str">
            <v/>
          </cell>
          <cell r="H53" t="str">
            <v/>
          </cell>
          <cell r="I53" t="str">
            <v/>
          </cell>
          <cell r="J53" t="str">
            <v/>
          </cell>
          <cell r="K53" t="str">
            <v/>
          </cell>
          <cell r="L53" t="str">
            <v/>
          </cell>
          <cell r="M53" t="str">
            <v/>
          </cell>
          <cell r="N53" t="str">
            <v/>
          </cell>
        </row>
        <row r="54">
          <cell r="E54" t="str">
            <v/>
          </cell>
          <cell r="H54" t="str">
            <v/>
          </cell>
          <cell r="I54" t="str">
            <v/>
          </cell>
          <cell r="J54" t="str">
            <v/>
          </cell>
          <cell r="K54" t="str">
            <v/>
          </cell>
          <cell r="L54" t="str">
            <v/>
          </cell>
          <cell r="M54" t="str">
            <v/>
          </cell>
          <cell r="N54" t="str">
            <v/>
          </cell>
        </row>
        <row r="55">
          <cell r="E55" t="str">
            <v/>
          </cell>
          <cell r="H55" t="str">
            <v/>
          </cell>
          <cell r="I55" t="str">
            <v/>
          </cell>
          <cell r="J55" t="str">
            <v/>
          </cell>
          <cell r="K55" t="str">
            <v/>
          </cell>
          <cell r="L55" t="str">
            <v/>
          </cell>
          <cell r="M55" t="str">
            <v/>
          </cell>
          <cell r="N55" t="str">
            <v/>
          </cell>
        </row>
        <row r="56">
          <cell r="E56" t="str">
            <v/>
          </cell>
          <cell r="H56" t="str">
            <v/>
          </cell>
          <cell r="I56" t="str">
            <v/>
          </cell>
          <cell r="J56" t="str">
            <v/>
          </cell>
          <cell r="K56" t="str">
            <v/>
          </cell>
          <cell r="L56" t="str">
            <v/>
          </cell>
          <cell r="M56" t="str">
            <v/>
          </cell>
          <cell r="N56" t="str">
            <v/>
          </cell>
        </row>
        <row r="57">
          <cell r="E57" t="str">
            <v/>
          </cell>
          <cell r="H57" t="str">
            <v/>
          </cell>
          <cell r="I57" t="str">
            <v/>
          </cell>
          <cell r="J57" t="str">
            <v/>
          </cell>
          <cell r="K57" t="str">
            <v/>
          </cell>
          <cell r="L57" t="str">
            <v/>
          </cell>
          <cell r="M57" t="str">
            <v/>
          </cell>
          <cell r="N57" t="str">
            <v/>
          </cell>
        </row>
        <row r="58">
          <cell r="E58" t="str">
            <v>Heat benchmark sub-installation, CL, non-CBAM</v>
          </cell>
          <cell r="I58" t="str">
            <v/>
          </cell>
          <cell r="J58" t="str">
            <v/>
          </cell>
          <cell r="K58" t="str">
            <v/>
          </cell>
          <cell r="L58" t="str">
            <v/>
          </cell>
          <cell r="M58" t="str">
            <v/>
          </cell>
          <cell r="N58" t="str">
            <v/>
          </cell>
        </row>
        <row r="59">
          <cell r="E59" t="str">
            <v>Heat benchmark sub-installation, non-CL, non-CBAM</v>
          </cell>
          <cell r="I59" t="str">
            <v/>
          </cell>
          <cell r="J59" t="str">
            <v/>
          </cell>
          <cell r="K59" t="str">
            <v/>
          </cell>
          <cell r="L59" t="str">
            <v/>
          </cell>
          <cell r="M59" t="str">
            <v/>
          </cell>
          <cell r="N59" t="str">
            <v/>
          </cell>
        </row>
        <row r="60">
          <cell r="E60" t="str">
            <v>Heat benchmark sub-installation, CBAM</v>
          </cell>
          <cell r="I60" t="str">
            <v/>
          </cell>
          <cell r="J60" t="str">
            <v/>
          </cell>
          <cell r="K60" t="str">
            <v/>
          </cell>
          <cell r="L60" t="str">
            <v/>
          </cell>
          <cell r="M60" t="str">
            <v/>
          </cell>
          <cell r="N60" t="str">
            <v/>
          </cell>
        </row>
        <row r="61">
          <cell r="E61" t="str">
            <v>District heating sub-installation</v>
          </cell>
          <cell r="I61" t="str">
            <v/>
          </cell>
          <cell r="J61" t="str">
            <v/>
          </cell>
          <cell r="K61" t="str">
            <v/>
          </cell>
          <cell r="L61" t="str">
            <v/>
          </cell>
          <cell r="M61" t="str">
            <v/>
          </cell>
          <cell r="N61" t="str">
            <v/>
          </cell>
        </row>
        <row r="62">
          <cell r="E62" t="str">
            <v>Fuel benchmark sub-installation, CL, non-CBAM</v>
          </cell>
          <cell r="I62" t="str">
            <v/>
          </cell>
          <cell r="J62" t="str">
            <v/>
          </cell>
          <cell r="K62" t="str">
            <v/>
          </cell>
          <cell r="L62" t="str">
            <v/>
          </cell>
          <cell r="M62" t="str">
            <v/>
          </cell>
          <cell r="N62" t="str">
            <v/>
          </cell>
        </row>
        <row r="63">
          <cell r="E63" t="str">
            <v>Fuel benchmark sub-installation, non-CL, non-CBAM</v>
          </cell>
          <cell r="I63" t="str">
            <v/>
          </cell>
          <cell r="J63" t="str">
            <v/>
          </cell>
          <cell r="K63" t="str">
            <v/>
          </cell>
          <cell r="L63" t="str">
            <v/>
          </cell>
          <cell r="M63" t="str">
            <v/>
          </cell>
          <cell r="N63" t="str">
            <v/>
          </cell>
        </row>
        <row r="64">
          <cell r="E64" t="str">
            <v>Fuel benchmark sub-installation, CBAM</v>
          </cell>
          <cell r="I64" t="str">
            <v/>
          </cell>
          <cell r="J64" t="str">
            <v/>
          </cell>
          <cell r="K64" t="str">
            <v/>
          </cell>
          <cell r="L64" t="str">
            <v/>
          </cell>
          <cell r="M64" t="str">
            <v/>
          </cell>
          <cell r="N64" t="str">
            <v/>
          </cell>
        </row>
        <row r="65">
          <cell r="E65" t="str">
            <v>Process emissions sub-installation, CL, non-CBAM</v>
          </cell>
          <cell r="I65" t="str">
            <v/>
          </cell>
          <cell r="J65" t="str">
            <v/>
          </cell>
          <cell r="K65" t="str">
            <v/>
          </cell>
          <cell r="L65" t="str">
            <v/>
          </cell>
          <cell r="M65" t="str">
            <v/>
          </cell>
          <cell r="N65" t="str">
            <v/>
          </cell>
        </row>
        <row r="66">
          <cell r="E66" t="str">
            <v>Process emissions sub-installation, non-CL, non-CBAM</v>
          </cell>
          <cell r="I66" t="str">
            <v/>
          </cell>
          <cell r="J66" t="str">
            <v/>
          </cell>
          <cell r="K66" t="str">
            <v/>
          </cell>
          <cell r="L66" t="str">
            <v/>
          </cell>
          <cell r="M66" t="str">
            <v/>
          </cell>
          <cell r="N66" t="str">
            <v/>
          </cell>
        </row>
        <row r="67">
          <cell r="E67" t="str">
            <v>Process emissions sub-installation, CBAM</v>
          </cell>
          <cell r="I67" t="str">
            <v/>
          </cell>
          <cell r="J67" t="str">
            <v/>
          </cell>
          <cell r="K67" t="str">
            <v/>
          </cell>
          <cell r="L67" t="str">
            <v/>
          </cell>
          <cell r="M67" t="str">
            <v/>
          </cell>
          <cell r="N67" t="str">
            <v/>
          </cell>
        </row>
        <row r="77">
          <cell r="E77" t="str">
            <v/>
          </cell>
          <cell r="H77" t="str">
            <v/>
          </cell>
          <cell r="I77" t="str">
            <v/>
          </cell>
          <cell r="J77" t="str">
            <v/>
          </cell>
          <cell r="K77" t="str">
            <v/>
          </cell>
          <cell r="L77" t="str">
            <v/>
          </cell>
          <cell r="M77" t="str">
            <v/>
          </cell>
          <cell r="N77" t="str">
            <v/>
          </cell>
        </row>
        <row r="78">
          <cell r="E78" t="str">
            <v/>
          </cell>
          <cell r="H78" t="str">
            <v/>
          </cell>
          <cell r="I78" t="str">
            <v/>
          </cell>
          <cell r="J78" t="str">
            <v/>
          </cell>
          <cell r="K78" t="str">
            <v/>
          </cell>
          <cell r="L78" t="str">
            <v/>
          </cell>
          <cell r="M78" t="str">
            <v/>
          </cell>
          <cell r="N78" t="str">
            <v/>
          </cell>
        </row>
        <row r="79">
          <cell r="E79" t="str">
            <v/>
          </cell>
          <cell r="H79" t="str">
            <v/>
          </cell>
          <cell r="I79" t="str">
            <v/>
          </cell>
          <cell r="J79" t="str">
            <v/>
          </cell>
          <cell r="K79" t="str">
            <v/>
          </cell>
          <cell r="L79" t="str">
            <v/>
          </cell>
          <cell r="M79" t="str">
            <v/>
          </cell>
          <cell r="N79" t="str">
            <v/>
          </cell>
        </row>
        <row r="80">
          <cell r="E80" t="str">
            <v/>
          </cell>
          <cell r="H80" t="str">
            <v/>
          </cell>
          <cell r="I80" t="str">
            <v/>
          </cell>
          <cell r="J80" t="str">
            <v/>
          </cell>
          <cell r="K80" t="str">
            <v/>
          </cell>
          <cell r="L80" t="str">
            <v/>
          </cell>
          <cell r="M80" t="str">
            <v/>
          </cell>
          <cell r="N80" t="str">
            <v/>
          </cell>
        </row>
        <row r="81">
          <cell r="E81" t="str">
            <v/>
          </cell>
          <cell r="H81" t="str">
            <v/>
          </cell>
          <cell r="I81" t="str">
            <v/>
          </cell>
          <cell r="J81" t="str">
            <v/>
          </cell>
          <cell r="K81" t="str">
            <v/>
          </cell>
          <cell r="L81" t="str">
            <v/>
          </cell>
          <cell r="M81" t="str">
            <v/>
          </cell>
          <cell r="N81" t="str">
            <v/>
          </cell>
        </row>
        <row r="82">
          <cell r="E82" t="str">
            <v/>
          </cell>
          <cell r="H82" t="str">
            <v/>
          </cell>
          <cell r="I82" t="str">
            <v/>
          </cell>
          <cell r="J82" t="str">
            <v/>
          </cell>
          <cell r="K82" t="str">
            <v/>
          </cell>
          <cell r="L82" t="str">
            <v/>
          </cell>
          <cell r="M82" t="str">
            <v/>
          </cell>
          <cell r="N82" t="str">
            <v/>
          </cell>
        </row>
        <row r="83">
          <cell r="E83" t="str">
            <v/>
          </cell>
          <cell r="H83" t="str">
            <v/>
          </cell>
          <cell r="I83" t="str">
            <v/>
          </cell>
          <cell r="J83" t="str">
            <v/>
          </cell>
          <cell r="K83" t="str">
            <v/>
          </cell>
          <cell r="L83" t="str">
            <v/>
          </cell>
          <cell r="M83" t="str">
            <v/>
          </cell>
          <cell r="N83" t="str">
            <v/>
          </cell>
        </row>
        <row r="84">
          <cell r="E84" t="str">
            <v/>
          </cell>
          <cell r="H84" t="str">
            <v/>
          </cell>
          <cell r="I84" t="str">
            <v/>
          </cell>
          <cell r="J84" t="str">
            <v/>
          </cell>
          <cell r="K84" t="str">
            <v/>
          </cell>
          <cell r="L84" t="str">
            <v/>
          </cell>
          <cell r="M84" t="str">
            <v/>
          </cell>
          <cell r="N84" t="str">
            <v/>
          </cell>
        </row>
        <row r="85">
          <cell r="E85" t="str">
            <v/>
          </cell>
          <cell r="H85" t="str">
            <v/>
          </cell>
          <cell r="I85" t="str">
            <v/>
          </cell>
          <cell r="J85" t="str">
            <v/>
          </cell>
          <cell r="K85" t="str">
            <v/>
          </cell>
          <cell r="L85" t="str">
            <v/>
          </cell>
          <cell r="M85" t="str">
            <v/>
          </cell>
          <cell r="N85" t="str">
            <v/>
          </cell>
        </row>
        <row r="86">
          <cell r="E86" t="str">
            <v/>
          </cell>
          <cell r="H86" t="str">
            <v/>
          </cell>
          <cell r="I86" t="str">
            <v/>
          </cell>
          <cell r="J86" t="str">
            <v/>
          </cell>
          <cell r="K86" t="str">
            <v/>
          </cell>
          <cell r="L86" t="str">
            <v/>
          </cell>
          <cell r="M86" t="str">
            <v/>
          </cell>
          <cell r="N86" t="str">
            <v/>
          </cell>
        </row>
        <row r="87">
          <cell r="E87" t="str">
            <v>Heat benchmark sub-installation, CL, non-CBAM</v>
          </cell>
          <cell r="H87" t="str">
            <v/>
          </cell>
          <cell r="I87" t="str">
            <v/>
          </cell>
          <cell r="J87" t="str">
            <v/>
          </cell>
          <cell r="K87" t="str">
            <v/>
          </cell>
          <cell r="L87" t="str">
            <v/>
          </cell>
          <cell r="M87" t="str">
            <v/>
          </cell>
          <cell r="N87" t="str">
            <v/>
          </cell>
        </row>
        <row r="88">
          <cell r="E88" t="str">
            <v>Heat benchmark sub-installation, non-CL, non-CBAM</v>
          </cell>
          <cell r="H88" t="str">
            <v/>
          </cell>
          <cell r="I88" t="str">
            <v/>
          </cell>
          <cell r="J88" t="str">
            <v/>
          </cell>
          <cell r="K88" t="str">
            <v/>
          </cell>
          <cell r="L88" t="str">
            <v/>
          </cell>
          <cell r="M88" t="str">
            <v/>
          </cell>
          <cell r="N88" t="str">
            <v/>
          </cell>
        </row>
        <row r="89">
          <cell r="E89" t="str">
            <v>Heat benchmark sub-installation, CBAM</v>
          </cell>
          <cell r="H89" t="str">
            <v/>
          </cell>
          <cell r="I89" t="str">
            <v/>
          </cell>
          <cell r="J89" t="str">
            <v/>
          </cell>
          <cell r="K89" t="str">
            <v/>
          </cell>
          <cell r="L89" t="str">
            <v/>
          </cell>
          <cell r="M89" t="str">
            <v/>
          </cell>
          <cell r="N89" t="str">
            <v/>
          </cell>
        </row>
        <row r="90">
          <cell r="E90" t="str">
            <v>District heating sub-installation</v>
          </cell>
          <cell r="H90" t="str">
            <v/>
          </cell>
          <cell r="I90" t="str">
            <v/>
          </cell>
          <cell r="J90" t="str">
            <v/>
          </cell>
          <cell r="K90" t="str">
            <v/>
          </cell>
          <cell r="L90" t="str">
            <v/>
          </cell>
          <cell r="M90" t="str">
            <v/>
          </cell>
          <cell r="N90" t="str">
            <v/>
          </cell>
        </row>
        <row r="91">
          <cell r="E91" t="str">
            <v>Fuel benchmark sub-installation, CL, non-CBAM</v>
          </cell>
          <cell r="H91" t="str">
            <v/>
          </cell>
          <cell r="I91" t="str">
            <v/>
          </cell>
          <cell r="J91" t="str">
            <v/>
          </cell>
          <cell r="K91" t="str">
            <v/>
          </cell>
          <cell r="L91" t="str">
            <v/>
          </cell>
          <cell r="M91" t="str">
            <v/>
          </cell>
          <cell r="N91" t="str">
            <v/>
          </cell>
        </row>
        <row r="92">
          <cell r="E92" t="str">
            <v>Fuel benchmark sub-installation, non-CL, non-CBAM</v>
          </cell>
          <cell r="H92" t="str">
            <v/>
          </cell>
          <cell r="I92" t="str">
            <v/>
          </cell>
          <cell r="J92" t="str">
            <v/>
          </cell>
          <cell r="K92" t="str">
            <v/>
          </cell>
          <cell r="L92" t="str">
            <v/>
          </cell>
          <cell r="M92" t="str">
            <v/>
          </cell>
          <cell r="N92" t="str">
            <v/>
          </cell>
        </row>
        <row r="93">
          <cell r="E93" t="str">
            <v>Fuel benchmark sub-installation, CBAM</v>
          </cell>
          <cell r="H93" t="str">
            <v/>
          </cell>
          <cell r="I93" t="str">
            <v/>
          </cell>
          <cell r="J93" t="str">
            <v/>
          </cell>
          <cell r="K93" t="str">
            <v/>
          </cell>
          <cell r="L93" t="str">
            <v/>
          </cell>
          <cell r="M93" t="str">
            <v/>
          </cell>
          <cell r="N93" t="str">
            <v/>
          </cell>
        </row>
        <row r="94">
          <cell r="E94" t="str">
            <v>Process emissions sub-installation, CL, non-CBAM</v>
          </cell>
          <cell r="H94" t="str">
            <v/>
          </cell>
          <cell r="I94" t="str">
            <v/>
          </cell>
          <cell r="J94" t="str">
            <v/>
          </cell>
          <cell r="K94" t="str">
            <v/>
          </cell>
          <cell r="L94" t="str">
            <v/>
          </cell>
          <cell r="M94" t="str">
            <v/>
          </cell>
          <cell r="N94" t="str">
            <v/>
          </cell>
        </row>
        <row r="95">
          <cell r="E95" t="str">
            <v>Process emissions sub-installation, non-CL, non-CBAM</v>
          </cell>
          <cell r="H95" t="str">
            <v/>
          </cell>
          <cell r="I95" t="str">
            <v/>
          </cell>
          <cell r="J95" t="str">
            <v/>
          </cell>
          <cell r="K95" t="str">
            <v/>
          </cell>
          <cell r="L95" t="str">
            <v/>
          </cell>
          <cell r="M95" t="str">
            <v/>
          </cell>
          <cell r="N95" t="str">
            <v/>
          </cell>
        </row>
        <row r="96">
          <cell r="E96" t="str">
            <v>Process emissions sub-installation, CBAM</v>
          </cell>
          <cell r="H96" t="str">
            <v/>
          </cell>
          <cell r="I96" t="str">
            <v/>
          </cell>
          <cell r="J96" t="str">
            <v/>
          </cell>
          <cell r="K96" t="str">
            <v/>
          </cell>
          <cell r="L96" t="str">
            <v/>
          </cell>
          <cell r="M96" t="str">
            <v/>
          </cell>
          <cell r="N96" t="str">
            <v/>
          </cell>
        </row>
        <row r="97">
          <cell r="E97" t="str">
            <v/>
          </cell>
          <cell r="H97"/>
          <cell r="I97"/>
          <cell r="J97"/>
          <cell r="K97"/>
          <cell r="L97"/>
          <cell r="M97"/>
          <cell r="N97"/>
        </row>
        <row r="98">
          <cell r="E98" t="str">
            <v/>
          </cell>
          <cell r="H98"/>
          <cell r="I98"/>
          <cell r="J98"/>
          <cell r="K98"/>
          <cell r="L98"/>
          <cell r="M98"/>
          <cell r="N98"/>
        </row>
        <row r="99">
          <cell r="E99" t="str">
            <v/>
          </cell>
          <cell r="H99"/>
          <cell r="I99"/>
          <cell r="J99"/>
          <cell r="K99"/>
          <cell r="L99"/>
          <cell r="M99"/>
          <cell r="N99"/>
        </row>
        <row r="104">
          <cell r="E104" t="str">
            <v/>
          </cell>
          <cell r="H104" t="str">
            <v/>
          </cell>
          <cell r="I104" t="str">
            <v/>
          </cell>
          <cell r="J104" t="str">
            <v/>
          </cell>
          <cell r="K104" t="str">
            <v/>
          </cell>
          <cell r="L104" t="str">
            <v/>
          </cell>
          <cell r="M104" t="str">
            <v/>
          </cell>
          <cell r="N104" t="str">
            <v/>
          </cell>
        </row>
        <row r="105">
          <cell r="E105" t="str">
            <v/>
          </cell>
          <cell r="H105" t="str">
            <v/>
          </cell>
          <cell r="I105" t="str">
            <v/>
          </cell>
          <cell r="J105" t="str">
            <v/>
          </cell>
          <cell r="K105" t="str">
            <v/>
          </cell>
          <cell r="L105" t="str">
            <v/>
          </cell>
          <cell r="M105" t="str">
            <v/>
          </cell>
          <cell r="N105" t="str">
            <v/>
          </cell>
        </row>
        <row r="106">
          <cell r="E106" t="str">
            <v/>
          </cell>
          <cell r="H106" t="str">
            <v/>
          </cell>
          <cell r="I106" t="str">
            <v/>
          </cell>
          <cell r="J106" t="str">
            <v/>
          </cell>
          <cell r="K106" t="str">
            <v/>
          </cell>
          <cell r="L106" t="str">
            <v/>
          </cell>
          <cell r="M106" t="str">
            <v/>
          </cell>
          <cell r="N106" t="str">
            <v/>
          </cell>
        </row>
        <row r="107">
          <cell r="E107" t="str">
            <v/>
          </cell>
          <cell r="H107" t="str">
            <v/>
          </cell>
          <cell r="I107" t="str">
            <v/>
          </cell>
          <cell r="J107" t="str">
            <v/>
          </cell>
          <cell r="K107" t="str">
            <v/>
          </cell>
          <cell r="L107" t="str">
            <v/>
          </cell>
          <cell r="M107" t="str">
            <v/>
          </cell>
          <cell r="N107" t="str">
            <v/>
          </cell>
        </row>
        <row r="108">
          <cell r="E108" t="str">
            <v/>
          </cell>
          <cell r="H108" t="str">
            <v/>
          </cell>
          <cell r="I108" t="str">
            <v/>
          </cell>
          <cell r="J108" t="str">
            <v/>
          </cell>
          <cell r="K108" t="str">
            <v/>
          </cell>
          <cell r="L108" t="str">
            <v/>
          </cell>
          <cell r="M108" t="str">
            <v/>
          </cell>
          <cell r="N108" t="str">
            <v/>
          </cell>
        </row>
        <row r="109">
          <cell r="E109" t="str">
            <v/>
          </cell>
          <cell r="H109" t="str">
            <v/>
          </cell>
          <cell r="I109" t="str">
            <v/>
          </cell>
          <cell r="J109" t="str">
            <v/>
          </cell>
          <cell r="K109" t="str">
            <v/>
          </cell>
          <cell r="L109" t="str">
            <v/>
          </cell>
          <cell r="M109" t="str">
            <v/>
          </cell>
          <cell r="N109" t="str">
            <v/>
          </cell>
        </row>
        <row r="110">
          <cell r="E110" t="str">
            <v/>
          </cell>
          <cell r="H110" t="str">
            <v/>
          </cell>
          <cell r="I110" t="str">
            <v/>
          </cell>
          <cell r="J110" t="str">
            <v/>
          </cell>
          <cell r="K110" t="str">
            <v/>
          </cell>
          <cell r="L110" t="str">
            <v/>
          </cell>
          <cell r="M110" t="str">
            <v/>
          </cell>
          <cell r="N110" t="str">
            <v/>
          </cell>
        </row>
        <row r="111">
          <cell r="E111" t="str">
            <v/>
          </cell>
          <cell r="H111" t="str">
            <v/>
          </cell>
          <cell r="I111" t="str">
            <v/>
          </cell>
          <cell r="J111" t="str">
            <v/>
          </cell>
          <cell r="K111" t="str">
            <v/>
          </cell>
          <cell r="L111" t="str">
            <v/>
          </cell>
          <cell r="M111" t="str">
            <v/>
          </cell>
          <cell r="N111" t="str">
            <v/>
          </cell>
        </row>
        <row r="112">
          <cell r="E112" t="str">
            <v/>
          </cell>
          <cell r="H112" t="str">
            <v/>
          </cell>
          <cell r="I112" t="str">
            <v/>
          </cell>
          <cell r="J112" t="str">
            <v/>
          </cell>
          <cell r="K112" t="str">
            <v/>
          </cell>
          <cell r="L112" t="str">
            <v/>
          </cell>
          <cell r="M112" t="str">
            <v/>
          </cell>
          <cell r="N112" t="str">
            <v/>
          </cell>
        </row>
        <row r="113">
          <cell r="E113" t="str">
            <v/>
          </cell>
          <cell r="H113" t="str">
            <v/>
          </cell>
          <cell r="I113" t="str">
            <v/>
          </cell>
          <cell r="J113" t="str">
            <v/>
          </cell>
          <cell r="K113" t="str">
            <v/>
          </cell>
          <cell r="L113" t="str">
            <v/>
          </cell>
          <cell r="M113" t="str">
            <v/>
          </cell>
          <cell r="N113" t="str">
            <v/>
          </cell>
        </row>
        <row r="114">
          <cell r="E114" t="str">
            <v>Heat benchmark sub-installation, CL, non-CBAM</v>
          </cell>
          <cell r="H114" t="str">
            <v/>
          </cell>
          <cell r="I114" t="str">
            <v/>
          </cell>
          <cell r="J114" t="str">
            <v/>
          </cell>
          <cell r="K114" t="str">
            <v/>
          </cell>
          <cell r="L114" t="str">
            <v/>
          </cell>
          <cell r="M114" t="str">
            <v/>
          </cell>
          <cell r="N114" t="str">
            <v/>
          </cell>
        </row>
        <row r="115">
          <cell r="E115" t="str">
            <v>Heat benchmark sub-installation, non-CL, non-CBAM</v>
          </cell>
          <cell r="H115" t="str">
            <v/>
          </cell>
          <cell r="I115" t="str">
            <v/>
          </cell>
          <cell r="J115" t="str">
            <v/>
          </cell>
          <cell r="K115" t="str">
            <v/>
          </cell>
          <cell r="L115" t="str">
            <v/>
          </cell>
          <cell r="M115" t="str">
            <v/>
          </cell>
          <cell r="N115" t="str">
            <v/>
          </cell>
        </row>
        <row r="116">
          <cell r="E116" t="str">
            <v>Heat benchmark sub-installation, CBAM</v>
          </cell>
          <cell r="H116" t="str">
            <v/>
          </cell>
          <cell r="I116" t="str">
            <v/>
          </cell>
          <cell r="J116" t="str">
            <v/>
          </cell>
          <cell r="K116" t="str">
            <v/>
          </cell>
          <cell r="L116" t="str">
            <v/>
          </cell>
          <cell r="M116" t="str">
            <v/>
          </cell>
          <cell r="N116" t="str">
            <v/>
          </cell>
        </row>
        <row r="117">
          <cell r="E117" t="str">
            <v>District heating sub-installation</v>
          </cell>
          <cell r="H117" t="str">
            <v/>
          </cell>
          <cell r="I117" t="str">
            <v/>
          </cell>
          <cell r="J117" t="str">
            <v/>
          </cell>
          <cell r="K117" t="str">
            <v/>
          </cell>
          <cell r="L117" t="str">
            <v/>
          </cell>
          <cell r="M117" t="str">
            <v/>
          </cell>
          <cell r="N117" t="str">
            <v/>
          </cell>
        </row>
        <row r="118">
          <cell r="E118" t="str">
            <v>Fuel benchmark sub-installation, CL, non-CBAM</v>
          </cell>
          <cell r="H118" t="str">
            <v/>
          </cell>
          <cell r="I118" t="str">
            <v/>
          </cell>
          <cell r="J118" t="str">
            <v/>
          </cell>
          <cell r="K118" t="str">
            <v/>
          </cell>
          <cell r="L118" t="str">
            <v/>
          </cell>
          <cell r="M118" t="str">
            <v/>
          </cell>
          <cell r="N118" t="str">
            <v/>
          </cell>
        </row>
        <row r="119">
          <cell r="E119" t="str">
            <v>Fuel benchmark sub-installation, non-CL, non-CBAM</v>
          </cell>
          <cell r="H119" t="str">
            <v/>
          </cell>
          <cell r="I119" t="str">
            <v/>
          </cell>
          <cell r="J119" t="str">
            <v/>
          </cell>
          <cell r="K119" t="str">
            <v/>
          </cell>
          <cell r="L119" t="str">
            <v/>
          </cell>
          <cell r="M119" t="str">
            <v/>
          </cell>
          <cell r="N119" t="str">
            <v/>
          </cell>
        </row>
        <row r="120">
          <cell r="E120" t="str">
            <v>Fuel benchmark sub-installation, CBAM</v>
          </cell>
          <cell r="H120" t="str">
            <v/>
          </cell>
          <cell r="I120" t="str">
            <v/>
          </cell>
          <cell r="J120" t="str">
            <v/>
          </cell>
          <cell r="K120" t="str">
            <v/>
          </cell>
          <cell r="L120" t="str">
            <v/>
          </cell>
          <cell r="M120" t="str">
            <v/>
          </cell>
          <cell r="N120" t="str">
            <v/>
          </cell>
        </row>
        <row r="121">
          <cell r="E121" t="str">
            <v>Process emissions sub-installation, CL, non-CBAM</v>
          </cell>
          <cell r="H121" t="str">
            <v/>
          </cell>
          <cell r="I121" t="str">
            <v/>
          </cell>
          <cell r="J121" t="str">
            <v/>
          </cell>
          <cell r="K121" t="str">
            <v/>
          </cell>
          <cell r="L121" t="str">
            <v/>
          </cell>
          <cell r="M121" t="str">
            <v/>
          </cell>
          <cell r="N121" t="str">
            <v/>
          </cell>
        </row>
        <row r="122">
          <cell r="E122" t="str">
            <v>Process emissions sub-installation, non-CL, non-CBAM</v>
          </cell>
          <cell r="H122" t="str">
            <v/>
          </cell>
          <cell r="I122" t="str">
            <v/>
          </cell>
          <cell r="J122" t="str">
            <v/>
          </cell>
          <cell r="K122" t="str">
            <v/>
          </cell>
          <cell r="L122" t="str">
            <v/>
          </cell>
          <cell r="M122" t="str">
            <v/>
          </cell>
          <cell r="N122" t="str">
            <v/>
          </cell>
        </row>
        <row r="123">
          <cell r="E123" t="str">
            <v>Process emissions sub-installation, CBAM</v>
          </cell>
          <cell r="H123" t="str">
            <v/>
          </cell>
          <cell r="I123" t="str">
            <v/>
          </cell>
          <cell r="J123" t="str">
            <v/>
          </cell>
          <cell r="K123" t="str">
            <v/>
          </cell>
          <cell r="L123" t="str">
            <v/>
          </cell>
          <cell r="M123" t="str">
            <v/>
          </cell>
          <cell r="N123" t="str">
            <v/>
          </cell>
        </row>
        <row r="124">
          <cell r="E124" t="str">
            <v/>
          </cell>
          <cell r="H124" t="str">
            <v/>
          </cell>
          <cell r="I124" t="str">
            <v/>
          </cell>
          <cell r="J124" t="str">
            <v/>
          </cell>
          <cell r="K124" t="str">
            <v/>
          </cell>
          <cell r="L124" t="str">
            <v/>
          </cell>
          <cell r="M124" t="str">
            <v/>
          </cell>
          <cell r="N124" t="str">
            <v/>
          </cell>
        </row>
        <row r="125">
          <cell r="E125" t="str">
            <v/>
          </cell>
          <cell r="H125" t="str">
            <v/>
          </cell>
          <cell r="I125" t="str">
            <v/>
          </cell>
          <cell r="J125" t="str">
            <v/>
          </cell>
          <cell r="K125" t="str">
            <v/>
          </cell>
          <cell r="L125" t="str">
            <v/>
          </cell>
          <cell r="M125" t="str">
            <v/>
          </cell>
          <cell r="N125" t="str">
            <v/>
          </cell>
        </row>
        <row r="126">
          <cell r="E126" t="str">
            <v/>
          </cell>
          <cell r="H126" t="str">
            <v/>
          </cell>
          <cell r="I126" t="str">
            <v/>
          </cell>
          <cell r="J126" t="str">
            <v/>
          </cell>
          <cell r="K126" t="str">
            <v/>
          </cell>
          <cell r="L126" t="str">
            <v/>
          </cell>
          <cell r="M126" t="str">
            <v/>
          </cell>
          <cell r="N126" t="str">
            <v/>
          </cell>
        </row>
        <row r="131">
          <cell r="E131" t="str">
            <v/>
          </cell>
          <cell r="I131" t="str">
            <v/>
          </cell>
          <cell r="J131" t="str">
            <v/>
          </cell>
          <cell r="K131" t="str">
            <v/>
          </cell>
          <cell r="L131" t="str">
            <v/>
          </cell>
          <cell r="M131" t="str">
            <v/>
          </cell>
          <cell r="N131" t="str">
            <v/>
          </cell>
        </row>
        <row r="132">
          <cell r="E132" t="str">
            <v/>
          </cell>
          <cell r="I132" t="str">
            <v/>
          </cell>
          <cell r="J132" t="str">
            <v/>
          </cell>
          <cell r="K132" t="str">
            <v/>
          </cell>
          <cell r="L132" t="str">
            <v/>
          </cell>
          <cell r="M132" t="str">
            <v/>
          </cell>
          <cell r="N132" t="str">
            <v/>
          </cell>
        </row>
        <row r="133">
          <cell r="E133" t="str">
            <v/>
          </cell>
          <cell r="I133" t="str">
            <v/>
          </cell>
          <cell r="J133" t="str">
            <v/>
          </cell>
          <cell r="K133" t="str">
            <v/>
          </cell>
          <cell r="L133" t="str">
            <v/>
          </cell>
          <cell r="M133" t="str">
            <v/>
          </cell>
          <cell r="N133" t="str">
            <v/>
          </cell>
        </row>
        <row r="134">
          <cell r="E134" t="str">
            <v/>
          </cell>
          <cell r="I134" t="str">
            <v/>
          </cell>
          <cell r="J134" t="str">
            <v/>
          </cell>
          <cell r="K134" t="str">
            <v/>
          </cell>
          <cell r="L134" t="str">
            <v/>
          </cell>
          <cell r="M134" t="str">
            <v/>
          </cell>
          <cell r="N134" t="str">
            <v/>
          </cell>
        </row>
        <row r="135">
          <cell r="E135" t="str">
            <v/>
          </cell>
          <cell r="I135" t="str">
            <v/>
          </cell>
          <cell r="J135" t="str">
            <v/>
          </cell>
          <cell r="K135" t="str">
            <v/>
          </cell>
          <cell r="L135" t="str">
            <v/>
          </cell>
          <cell r="M135" t="str">
            <v/>
          </cell>
          <cell r="N135" t="str">
            <v/>
          </cell>
        </row>
        <row r="136">
          <cell r="E136" t="str">
            <v/>
          </cell>
          <cell r="I136" t="str">
            <v/>
          </cell>
          <cell r="J136" t="str">
            <v/>
          </cell>
          <cell r="K136" t="str">
            <v/>
          </cell>
          <cell r="L136" t="str">
            <v/>
          </cell>
          <cell r="M136" t="str">
            <v/>
          </cell>
          <cell r="N136" t="str">
            <v/>
          </cell>
        </row>
        <row r="137">
          <cell r="E137" t="str">
            <v/>
          </cell>
          <cell r="I137" t="str">
            <v/>
          </cell>
          <cell r="J137" t="str">
            <v/>
          </cell>
          <cell r="K137" t="str">
            <v/>
          </cell>
          <cell r="L137" t="str">
            <v/>
          </cell>
          <cell r="M137" t="str">
            <v/>
          </cell>
          <cell r="N137" t="str">
            <v/>
          </cell>
        </row>
        <row r="138">
          <cell r="E138" t="str">
            <v/>
          </cell>
          <cell r="I138" t="str">
            <v/>
          </cell>
          <cell r="J138" t="str">
            <v/>
          </cell>
          <cell r="K138" t="str">
            <v/>
          </cell>
          <cell r="L138" t="str">
            <v/>
          </cell>
          <cell r="M138" t="str">
            <v/>
          </cell>
          <cell r="N138" t="str">
            <v/>
          </cell>
        </row>
        <row r="139">
          <cell r="E139" t="str">
            <v/>
          </cell>
          <cell r="I139" t="str">
            <v/>
          </cell>
          <cell r="J139" t="str">
            <v/>
          </cell>
          <cell r="K139" t="str">
            <v/>
          </cell>
          <cell r="L139" t="str">
            <v/>
          </cell>
          <cell r="M139" t="str">
            <v/>
          </cell>
          <cell r="N139" t="str">
            <v/>
          </cell>
        </row>
        <row r="140">
          <cell r="E140" t="str">
            <v/>
          </cell>
          <cell r="I140" t="str">
            <v/>
          </cell>
          <cell r="J140" t="str">
            <v/>
          </cell>
          <cell r="K140" t="str">
            <v/>
          </cell>
          <cell r="L140" t="str">
            <v/>
          </cell>
          <cell r="M140" t="str">
            <v/>
          </cell>
          <cell r="N140" t="str">
            <v/>
          </cell>
        </row>
        <row r="143">
          <cell r="E143" t="str">
            <v/>
          </cell>
          <cell r="I143" t="str">
            <v/>
          </cell>
          <cell r="J143" t="str">
            <v/>
          </cell>
          <cell r="K143" t="str">
            <v/>
          </cell>
          <cell r="L143" t="str">
            <v/>
          </cell>
          <cell r="M143" t="str">
            <v/>
          </cell>
          <cell r="N143" t="str">
            <v/>
          </cell>
        </row>
        <row r="144">
          <cell r="E144" t="str">
            <v/>
          </cell>
          <cell r="I144" t="str">
            <v/>
          </cell>
          <cell r="J144" t="str">
            <v/>
          </cell>
          <cell r="K144" t="str">
            <v/>
          </cell>
          <cell r="L144" t="str">
            <v/>
          </cell>
          <cell r="M144" t="str">
            <v/>
          </cell>
          <cell r="N144" t="str">
            <v/>
          </cell>
        </row>
        <row r="145">
          <cell r="E145" t="str">
            <v/>
          </cell>
          <cell r="I145" t="str">
            <v/>
          </cell>
          <cell r="J145" t="str">
            <v/>
          </cell>
          <cell r="K145" t="str">
            <v/>
          </cell>
          <cell r="L145" t="str">
            <v/>
          </cell>
          <cell r="M145" t="str">
            <v/>
          </cell>
          <cell r="N145" t="str">
            <v/>
          </cell>
        </row>
        <row r="146">
          <cell r="E146" t="str">
            <v/>
          </cell>
          <cell r="I146" t="str">
            <v/>
          </cell>
          <cell r="J146" t="str">
            <v/>
          </cell>
          <cell r="K146" t="str">
            <v/>
          </cell>
          <cell r="L146" t="str">
            <v/>
          </cell>
          <cell r="M146" t="str">
            <v/>
          </cell>
          <cell r="N146" t="str">
            <v/>
          </cell>
        </row>
        <row r="147">
          <cell r="E147" t="str">
            <v/>
          </cell>
          <cell r="I147" t="str">
            <v/>
          </cell>
          <cell r="J147" t="str">
            <v/>
          </cell>
          <cell r="K147" t="str">
            <v/>
          </cell>
          <cell r="L147" t="str">
            <v/>
          </cell>
          <cell r="M147" t="str">
            <v/>
          </cell>
          <cell r="N147" t="str">
            <v/>
          </cell>
        </row>
        <row r="148">
          <cell r="E148" t="str">
            <v/>
          </cell>
          <cell r="I148" t="str">
            <v/>
          </cell>
          <cell r="J148" t="str">
            <v/>
          </cell>
          <cell r="K148" t="str">
            <v/>
          </cell>
          <cell r="L148" t="str">
            <v/>
          </cell>
          <cell r="M148" t="str">
            <v/>
          </cell>
          <cell r="N148" t="str">
            <v/>
          </cell>
        </row>
        <row r="149">
          <cell r="E149" t="str">
            <v/>
          </cell>
          <cell r="I149" t="str">
            <v/>
          </cell>
          <cell r="J149" t="str">
            <v/>
          </cell>
          <cell r="K149" t="str">
            <v/>
          </cell>
          <cell r="L149" t="str">
            <v/>
          </cell>
          <cell r="M149" t="str">
            <v/>
          </cell>
          <cell r="N149" t="str">
            <v/>
          </cell>
        </row>
        <row r="150">
          <cell r="E150" t="str">
            <v/>
          </cell>
          <cell r="I150" t="str">
            <v/>
          </cell>
          <cell r="J150" t="str">
            <v/>
          </cell>
          <cell r="K150" t="str">
            <v/>
          </cell>
          <cell r="L150" t="str">
            <v/>
          </cell>
          <cell r="M150" t="str">
            <v/>
          </cell>
          <cell r="N150" t="str">
            <v/>
          </cell>
        </row>
        <row r="151">
          <cell r="E151" t="str">
            <v/>
          </cell>
          <cell r="I151" t="str">
            <v/>
          </cell>
          <cell r="J151" t="str">
            <v/>
          </cell>
          <cell r="K151" t="str">
            <v/>
          </cell>
          <cell r="L151" t="str">
            <v/>
          </cell>
          <cell r="M151" t="str">
            <v/>
          </cell>
          <cell r="N151" t="str">
            <v/>
          </cell>
        </row>
        <row r="152">
          <cell r="E152" t="str">
            <v/>
          </cell>
          <cell r="I152" t="str">
            <v/>
          </cell>
          <cell r="J152" t="str">
            <v/>
          </cell>
          <cell r="K152" t="str">
            <v/>
          </cell>
          <cell r="L152" t="str">
            <v/>
          </cell>
          <cell r="M152" t="str">
            <v/>
          </cell>
          <cell r="N152" t="str">
            <v/>
          </cell>
        </row>
        <row r="155">
          <cell r="E155" t="str">
            <v/>
          </cell>
          <cell r="I155" t="str">
            <v/>
          </cell>
          <cell r="J155" t="str">
            <v/>
          </cell>
          <cell r="K155" t="str">
            <v/>
          </cell>
          <cell r="L155" t="str">
            <v/>
          </cell>
          <cell r="M155" t="str">
            <v/>
          </cell>
          <cell r="N155" t="str">
            <v/>
          </cell>
        </row>
        <row r="156">
          <cell r="E156" t="str">
            <v/>
          </cell>
          <cell r="I156" t="str">
            <v/>
          </cell>
          <cell r="J156" t="str">
            <v/>
          </cell>
          <cell r="K156" t="str">
            <v/>
          </cell>
          <cell r="L156" t="str">
            <v/>
          </cell>
          <cell r="M156" t="str">
            <v/>
          </cell>
          <cell r="N156" t="str">
            <v/>
          </cell>
        </row>
        <row r="157">
          <cell r="E157" t="str">
            <v/>
          </cell>
          <cell r="I157" t="str">
            <v/>
          </cell>
          <cell r="J157" t="str">
            <v/>
          </cell>
          <cell r="K157" t="str">
            <v/>
          </cell>
          <cell r="L157" t="str">
            <v/>
          </cell>
          <cell r="M157" t="str">
            <v/>
          </cell>
          <cell r="N157" t="str">
            <v/>
          </cell>
        </row>
        <row r="158">
          <cell r="E158" t="str">
            <v/>
          </cell>
          <cell r="I158" t="str">
            <v/>
          </cell>
          <cell r="J158" t="str">
            <v/>
          </cell>
          <cell r="K158" t="str">
            <v/>
          </cell>
          <cell r="L158" t="str">
            <v/>
          </cell>
          <cell r="M158" t="str">
            <v/>
          </cell>
          <cell r="N158" t="str">
            <v/>
          </cell>
        </row>
        <row r="159">
          <cell r="E159" t="str">
            <v/>
          </cell>
          <cell r="I159" t="str">
            <v/>
          </cell>
          <cell r="J159" t="str">
            <v/>
          </cell>
          <cell r="K159" t="str">
            <v/>
          </cell>
          <cell r="L159" t="str">
            <v/>
          </cell>
          <cell r="M159" t="str">
            <v/>
          </cell>
          <cell r="N159" t="str">
            <v/>
          </cell>
        </row>
        <row r="160">
          <cell r="E160" t="str">
            <v/>
          </cell>
          <cell r="I160" t="str">
            <v/>
          </cell>
          <cell r="J160" t="str">
            <v/>
          </cell>
          <cell r="K160" t="str">
            <v/>
          </cell>
          <cell r="L160" t="str">
            <v/>
          </cell>
          <cell r="M160" t="str">
            <v/>
          </cell>
          <cell r="N160" t="str">
            <v/>
          </cell>
        </row>
        <row r="161">
          <cell r="E161" t="str">
            <v/>
          </cell>
          <cell r="I161" t="str">
            <v/>
          </cell>
          <cell r="J161" t="str">
            <v/>
          </cell>
          <cell r="K161" t="str">
            <v/>
          </cell>
          <cell r="L161" t="str">
            <v/>
          </cell>
          <cell r="M161" t="str">
            <v/>
          </cell>
          <cell r="N161" t="str">
            <v/>
          </cell>
        </row>
        <row r="162">
          <cell r="E162" t="str">
            <v/>
          </cell>
          <cell r="I162" t="str">
            <v/>
          </cell>
          <cell r="J162" t="str">
            <v/>
          </cell>
          <cell r="K162" t="str">
            <v/>
          </cell>
          <cell r="L162" t="str">
            <v/>
          </cell>
          <cell r="M162" t="str">
            <v/>
          </cell>
          <cell r="N162" t="str">
            <v/>
          </cell>
        </row>
        <row r="163">
          <cell r="E163" t="str">
            <v/>
          </cell>
          <cell r="I163" t="str">
            <v/>
          </cell>
          <cell r="J163" t="str">
            <v/>
          </cell>
          <cell r="K163" t="str">
            <v/>
          </cell>
          <cell r="L163" t="str">
            <v/>
          </cell>
          <cell r="M163" t="str">
            <v/>
          </cell>
          <cell r="N163" t="str">
            <v/>
          </cell>
        </row>
        <row r="164">
          <cell r="E164" t="str">
            <v/>
          </cell>
          <cell r="I164" t="str">
            <v/>
          </cell>
          <cell r="J164" t="str">
            <v/>
          </cell>
          <cell r="K164" t="str">
            <v/>
          </cell>
          <cell r="L164" t="str">
            <v/>
          </cell>
          <cell r="M164" t="str">
            <v/>
          </cell>
          <cell r="N164" t="str">
            <v/>
          </cell>
        </row>
        <row r="165">
          <cell r="E165" t="str">
            <v/>
          </cell>
          <cell r="I165" t="str">
            <v/>
          </cell>
          <cell r="J165" t="str">
            <v/>
          </cell>
          <cell r="K165" t="str">
            <v/>
          </cell>
          <cell r="L165" t="str">
            <v/>
          </cell>
          <cell r="M165" t="str">
            <v/>
          </cell>
          <cell r="N165" t="str">
            <v/>
          </cell>
        </row>
        <row r="166">
          <cell r="E166" t="str">
            <v/>
          </cell>
          <cell r="I166" t="str">
            <v/>
          </cell>
          <cell r="J166" t="str">
            <v/>
          </cell>
          <cell r="K166" t="str">
            <v/>
          </cell>
          <cell r="L166" t="str">
            <v/>
          </cell>
          <cell r="M166" t="str">
            <v/>
          </cell>
          <cell r="N166" t="str">
            <v/>
          </cell>
        </row>
        <row r="167">
          <cell r="E167" t="str">
            <v/>
          </cell>
          <cell r="I167" t="str">
            <v/>
          </cell>
          <cell r="J167" t="str">
            <v/>
          </cell>
          <cell r="K167" t="str">
            <v/>
          </cell>
          <cell r="L167" t="str">
            <v/>
          </cell>
          <cell r="M167" t="str">
            <v/>
          </cell>
          <cell r="N167" t="str">
            <v/>
          </cell>
        </row>
        <row r="168">
          <cell r="E168" t="str">
            <v/>
          </cell>
          <cell r="I168" t="str">
            <v/>
          </cell>
          <cell r="J168" t="str">
            <v/>
          </cell>
          <cell r="K168" t="str">
            <v/>
          </cell>
          <cell r="L168" t="str">
            <v/>
          </cell>
          <cell r="M168" t="str">
            <v/>
          </cell>
          <cell r="N168" t="str">
            <v/>
          </cell>
        </row>
        <row r="169">
          <cell r="E169" t="str">
            <v/>
          </cell>
          <cell r="I169" t="str">
            <v/>
          </cell>
          <cell r="J169" t="str">
            <v/>
          </cell>
          <cell r="K169" t="str">
            <v/>
          </cell>
          <cell r="L169" t="str">
            <v/>
          </cell>
          <cell r="M169" t="str">
            <v/>
          </cell>
          <cell r="N169" t="str">
            <v/>
          </cell>
        </row>
        <row r="170">
          <cell r="E170" t="str">
            <v/>
          </cell>
          <cell r="I170" t="str">
            <v/>
          </cell>
          <cell r="J170" t="str">
            <v/>
          </cell>
          <cell r="K170" t="str">
            <v/>
          </cell>
          <cell r="L170" t="str">
            <v/>
          </cell>
          <cell r="M170" t="str">
            <v/>
          </cell>
          <cell r="N170" t="str">
            <v/>
          </cell>
        </row>
        <row r="171">
          <cell r="E171" t="str">
            <v/>
          </cell>
          <cell r="I171" t="str">
            <v/>
          </cell>
          <cell r="J171" t="str">
            <v/>
          </cell>
          <cell r="K171" t="str">
            <v/>
          </cell>
          <cell r="L171" t="str">
            <v/>
          </cell>
          <cell r="M171" t="str">
            <v/>
          </cell>
          <cell r="N171" t="str">
            <v/>
          </cell>
        </row>
        <row r="172">
          <cell r="E172" t="str">
            <v/>
          </cell>
          <cell r="I172" t="str">
            <v/>
          </cell>
          <cell r="J172" t="str">
            <v/>
          </cell>
          <cell r="K172" t="str">
            <v/>
          </cell>
          <cell r="L172" t="str">
            <v/>
          </cell>
          <cell r="M172" t="str">
            <v/>
          </cell>
          <cell r="N172" t="str">
            <v/>
          </cell>
        </row>
        <row r="173">
          <cell r="E173" t="str">
            <v/>
          </cell>
          <cell r="I173" t="str">
            <v/>
          </cell>
          <cell r="J173" t="str">
            <v/>
          </cell>
          <cell r="K173" t="str">
            <v/>
          </cell>
          <cell r="L173" t="str">
            <v/>
          </cell>
          <cell r="M173" t="str">
            <v/>
          </cell>
          <cell r="N173" t="str">
            <v/>
          </cell>
        </row>
        <row r="174">
          <cell r="E174" t="str">
            <v/>
          </cell>
          <cell r="I174" t="str">
            <v/>
          </cell>
          <cell r="J174" t="str">
            <v/>
          </cell>
          <cell r="K174" t="str">
            <v/>
          </cell>
          <cell r="L174" t="str">
            <v/>
          </cell>
          <cell r="M174" t="str">
            <v/>
          </cell>
          <cell r="N174" t="str">
            <v/>
          </cell>
        </row>
        <row r="175">
          <cell r="E175" t="str">
            <v/>
          </cell>
          <cell r="I175" t="str">
            <v/>
          </cell>
          <cell r="J175" t="str">
            <v/>
          </cell>
          <cell r="K175" t="str">
            <v/>
          </cell>
          <cell r="L175" t="str">
            <v/>
          </cell>
          <cell r="M175" t="str">
            <v/>
          </cell>
          <cell r="N175" t="str">
            <v/>
          </cell>
        </row>
        <row r="176">
          <cell r="E176" t="str">
            <v/>
          </cell>
          <cell r="I176" t="str">
            <v/>
          </cell>
          <cell r="J176" t="str">
            <v/>
          </cell>
          <cell r="K176" t="str">
            <v/>
          </cell>
          <cell r="L176" t="str">
            <v/>
          </cell>
          <cell r="M176" t="str">
            <v/>
          </cell>
          <cell r="N176" t="str">
            <v/>
          </cell>
        </row>
        <row r="177">
          <cell r="E177" t="str">
            <v/>
          </cell>
          <cell r="I177" t="str">
            <v/>
          </cell>
          <cell r="J177" t="str">
            <v/>
          </cell>
          <cell r="K177" t="str">
            <v/>
          </cell>
          <cell r="L177" t="str">
            <v/>
          </cell>
          <cell r="M177" t="str">
            <v/>
          </cell>
          <cell r="N177" t="str">
            <v/>
          </cell>
        </row>
        <row r="178">
          <cell r="E178" t="str">
            <v/>
          </cell>
          <cell r="I178" t="str">
            <v/>
          </cell>
          <cell r="J178" t="str">
            <v/>
          </cell>
          <cell r="K178" t="str">
            <v/>
          </cell>
          <cell r="L178" t="str">
            <v/>
          </cell>
          <cell r="M178" t="str">
            <v/>
          </cell>
          <cell r="N178" t="str">
            <v/>
          </cell>
        </row>
        <row r="179">
          <cell r="E179" t="str">
            <v/>
          </cell>
          <cell r="I179" t="str">
            <v/>
          </cell>
          <cell r="J179" t="str">
            <v/>
          </cell>
          <cell r="K179" t="str">
            <v/>
          </cell>
          <cell r="L179" t="str">
            <v/>
          </cell>
          <cell r="M179" t="str">
            <v/>
          </cell>
          <cell r="N179" t="str">
            <v/>
          </cell>
        </row>
        <row r="180">
          <cell r="E180" t="str">
            <v/>
          </cell>
          <cell r="I180" t="str">
            <v/>
          </cell>
          <cell r="J180" t="str">
            <v/>
          </cell>
          <cell r="K180" t="str">
            <v/>
          </cell>
          <cell r="L180" t="str">
            <v/>
          </cell>
          <cell r="M180" t="str">
            <v/>
          </cell>
          <cell r="N180" t="str">
            <v/>
          </cell>
        </row>
        <row r="181">
          <cell r="E181" t="str">
            <v/>
          </cell>
          <cell r="I181" t="str">
            <v/>
          </cell>
          <cell r="J181" t="str">
            <v/>
          </cell>
          <cell r="K181" t="str">
            <v/>
          </cell>
          <cell r="L181" t="str">
            <v/>
          </cell>
          <cell r="M181" t="str">
            <v/>
          </cell>
          <cell r="N181" t="str">
            <v/>
          </cell>
        </row>
        <row r="182">
          <cell r="E182" t="str">
            <v/>
          </cell>
          <cell r="I182" t="str">
            <v/>
          </cell>
          <cell r="J182" t="str">
            <v/>
          </cell>
          <cell r="K182" t="str">
            <v/>
          </cell>
          <cell r="L182" t="str">
            <v/>
          </cell>
          <cell r="M182" t="str">
            <v/>
          </cell>
          <cell r="N182" t="str">
            <v/>
          </cell>
        </row>
        <row r="183">
          <cell r="E183" t="str">
            <v/>
          </cell>
          <cell r="I183" t="str">
            <v/>
          </cell>
          <cell r="J183" t="str">
            <v/>
          </cell>
          <cell r="K183" t="str">
            <v/>
          </cell>
          <cell r="L183" t="str">
            <v/>
          </cell>
          <cell r="M183" t="str">
            <v/>
          </cell>
          <cell r="N183" t="str">
            <v/>
          </cell>
        </row>
        <row r="184">
          <cell r="E184" t="str">
            <v/>
          </cell>
          <cell r="I184" t="str">
            <v/>
          </cell>
          <cell r="J184" t="str">
            <v/>
          </cell>
          <cell r="K184" t="str">
            <v/>
          </cell>
          <cell r="L184" t="str">
            <v/>
          </cell>
          <cell r="M184" t="str">
            <v/>
          </cell>
          <cell r="N184" t="str">
            <v/>
          </cell>
        </row>
        <row r="191">
          <cell r="E191" t="str">
            <v/>
          </cell>
          <cell r="F191" t="str">
            <v/>
          </cell>
          <cell r="H191" t="str">
            <v/>
          </cell>
        </row>
        <row r="192">
          <cell r="E192" t="str">
            <v/>
          </cell>
          <cell r="F192" t="str">
            <v/>
          </cell>
          <cell r="H192" t="str">
            <v/>
          </cell>
        </row>
        <row r="193">
          <cell r="E193" t="str">
            <v/>
          </cell>
          <cell r="F193" t="str">
            <v/>
          </cell>
          <cell r="H193" t="str">
            <v/>
          </cell>
        </row>
        <row r="194">
          <cell r="E194" t="str">
            <v/>
          </cell>
          <cell r="F194" t="str">
            <v/>
          </cell>
          <cell r="H194" t="str">
            <v/>
          </cell>
        </row>
        <row r="195">
          <cell r="E195" t="str">
            <v/>
          </cell>
          <cell r="F195" t="str">
            <v/>
          </cell>
          <cell r="H195" t="str">
            <v/>
          </cell>
        </row>
        <row r="196">
          <cell r="E196" t="str">
            <v/>
          </cell>
          <cell r="F196" t="str">
            <v/>
          </cell>
          <cell r="H196" t="str">
            <v/>
          </cell>
        </row>
        <row r="197">
          <cell r="E197" t="str">
            <v/>
          </cell>
          <cell r="F197" t="str">
            <v/>
          </cell>
          <cell r="H197" t="str">
            <v/>
          </cell>
        </row>
        <row r="198">
          <cell r="E198" t="str">
            <v/>
          </cell>
          <cell r="F198" t="str">
            <v/>
          </cell>
          <cell r="H198" t="str">
            <v/>
          </cell>
        </row>
        <row r="199">
          <cell r="E199" t="str">
            <v/>
          </cell>
          <cell r="F199" t="str">
            <v/>
          </cell>
          <cell r="H199" t="str">
            <v/>
          </cell>
        </row>
        <row r="200">
          <cell r="E200" t="str">
            <v/>
          </cell>
          <cell r="F200" t="str">
            <v/>
          </cell>
          <cell r="H200" t="str">
            <v/>
          </cell>
        </row>
        <row r="203">
          <cell r="E203" t="str">
            <v/>
          </cell>
          <cell r="I203" t="str">
            <v/>
          </cell>
          <cell r="L203" t="str">
            <v/>
          </cell>
        </row>
        <row r="204">
          <cell r="E204" t="str">
            <v/>
          </cell>
          <cell r="I204" t="str">
            <v/>
          </cell>
          <cell r="L204" t="str">
            <v/>
          </cell>
        </row>
        <row r="205">
          <cell r="E205" t="str">
            <v/>
          </cell>
          <cell r="I205" t="str">
            <v/>
          </cell>
          <cell r="L205" t="str">
            <v/>
          </cell>
        </row>
        <row r="206">
          <cell r="E206" t="str">
            <v/>
          </cell>
          <cell r="I206" t="str">
            <v/>
          </cell>
          <cell r="L206" t="str">
            <v/>
          </cell>
        </row>
        <row r="207">
          <cell r="E207" t="str">
            <v/>
          </cell>
          <cell r="I207" t="str">
            <v/>
          </cell>
          <cell r="L207" t="str">
            <v/>
          </cell>
        </row>
        <row r="208">
          <cell r="E208" t="str">
            <v/>
          </cell>
          <cell r="I208" t="str">
            <v/>
          </cell>
          <cell r="L208" t="str">
            <v/>
          </cell>
        </row>
        <row r="209">
          <cell r="E209" t="str">
            <v/>
          </cell>
          <cell r="I209" t="str">
            <v/>
          </cell>
          <cell r="L209" t="str">
            <v/>
          </cell>
        </row>
        <row r="210">
          <cell r="E210" t="str">
            <v/>
          </cell>
          <cell r="I210" t="str">
            <v/>
          </cell>
          <cell r="L210" t="str">
            <v/>
          </cell>
        </row>
        <row r="211">
          <cell r="E211" t="str">
            <v/>
          </cell>
          <cell r="I211" t="str">
            <v/>
          </cell>
          <cell r="L211" t="str">
            <v/>
          </cell>
        </row>
        <row r="212">
          <cell r="E212" t="str">
            <v/>
          </cell>
          <cell r="I212" t="str">
            <v/>
          </cell>
          <cell r="L212" t="str">
            <v/>
          </cell>
        </row>
        <row r="215">
          <cell r="E215" t="str">
            <v/>
          </cell>
          <cell r="F215" t="str">
            <v/>
          </cell>
          <cell r="G215" t="str">
            <v/>
          </cell>
          <cell r="H215" t="str">
            <v/>
          </cell>
          <cell r="I215" t="str">
            <v/>
          </cell>
          <cell r="J215" t="str">
            <v/>
          </cell>
          <cell r="K215" t="str">
            <v/>
          </cell>
          <cell r="L215" t="str">
            <v/>
          </cell>
          <cell r="M215" t="str">
            <v/>
          </cell>
          <cell r="N215" t="str">
            <v/>
          </cell>
        </row>
        <row r="216">
          <cell r="E216" t="str">
            <v/>
          </cell>
          <cell r="F216" t="str">
            <v/>
          </cell>
          <cell r="G216" t="str">
            <v/>
          </cell>
          <cell r="H216" t="str">
            <v/>
          </cell>
          <cell r="I216" t="str">
            <v/>
          </cell>
          <cell r="J216" t="str">
            <v/>
          </cell>
          <cell r="K216" t="str">
            <v/>
          </cell>
          <cell r="L216" t="str">
            <v/>
          </cell>
          <cell r="M216" t="str">
            <v/>
          </cell>
          <cell r="N216" t="str">
            <v/>
          </cell>
        </row>
        <row r="217">
          <cell r="E217" t="str">
            <v/>
          </cell>
          <cell r="F217" t="str">
            <v/>
          </cell>
          <cell r="G217" t="str">
            <v/>
          </cell>
          <cell r="H217" t="str">
            <v/>
          </cell>
          <cell r="I217" t="str">
            <v/>
          </cell>
          <cell r="J217" t="str">
            <v/>
          </cell>
          <cell r="K217" t="str">
            <v/>
          </cell>
          <cell r="L217" t="str">
            <v/>
          </cell>
          <cell r="M217" t="str">
            <v/>
          </cell>
          <cell r="N217" t="str">
            <v/>
          </cell>
        </row>
        <row r="218">
          <cell r="E218" t="str">
            <v/>
          </cell>
          <cell r="F218" t="str">
            <v/>
          </cell>
          <cell r="G218" t="str">
            <v/>
          </cell>
          <cell r="H218" t="str">
            <v/>
          </cell>
          <cell r="I218" t="str">
            <v/>
          </cell>
          <cell r="J218" t="str">
            <v/>
          </cell>
          <cell r="K218" t="str">
            <v/>
          </cell>
          <cell r="L218" t="str">
            <v/>
          </cell>
          <cell r="M218" t="str">
            <v/>
          </cell>
          <cell r="N218" t="str">
            <v/>
          </cell>
        </row>
        <row r="219">
          <cell r="E219" t="str">
            <v/>
          </cell>
          <cell r="F219" t="str">
            <v/>
          </cell>
          <cell r="G219" t="str">
            <v/>
          </cell>
          <cell r="H219" t="str">
            <v/>
          </cell>
          <cell r="I219" t="str">
            <v/>
          </cell>
          <cell r="J219" t="str">
            <v/>
          </cell>
          <cell r="K219" t="str">
            <v/>
          </cell>
          <cell r="L219" t="str">
            <v/>
          </cell>
          <cell r="M219" t="str">
            <v/>
          </cell>
          <cell r="N219" t="str">
            <v/>
          </cell>
        </row>
        <row r="220">
          <cell r="E220" t="str">
            <v/>
          </cell>
          <cell r="F220" t="str">
            <v/>
          </cell>
          <cell r="G220" t="str">
            <v/>
          </cell>
          <cell r="H220" t="str">
            <v/>
          </cell>
          <cell r="I220" t="str">
            <v/>
          </cell>
          <cell r="J220" t="str">
            <v/>
          </cell>
          <cell r="K220" t="str">
            <v/>
          </cell>
          <cell r="L220" t="str">
            <v/>
          </cell>
          <cell r="M220" t="str">
            <v/>
          </cell>
          <cell r="N220" t="str">
            <v/>
          </cell>
        </row>
        <row r="221">
          <cell r="E221" t="str">
            <v/>
          </cell>
          <cell r="F221" t="str">
            <v/>
          </cell>
          <cell r="G221" t="str">
            <v/>
          </cell>
          <cell r="H221" t="str">
            <v/>
          </cell>
          <cell r="I221" t="str">
            <v/>
          </cell>
          <cell r="J221" t="str">
            <v/>
          </cell>
          <cell r="K221" t="str">
            <v/>
          </cell>
          <cell r="L221" t="str">
            <v/>
          </cell>
          <cell r="M221" t="str">
            <v/>
          </cell>
          <cell r="N221" t="str">
            <v/>
          </cell>
        </row>
        <row r="222">
          <cell r="E222" t="str">
            <v/>
          </cell>
          <cell r="F222" t="str">
            <v/>
          </cell>
          <cell r="G222" t="str">
            <v/>
          </cell>
          <cell r="H222" t="str">
            <v/>
          </cell>
          <cell r="I222" t="str">
            <v/>
          </cell>
          <cell r="J222" t="str">
            <v/>
          </cell>
          <cell r="K222" t="str">
            <v/>
          </cell>
          <cell r="L222" t="str">
            <v/>
          </cell>
          <cell r="M222" t="str">
            <v/>
          </cell>
          <cell r="N222" t="str">
            <v/>
          </cell>
        </row>
        <row r="223">
          <cell r="E223" t="str">
            <v/>
          </cell>
          <cell r="F223" t="str">
            <v/>
          </cell>
          <cell r="G223" t="str">
            <v/>
          </cell>
          <cell r="H223" t="str">
            <v/>
          </cell>
          <cell r="I223" t="str">
            <v/>
          </cell>
          <cell r="J223" t="str">
            <v/>
          </cell>
          <cell r="K223" t="str">
            <v/>
          </cell>
          <cell r="L223" t="str">
            <v/>
          </cell>
          <cell r="M223" t="str">
            <v/>
          </cell>
          <cell r="N223" t="str">
            <v/>
          </cell>
        </row>
        <row r="224">
          <cell r="E224" t="str">
            <v/>
          </cell>
          <cell r="F224" t="str">
            <v/>
          </cell>
          <cell r="G224" t="str">
            <v/>
          </cell>
          <cell r="H224" t="str">
            <v/>
          </cell>
          <cell r="I224" t="str">
            <v/>
          </cell>
          <cell r="J224" t="str">
            <v/>
          </cell>
          <cell r="K224" t="str">
            <v/>
          </cell>
          <cell r="L224" t="str">
            <v/>
          </cell>
          <cell r="M224" t="str">
            <v/>
          </cell>
          <cell r="N224" t="str">
            <v/>
          </cell>
        </row>
        <row r="229">
          <cell r="E229" t="str">
            <v/>
          </cell>
          <cell r="F229" t="str">
            <v/>
          </cell>
          <cell r="H229" t="str">
            <v/>
          </cell>
        </row>
        <row r="230">
          <cell r="E230" t="str">
            <v/>
          </cell>
          <cell r="F230" t="str">
            <v/>
          </cell>
          <cell r="H230" t="str">
            <v/>
          </cell>
        </row>
        <row r="231">
          <cell r="E231" t="str">
            <v/>
          </cell>
          <cell r="F231" t="str">
            <v/>
          </cell>
          <cell r="H231" t="str">
            <v/>
          </cell>
        </row>
        <row r="232">
          <cell r="E232" t="str">
            <v/>
          </cell>
          <cell r="F232" t="str">
            <v/>
          </cell>
          <cell r="H232" t="str">
            <v/>
          </cell>
        </row>
        <row r="233">
          <cell r="E233" t="str">
            <v/>
          </cell>
          <cell r="F233" t="str">
            <v/>
          </cell>
          <cell r="H233" t="str">
            <v/>
          </cell>
        </row>
        <row r="234">
          <cell r="E234" t="str">
            <v/>
          </cell>
          <cell r="F234" t="str">
            <v/>
          </cell>
          <cell r="H234" t="str">
            <v/>
          </cell>
        </row>
        <row r="235">
          <cell r="E235" t="str">
            <v/>
          </cell>
          <cell r="F235" t="str">
            <v/>
          </cell>
          <cell r="H235" t="str">
            <v/>
          </cell>
        </row>
        <row r="236">
          <cell r="E236" t="str">
            <v/>
          </cell>
          <cell r="F236" t="str">
            <v/>
          </cell>
          <cell r="H236" t="str">
            <v/>
          </cell>
        </row>
        <row r="237">
          <cell r="E237" t="str">
            <v/>
          </cell>
          <cell r="F237" t="str">
            <v/>
          </cell>
          <cell r="H237" t="str">
            <v/>
          </cell>
        </row>
        <row r="238">
          <cell r="E238" t="str">
            <v/>
          </cell>
          <cell r="F238" t="str">
            <v/>
          </cell>
          <cell r="H238" t="str">
            <v/>
          </cell>
        </row>
        <row r="241">
          <cell r="J241" t="str">
            <v/>
          </cell>
          <cell r="K241" t="str">
            <v/>
          </cell>
          <cell r="L241" t="str">
            <v/>
          </cell>
          <cell r="M241" t="str">
            <v/>
          </cell>
          <cell r="N241" t="str">
            <v/>
          </cell>
        </row>
        <row r="246">
          <cell r="E246" t="str">
            <v/>
          </cell>
          <cell r="F246" t="str">
            <v/>
          </cell>
          <cell r="M246" t="str">
            <v/>
          </cell>
        </row>
        <row r="247">
          <cell r="E247" t="str">
            <v/>
          </cell>
          <cell r="F247" t="str">
            <v/>
          </cell>
          <cell r="M247" t="str">
            <v/>
          </cell>
        </row>
        <row r="248">
          <cell r="E248" t="str">
            <v/>
          </cell>
          <cell r="F248" t="str">
            <v/>
          </cell>
          <cell r="M248" t="str">
            <v/>
          </cell>
        </row>
        <row r="249">
          <cell r="E249" t="str">
            <v/>
          </cell>
          <cell r="F249" t="str">
            <v/>
          </cell>
          <cell r="M249" t="str">
            <v/>
          </cell>
        </row>
        <row r="250">
          <cell r="E250" t="str">
            <v/>
          </cell>
          <cell r="F250" t="str">
            <v/>
          </cell>
          <cell r="M250" t="str">
            <v/>
          </cell>
        </row>
        <row r="251">
          <cell r="E251" t="str">
            <v/>
          </cell>
          <cell r="F251" t="str">
            <v/>
          </cell>
          <cell r="M251" t="str">
            <v/>
          </cell>
        </row>
        <row r="252">
          <cell r="E252" t="str">
            <v/>
          </cell>
          <cell r="F252" t="str">
            <v/>
          </cell>
          <cell r="M252" t="str">
            <v/>
          </cell>
        </row>
        <row r="253">
          <cell r="E253" t="str">
            <v/>
          </cell>
          <cell r="F253" t="str">
            <v/>
          </cell>
          <cell r="M253" t="str">
            <v/>
          </cell>
        </row>
        <row r="254">
          <cell r="E254" t="str">
            <v/>
          </cell>
          <cell r="F254" t="str">
            <v/>
          </cell>
          <cell r="M254" t="str">
            <v/>
          </cell>
        </row>
        <row r="255">
          <cell r="E255" t="str">
            <v/>
          </cell>
          <cell r="F255" t="str">
            <v/>
          </cell>
          <cell r="M255" t="str">
            <v/>
          </cell>
        </row>
        <row r="256">
          <cell r="E256" t="str">
            <v/>
          </cell>
          <cell r="F256" t="str">
            <v/>
          </cell>
          <cell r="M256" t="str">
            <v/>
          </cell>
        </row>
        <row r="257">
          <cell r="E257" t="str">
            <v/>
          </cell>
          <cell r="F257" t="str">
            <v/>
          </cell>
          <cell r="M257" t="str">
            <v/>
          </cell>
        </row>
        <row r="258">
          <cell r="E258" t="str">
            <v/>
          </cell>
          <cell r="F258" t="str">
            <v/>
          </cell>
          <cell r="M258" t="str">
            <v/>
          </cell>
        </row>
        <row r="259">
          <cell r="E259" t="str">
            <v/>
          </cell>
          <cell r="F259" t="str">
            <v/>
          </cell>
          <cell r="M259" t="str">
            <v/>
          </cell>
        </row>
        <row r="260">
          <cell r="E260" t="str">
            <v/>
          </cell>
          <cell r="F260" t="str">
            <v/>
          </cell>
          <cell r="M260" t="str">
            <v/>
          </cell>
        </row>
        <row r="261">
          <cell r="E261" t="str">
            <v/>
          </cell>
          <cell r="F261" t="str">
            <v/>
          </cell>
          <cell r="M261" t="str">
            <v/>
          </cell>
        </row>
        <row r="262">
          <cell r="E262" t="str">
            <v/>
          </cell>
          <cell r="F262" t="str">
            <v/>
          </cell>
          <cell r="M262" t="str">
            <v/>
          </cell>
        </row>
        <row r="263">
          <cell r="E263" t="str">
            <v/>
          </cell>
          <cell r="F263" t="str">
            <v/>
          </cell>
          <cell r="M263" t="str">
            <v/>
          </cell>
        </row>
        <row r="264">
          <cell r="E264" t="str">
            <v/>
          </cell>
          <cell r="F264" t="str">
            <v/>
          </cell>
          <cell r="M264" t="str">
            <v/>
          </cell>
        </row>
        <row r="265">
          <cell r="E265" t="str">
            <v/>
          </cell>
          <cell r="F265" t="str">
            <v/>
          </cell>
          <cell r="M265" t="str">
            <v/>
          </cell>
        </row>
        <row r="266">
          <cell r="E266" t="str">
            <v/>
          </cell>
          <cell r="F266" t="str">
            <v/>
          </cell>
          <cell r="M266" t="str">
            <v/>
          </cell>
        </row>
        <row r="267">
          <cell r="E267" t="str">
            <v/>
          </cell>
          <cell r="F267" t="str">
            <v/>
          </cell>
          <cell r="M267" t="str">
            <v/>
          </cell>
        </row>
        <row r="268">
          <cell r="E268" t="str">
            <v/>
          </cell>
          <cell r="F268" t="str">
            <v/>
          </cell>
          <cell r="M268" t="str">
            <v/>
          </cell>
        </row>
        <row r="269">
          <cell r="E269" t="str">
            <v/>
          </cell>
          <cell r="F269" t="str">
            <v/>
          </cell>
          <cell r="M269" t="str">
            <v/>
          </cell>
        </row>
        <row r="270">
          <cell r="E270" t="str">
            <v/>
          </cell>
          <cell r="F270" t="str">
            <v/>
          </cell>
          <cell r="M270" t="str">
            <v/>
          </cell>
        </row>
        <row r="271">
          <cell r="E271" t="str">
            <v/>
          </cell>
          <cell r="F271" t="str">
            <v/>
          </cell>
          <cell r="M271" t="str">
            <v/>
          </cell>
        </row>
        <row r="272">
          <cell r="E272" t="str">
            <v/>
          </cell>
          <cell r="F272" t="str">
            <v/>
          </cell>
          <cell r="M272" t="str">
            <v/>
          </cell>
        </row>
        <row r="273">
          <cell r="E273" t="str">
            <v/>
          </cell>
          <cell r="F273" t="str">
            <v/>
          </cell>
          <cell r="M273" t="str">
            <v/>
          </cell>
        </row>
        <row r="274">
          <cell r="E274" t="str">
            <v/>
          </cell>
          <cell r="F274" t="str">
            <v/>
          </cell>
          <cell r="M274" t="str">
            <v/>
          </cell>
        </row>
        <row r="275">
          <cell r="E275" t="str">
            <v/>
          </cell>
          <cell r="F275" t="str">
            <v/>
          </cell>
          <cell r="M275" t="str">
            <v/>
          </cell>
        </row>
        <row r="280">
          <cell r="I280" t="str">
            <v/>
          </cell>
        </row>
        <row r="283">
          <cell r="H283" t="str">
            <v/>
          </cell>
        </row>
        <row r="284">
          <cell r="H284" t="str">
            <v/>
          </cell>
          <cell r="I284" t="str">
            <v/>
          </cell>
          <cell r="J284" t="str">
            <v/>
          </cell>
          <cell r="K284" t="str">
            <v/>
          </cell>
          <cell r="L284" t="str">
            <v/>
          </cell>
          <cell r="M284" t="str">
            <v/>
          </cell>
          <cell r="N284" t="str">
            <v/>
          </cell>
        </row>
        <row r="285">
          <cell r="H285" t="str">
            <v/>
          </cell>
          <cell r="I285" t="str">
            <v/>
          </cell>
          <cell r="J285" t="str">
            <v/>
          </cell>
          <cell r="K285" t="str">
            <v/>
          </cell>
          <cell r="L285" t="str">
            <v/>
          </cell>
          <cell r="M285" t="str">
            <v/>
          </cell>
          <cell r="N285" t="str">
            <v/>
          </cell>
        </row>
        <row r="288">
          <cell r="H288" t="str">
            <v/>
          </cell>
        </row>
        <row r="289">
          <cell r="H289" t="str">
            <v/>
          </cell>
          <cell r="I289" t="str">
            <v/>
          </cell>
          <cell r="J289" t="str">
            <v/>
          </cell>
          <cell r="K289" t="str">
            <v/>
          </cell>
          <cell r="L289" t="str">
            <v/>
          </cell>
          <cell r="M289" t="str">
            <v/>
          </cell>
          <cell r="N289" t="str">
            <v/>
          </cell>
        </row>
        <row r="294">
          <cell r="E294" t="str">
            <v/>
          </cell>
          <cell r="G294" t="str">
            <v/>
          </cell>
          <cell r="I294" t="str">
            <v/>
          </cell>
          <cell r="J294" t="str">
            <v/>
          </cell>
          <cell r="K294" t="str">
            <v/>
          </cell>
          <cell r="L294" t="str">
            <v/>
          </cell>
          <cell r="M294" t="str">
            <v/>
          </cell>
          <cell r="N294" t="str">
            <v/>
          </cell>
        </row>
        <row r="295">
          <cell r="E295" t="str">
            <v/>
          </cell>
          <cell r="G295" t="str">
            <v/>
          </cell>
          <cell r="I295" t="str">
            <v/>
          </cell>
          <cell r="J295" t="str">
            <v/>
          </cell>
          <cell r="K295" t="str">
            <v/>
          </cell>
          <cell r="L295" t="str">
            <v/>
          </cell>
          <cell r="M295" t="str">
            <v/>
          </cell>
          <cell r="N295" t="str">
            <v/>
          </cell>
        </row>
        <row r="296">
          <cell r="E296" t="str">
            <v/>
          </cell>
          <cell r="G296" t="str">
            <v/>
          </cell>
          <cell r="I296" t="str">
            <v/>
          </cell>
          <cell r="J296" t="str">
            <v/>
          </cell>
          <cell r="K296" t="str">
            <v/>
          </cell>
          <cell r="L296" t="str">
            <v/>
          </cell>
          <cell r="M296" t="str">
            <v/>
          </cell>
          <cell r="N296" t="str">
            <v/>
          </cell>
        </row>
        <row r="297">
          <cell r="E297" t="str">
            <v/>
          </cell>
          <cell r="G297" t="str">
            <v/>
          </cell>
          <cell r="I297" t="str">
            <v/>
          </cell>
          <cell r="J297" t="str">
            <v/>
          </cell>
          <cell r="K297" t="str">
            <v/>
          </cell>
          <cell r="L297" t="str">
            <v/>
          </cell>
          <cell r="M297" t="str">
            <v/>
          </cell>
          <cell r="N297" t="str">
            <v/>
          </cell>
        </row>
        <row r="298">
          <cell r="E298" t="str">
            <v/>
          </cell>
          <cell r="G298" t="str">
            <v/>
          </cell>
          <cell r="I298" t="str">
            <v/>
          </cell>
          <cell r="J298" t="str">
            <v/>
          </cell>
          <cell r="K298" t="str">
            <v/>
          </cell>
          <cell r="L298" t="str">
            <v/>
          </cell>
          <cell r="M298" t="str">
            <v/>
          </cell>
          <cell r="N298" t="str">
            <v/>
          </cell>
        </row>
        <row r="299">
          <cell r="E299" t="str">
            <v/>
          </cell>
          <cell r="G299" t="str">
            <v/>
          </cell>
          <cell r="I299" t="str">
            <v/>
          </cell>
          <cell r="J299" t="str">
            <v/>
          </cell>
          <cell r="K299" t="str">
            <v/>
          </cell>
          <cell r="L299" t="str">
            <v/>
          </cell>
          <cell r="M299" t="str">
            <v/>
          </cell>
          <cell r="N299" t="str">
            <v/>
          </cell>
        </row>
        <row r="300">
          <cell r="E300" t="str">
            <v/>
          </cell>
          <cell r="G300" t="str">
            <v/>
          </cell>
          <cell r="I300" t="str">
            <v/>
          </cell>
          <cell r="J300" t="str">
            <v/>
          </cell>
          <cell r="K300" t="str">
            <v/>
          </cell>
          <cell r="L300" t="str">
            <v/>
          </cell>
          <cell r="M300" t="str">
            <v/>
          </cell>
          <cell r="N300" t="str">
            <v/>
          </cell>
        </row>
        <row r="301">
          <cell r="E301" t="str">
            <v/>
          </cell>
          <cell r="G301" t="str">
            <v/>
          </cell>
          <cell r="I301" t="str">
            <v/>
          </cell>
          <cell r="J301" t="str">
            <v/>
          </cell>
          <cell r="K301" t="str">
            <v/>
          </cell>
          <cell r="L301" t="str">
            <v/>
          </cell>
          <cell r="M301" t="str">
            <v/>
          </cell>
          <cell r="N301" t="str">
            <v/>
          </cell>
        </row>
        <row r="302">
          <cell r="E302" t="str">
            <v/>
          </cell>
          <cell r="G302" t="str">
            <v/>
          </cell>
          <cell r="I302" t="str">
            <v/>
          </cell>
          <cell r="J302" t="str">
            <v/>
          </cell>
          <cell r="K302" t="str">
            <v/>
          </cell>
          <cell r="L302" t="str">
            <v/>
          </cell>
          <cell r="M302" t="str">
            <v/>
          </cell>
          <cell r="N302" t="str">
            <v/>
          </cell>
        </row>
        <row r="303">
          <cell r="E303" t="str">
            <v/>
          </cell>
          <cell r="G303" t="str">
            <v/>
          </cell>
          <cell r="I303" t="str">
            <v/>
          </cell>
          <cell r="J303" t="str">
            <v/>
          </cell>
          <cell r="K303" t="str">
            <v/>
          </cell>
          <cell r="L303" t="str">
            <v/>
          </cell>
          <cell r="M303" t="str">
            <v/>
          </cell>
          <cell r="N303" t="str">
            <v/>
          </cell>
        </row>
        <row r="304">
          <cell r="I304" t="str">
            <v/>
          </cell>
          <cell r="J304" t="str">
            <v/>
          </cell>
          <cell r="K304" t="str">
            <v/>
          </cell>
          <cell r="L304" t="str">
            <v/>
          </cell>
          <cell r="M304" t="str">
            <v/>
          </cell>
          <cell r="N304" t="str">
            <v/>
          </cell>
        </row>
        <row r="309">
          <cell r="E309" t="str">
            <v/>
          </cell>
          <cell r="G309" t="str">
            <v/>
          </cell>
          <cell r="I309" t="str">
            <v/>
          </cell>
          <cell r="J309" t="str">
            <v/>
          </cell>
          <cell r="K309" t="str">
            <v/>
          </cell>
          <cell r="L309" t="str">
            <v/>
          </cell>
          <cell r="M309" t="str">
            <v/>
          </cell>
          <cell r="N309" t="str">
            <v/>
          </cell>
        </row>
        <row r="310">
          <cell r="E310" t="str">
            <v/>
          </cell>
          <cell r="G310" t="str">
            <v/>
          </cell>
          <cell r="I310" t="str">
            <v/>
          </cell>
          <cell r="J310" t="str">
            <v/>
          </cell>
          <cell r="K310" t="str">
            <v/>
          </cell>
          <cell r="L310" t="str">
            <v/>
          </cell>
          <cell r="M310" t="str">
            <v/>
          </cell>
          <cell r="N310" t="str">
            <v/>
          </cell>
        </row>
        <row r="311">
          <cell r="E311" t="str">
            <v/>
          </cell>
          <cell r="G311" t="str">
            <v/>
          </cell>
          <cell r="I311" t="str">
            <v/>
          </cell>
          <cell r="J311" t="str">
            <v/>
          </cell>
          <cell r="K311" t="str">
            <v/>
          </cell>
          <cell r="L311" t="str">
            <v/>
          </cell>
          <cell r="M311" t="str">
            <v/>
          </cell>
          <cell r="N311" t="str">
            <v/>
          </cell>
        </row>
        <row r="312">
          <cell r="E312" t="str">
            <v/>
          </cell>
          <cell r="G312" t="str">
            <v/>
          </cell>
          <cell r="I312" t="str">
            <v/>
          </cell>
          <cell r="J312" t="str">
            <v/>
          </cell>
          <cell r="K312" t="str">
            <v/>
          </cell>
          <cell r="L312" t="str">
            <v/>
          </cell>
          <cell r="M312" t="str">
            <v/>
          </cell>
          <cell r="N312" t="str">
            <v/>
          </cell>
        </row>
        <row r="313">
          <cell r="E313" t="str">
            <v/>
          </cell>
          <cell r="G313" t="str">
            <v/>
          </cell>
          <cell r="I313" t="str">
            <v/>
          </cell>
          <cell r="J313" t="str">
            <v/>
          </cell>
          <cell r="K313" t="str">
            <v/>
          </cell>
          <cell r="L313" t="str">
            <v/>
          </cell>
          <cell r="M313" t="str">
            <v/>
          </cell>
          <cell r="N313" t="str">
            <v/>
          </cell>
        </row>
        <row r="314">
          <cell r="E314" t="str">
            <v/>
          </cell>
          <cell r="G314" t="str">
            <v/>
          </cell>
          <cell r="I314" t="str">
            <v/>
          </cell>
          <cell r="J314" t="str">
            <v/>
          </cell>
          <cell r="K314" t="str">
            <v/>
          </cell>
          <cell r="L314" t="str">
            <v/>
          </cell>
          <cell r="M314" t="str">
            <v/>
          </cell>
          <cell r="N314" t="str">
            <v/>
          </cell>
        </row>
        <row r="315">
          <cell r="E315" t="str">
            <v/>
          </cell>
          <cell r="G315" t="str">
            <v/>
          </cell>
          <cell r="I315" t="str">
            <v/>
          </cell>
          <cell r="J315" t="str">
            <v/>
          </cell>
          <cell r="K315" t="str">
            <v/>
          </cell>
          <cell r="L315" t="str">
            <v/>
          </cell>
          <cell r="M315" t="str">
            <v/>
          </cell>
          <cell r="N315" t="str">
            <v/>
          </cell>
        </row>
        <row r="316">
          <cell r="E316" t="str">
            <v/>
          </cell>
          <cell r="G316" t="str">
            <v/>
          </cell>
          <cell r="I316" t="str">
            <v/>
          </cell>
          <cell r="J316" t="str">
            <v/>
          </cell>
          <cell r="K316" t="str">
            <v/>
          </cell>
          <cell r="L316" t="str">
            <v/>
          </cell>
          <cell r="M316" t="str">
            <v/>
          </cell>
          <cell r="N316" t="str">
            <v/>
          </cell>
        </row>
        <row r="317">
          <cell r="E317" t="str">
            <v/>
          </cell>
          <cell r="G317" t="str">
            <v/>
          </cell>
          <cell r="I317" t="str">
            <v/>
          </cell>
          <cell r="J317" t="str">
            <v/>
          </cell>
          <cell r="K317" t="str">
            <v/>
          </cell>
          <cell r="L317" t="str">
            <v/>
          </cell>
          <cell r="M317" t="str">
            <v/>
          </cell>
          <cell r="N317" t="str">
            <v/>
          </cell>
        </row>
        <row r="318">
          <cell r="E318" t="str">
            <v/>
          </cell>
          <cell r="G318" t="str">
            <v/>
          </cell>
          <cell r="I318" t="str">
            <v/>
          </cell>
          <cell r="J318" t="str">
            <v/>
          </cell>
          <cell r="K318" t="str">
            <v/>
          </cell>
          <cell r="L318" t="str">
            <v/>
          </cell>
          <cell r="M318" t="str">
            <v/>
          </cell>
          <cell r="N318" t="str">
            <v/>
          </cell>
        </row>
        <row r="319">
          <cell r="I319" t="str">
            <v/>
          </cell>
          <cell r="J319" t="str">
            <v/>
          </cell>
          <cell r="K319" t="str">
            <v/>
          </cell>
          <cell r="L319" t="str">
            <v/>
          </cell>
          <cell r="M319" t="str">
            <v/>
          </cell>
          <cell r="N319" t="str">
            <v/>
          </cell>
        </row>
        <row r="323">
          <cell r="I323" t="str">
            <v/>
          </cell>
        </row>
        <row r="326">
          <cell r="H326" t="str">
            <v/>
          </cell>
        </row>
        <row r="327">
          <cell r="H327" t="str">
            <v/>
          </cell>
          <cell r="I327" t="str">
            <v/>
          </cell>
          <cell r="J327" t="str">
            <v/>
          </cell>
          <cell r="K327" t="str">
            <v/>
          </cell>
          <cell r="L327" t="str">
            <v/>
          </cell>
          <cell r="M327" t="str">
            <v/>
          </cell>
          <cell r="N327" t="str">
            <v/>
          </cell>
        </row>
        <row r="328">
          <cell r="H328" t="str">
            <v/>
          </cell>
          <cell r="I328" t="str">
            <v/>
          </cell>
          <cell r="J328" t="str">
            <v/>
          </cell>
          <cell r="K328" t="str">
            <v/>
          </cell>
          <cell r="L328" t="str">
            <v/>
          </cell>
          <cell r="M328" t="str">
            <v/>
          </cell>
          <cell r="N328" t="str">
            <v/>
          </cell>
        </row>
        <row r="331">
          <cell r="H331" t="str">
            <v/>
          </cell>
        </row>
        <row r="332">
          <cell r="H332" t="str">
            <v/>
          </cell>
          <cell r="I332" t="str">
            <v/>
          </cell>
          <cell r="J332" t="str">
            <v/>
          </cell>
          <cell r="K332" t="str">
            <v/>
          </cell>
          <cell r="L332" t="str">
            <v/>
          </cell>
          <cell r="M332" t="str">
            <v/>
          </cell>
          <cell r="N332" t="str">
            <v/>
          </cell>
        </row>
        <row r="337">
          <cell r="E337" t="str">
            <v/>
          </cell>
          <cell r="G337" t="str">
            <v/>
          </cell>
          <cell r="I337" t="str">
            <v/>
          </cell>
          <cell r="J337" t="str">
            <v/>
          </cell>
          <cell r="K337" t="str">
            <v/>
          </cell>
          <cell r="L337" t="str">
            <v/>
          </cell>
          <cell r="M337" t="str">
            <v/>
          </cell>
          <cell r="N337" t="str">
            <v/>
          </cell>
        </row>
        <row r="338">
          <cell r="E338" t="str">
            <v/>
          </cell>
          <cell r="G338" t="str">
            <v/>
          </cell>
          <cell r="I338" t="str">
            <v/>
          </cell>
          <cell r="J338" t="str">
            <v/>
          </cell>
          <cell r="K338" t="str">
            <v/>
          </cell>
          <cell r="L338" t="str">
            <v/>
          </cell>
          <cell r="M338" t="str">
            <v/>
          </cell>
          <cell r="N338" t="str">
            <v/>
          </cell>
        </row>
        <row r="339">
          <cell r="E339" t="str">
            <v/>
          </cell>
          <cell r="G339" t="str">
            <v/>
          </cell>
          <cell r="I339" t="str">
            <v/>
          </cell>
          <cell r="J339" t="str">
            <v/>
          </cell>
          <cell r="K339" t="str">
            <v/>
          </cell>
          <cell r="L339" t="str">
            <v/>
          </cell>
          <cell r="M339" t="str">
            <v/>
          </cell>
          <cell r="N339" t="str">
            <v/>
          </cell>
        </row>
        <row r="340">
          <cell r="E340" t="str">
            <v/>
          </cell>
          <cell r="G340" t="str">
            <v/>
          </cell>
          <cell r="I340" t="str">
            <v/>
          </cell>
          <cell r="J340" t="str">
            <v/>
          </cell>
          <cell r="K340" t="str">
            <v/>
          </cell>
          <cell r="L340" t="str">
            <v/>
          </cell>
          <cell r="M340" t="str">
            <v/>
          </cell>
          <cell r="N340" t="str">
            <v/>
          </cell>
        </row>
        <row r="341">
          <cell r="E341" t="str">
            <v/>
          </cell>
          <cell r="G341" t="str">
            <v/>
          </cell>
          <cell r="I341" t="str">
            <v/>
          </cell>
          <cell r="J341" t="str">
            <v/>
          </cell>
          <cell r="K341" t="str">
            <v/>
          </cell>
          <cell r="L341" t="str">
            <v/>
          </cell>
          <cell r="M341" t="str">
            <v/>
          </cell>
          <cell r="N341" t="str">
            <v/>
          </cell>
        </row>
        <row r="342">
          <cell r="E342" t="str">
            <v/>
          </cell>
          <cell r="G342" t="str">
            <v/>
          </cell>
          <cell r="I342" t="str">
            <v/>
          </cell>
          <cell r="J342" t="str">
            <v/>
          </cell>
          <cell r="K342" t="str">
            <v/>
          </cell>
          <cell r="L342" t="str">
            <v/>
          </cell>
          <cell r="M342" t="str">
            <v/>
          </cell>
          <cell r="N342" t="str">
            <v/>
          </cell>
        </row>
        <row r="343">
          <cell r="E343" t="str">
            <v/>
          </cell>
          <cell r="G343" t="str">
            <v/>
          </cell>
          <cell r="I343" t="str">
            <v/>
          </cell>
          <cell r="J343" t="str">
            <v/>
          </cell>
          <cell r="K343" t="str">
            <v/>
          </cell>
          <cell r="L343" t="str">
            <v/>
          </cell>
          <cell r="M343" t="str">
            <v/>
          </cell>
          <cell r="N343" t="str">
            <v/>
          </cell>
        </row>
        <row r="344">
          <cell r="E344" t="str">
            <v/>
          </cell>
          <cell r="G344" t="str">
            <v/>
          </cell>
          <cell r="I344" t="str">
            <v/>
          </cell>
          <cell r="J344" t="str">
            <v/>
          </cell>
          <cell r="K344" t="str">
            <v/>
          </cell>
          <cell r="L344" t="str">
            <v/>
          </cell>
          <cell r="M344" t="str">
            <v/>
          </cell>
          <cell r="N344" t="str">
            <v/>
          </cell>
        </row>
        <row r="345">
          <cell r="E345" t="str">
            <v/>
          </cell>
          <cell r="G345" t="str">
            <v/>
          </cell>
          <cell r="I345" t="str">
            <v/>
          </cell>
          <cell r="J345" t="str">
            <v/>
          </cell>
          <cell r="K345" t="str">
            <v/>
          </cell>
          <cell r="L345" t="str">
            <v/>
          </cell>
          <cell r="M345" t="str">
            <v/>
          </cell>
          <cell r="N345" t="str">
            <v/>
          </cell>
        </row>
        <row r="346">
          <cell r="E346" t="str">
            <v/>
          </cell>
          <cell r="G346" t="str">
            <v/>
          </cell>
          <cell r="I346" t="str">
            <v/>
          </cell>
          <cell r="J346" t="str">
            <v/>
          </cell>
          <cell r="K346" t="str">
            <v/>
          </cell>
          <cell r="L346" t="str">
            <v/>
          </cell>
          <cell r="M346" t="str">
            <v/>
          </cell>
          <cell r="N346" t="str">
            <v/>
          </cell>
        </row>
        <row r="347">
          <cell r="I347" t="str">
            <v/>
          </cell>
          <cell r="J347" t="str">
            <v/>
          </cell>
          <cell r="K347" t="str">
            <v/>
          </cell>
          <cell r="L347" t="str">
            <v/>
          </cell>
          <cell r="M347" t="str">
            <v/>
          </cell>
          <cell r="N347" t="str">
            <v/>
          </cell>
        </row>
        <row r="352">
          <cell r="E352" t="str">
            <v/>
          </cell>
          <cell r="G352" t="str">
            <v/>
          </cell>
          <cell r="I352" t="str">
            <v/>
          </cell>
          <cell r="J352" t="str">
            <v/>
          </cell>
          <cell r="K352" t="str">
            <v/>
          </cell>
          <cell r="L352" t="str">
            <v/>
          </cell>
          <cell r="M352" t="str">
            <v/>
          </cell>
          <cell r="N352" t="str">
            <v/>
          </cell>
        </row>
        <row r="353">
          <cell r="E353" t="str">
            <v/>
          </cell>
          <cell r="G353" t="str">
            <v/>
          </cell>
          <cell r="I353" t="str">
            <v/>
          </cell>
          <cell r="J353" t="str">
            <v/>
          </cell>
          <cell r="K353" t="str">
            <v/>
          </cell>
          <cell r="L353" t="str">
            <v/>
          </cell>
          <cell r="M353" t="str">
            <v/>
          </cell>
          <cell r="N353" t="str">
            <v/>
          </cell>
        </row>
        <row r="354">
          <cell r="E354" t="str">
            <v/>
          </cell>
          <cell r="G354" t="str">
            <v/>
          </cell>
          <cell r="I354" t="str">
            <v/>
          </cell>
          <cell r="J354" t="str">
            <v/>
          </cell>
          <cell r="K354" t="str">
            <v/>
          </cell>
          <cell r="L354" t="str">
            <v/>
          </cell>
          <cell r="M354" t="str">
            <v/>
          </cell>
          <cell r="N354" t="str">
            <v/>
          </cell>
        </row>
        <row r="355">
          <cell r="E355" t="str">
            <v/>
          </cell>
          <cell r="G355" t="str">
            <v/>
          </cell>
          <cell r="I355" t="str">
            <v/>
          </cell>
          <cell r="J355" t="str">
            <v/>
          </cell>
          <cell r="K355" t="str">
            <v/>
          </cell>
          <cell r="L355" t="str">
            <v/>
          </cell>
          <cell r="M355" t="str">
            <v/>
          </cell>
          <cell r="N355" t="str">
            <v/>
          </cell>
        </row>
        <row r="356">
          <cell r="E356" t="str">
            <v/>
          </cell>
          <cell r="G356" t="str">
            <v/>
          </cell>
          <cell r="I356" t="str">
            <v/>
          </cell>
          <cell r="J356" t="str">
            <v/>
          </cell>
          <cell r="K356" t="str">
            <v/>
          </cell>
          <cell r="L356" t="str">
            <v/>
          </cell>
          <cell r="M356" t="str">
            <v/>
          </cell>
          <cell r="N356" t="str">
            <v/>
          </cell>
        </row>
        <row r="357">
          <cell r="E357" t="str">
            <v/>
          </cell>
          <cell r="G357" t="str">
            <v/>
          </cell>
          <cell r="I357" t="str">
            <v/>
          </cell>
          <cell r="J357" t="str">
            <v/>
          </cell>
          <cell r="K357" t="str">
            <v/>
          </cell>
          <cell r="L357" t="str">
            <v/>
          </cell>
          <cell r="M357" t="str">
            <v/>
          </cell>
          <cell r="N357" t="str">
            <v/>
          </cell>
        </row>
        <row r="358">
          <cell r="E358" t="str">
            <v/>
          </cell>
          <cell r="G358" t="str">
            <v/>
          </cell>
          <cell r="I358" t="str">
            <v/>
          </cell>
          <cell r="J358" t="str">
            <v/>
          </cell>
          <cell r="K358" t="str">
            <v/>
          </cell>
          <cell r="L358" t="str">
            <v/>
          </cell>
          <cell r="M358" t="str">
            <v/>
          </cell>
          <cell r="N358" t="str">
            <v/>
          </cell>
        </row>
        <row r="359">
          <cell r="E359" t="str">
            <v/>
          </cell>
          <cell r="G359" t="str">
            <v/>
          </cell>
          <cell r="I359" t="str">
            <v/>
          </cell>
          <cell r="J359" t="str">
            <v/>
          </cell>
          <cell r="K359" t="str">
            <v/>
          </cell>
          <cell r="L359" t="str">
            <v/>
          </cell>
          <cell r="M359" t="str">
            <v/>
          </cell>
          <cell r="N359" t="str">
            <v/>
          </cell>
        </row>
        <row r="360">
          <cell r="E360" t="str">
            <v/>
          </cell>
          <cell r="G360" t="str">
            <v/>
          </cell>
          <cell r="I360" t="str">
            <v/>
          </cell>
          <cell r="J360" t="str">
            <v/>
          </cell>
          <cell r="K360" t="str">
            <v/>
          </cell>
          <cell r="L360" t="str">
            <v/>
          </cell>
          <cell r="M360" t="str">
            <v/>
          </cell>
          <cell r="N360" t="str">
            <v/>
          </cell>
        </row>
        <row r="361">
          <cell r="E361" t="str">
            <v/>
          </cell>
          <cell r="G361" t="str">
            <v/>
          </cell>
          <cell r="I361" t="str">
            <v/>
          </cell>
          <cell r="J361" t="str">
            <v/>
          </cell>
          <cell r="K361" t="str">
            <v/>
          </cell>
          <cell r="L361" t="str">
            <v/>
          </cell>
          <cell r="M361" t="str">
            <v/>
          </cell>
          <cell r="N361" t="str">
            <v/>
          </cell>
        </row>
        <row r="362">
          <cell r="I362" t="str">
            <v/>
          </cell>
          <cell r="J362" t="str">
            <v/>
          </cell>
          <cell r="K362" t="str">
            <v/>
          </cell>
          <cell r="L362" t="str">
            <v/>
          </cell>
          <cell r="M362" t="str">
            <v/>
          </cell>
          <cell r="N362" t="str">
            <v/>
          </cell>
        </row>
        <row r="366">
          <cell r="I366" t="str">
            <v/>
          </cell>
        </row>
        <row r="369">
          <cell r="H369" t="str">
            <v/>
          </cell>
        </row>
        <row r="370">
          <cell r="H370" t="str">
            <v/>
          </cell>
          <cell r="I370" t="str">
            <v/>
          </cell>
          <cell r="J370" t="str">
            <v/>
          </cell>
          <cell r="K370" t="str">
            <v/>
          </cell>
          <cell r="L370" t="str">
            <v/>
          </cell>
          <cell r="M370" t="str">
            <v/>
          </cell>
          <cell r="N370" t="str">
            <v/>
          </cell>
        </row>
        <row r="371">
          <cell r="H371" t="str">
            <v/>
          </cell>
          <cell r="I371" t="str">
            <v/>
          </cell>
          <cell r="J371" t="str">
            <v/>
          </cell>
          <cell r="K371" t="str">
            <v/>
          </cell>
          <cell r="L371" t="str">
            <v/>
          </cell>
          <cell r="M371" t="str">
            <v/>
          </cell>
          <cell r="N371" t="str">
            <v/>
          </cell>
        </row>
        <row r="374">
          <cell r="H374" t="str">
            <v/>
          </cell>
        </row>
        <row r="375">
          <cell r="H375" t="str">
            <v/>
          </cell>
          <cell r="I375" t="str">
            <v/>
          </cell>
          <cell r="J375" t="str">
            <v/>
          </cell>
          <cell r="K375" t="str">
            <v/>
          </cell>
          <cell r="L375" t="str">
            <v/>
          </cell>
          <cell r="M375" t="str">
            <v/>
          </cell>
          <cell r="N375" t="str">
            <v/>
          </cell>
        </row>
        <row r="380">
          <cell r="E380" t="str">
            <v/>
          </cell>
          <cell r="G380" t="str">
            <v/>
          </cell>
          <cell r="I380" t="str">
            <v/>
          </cell>
          <cell r="J380" t="str">
            <v/>
          </cell>
          <cell r="K380" t="str">
            <v/>
          </cell>
          <cell r="L380" t="str">
            <v/>
          </cell>
          <cell r="M380" t="str">
            <v/>
          </cell>
          <cell r="N380" t="str">
            <v/>
          </cell>
        </row>
        <row r="381">
          <cell r="E381" t="str">
            <v/>
          </cell>
          <cell r="G381" t="str">
            <v/>
          </cell>
          <cell r="I381" t="str">
            <v/>
          </cell>
          <cell r="J381" t="str">
            <v/>
          </cell>
          <cell r="K381" t="str">
            <v/>
          </cell>
          <cell r="L381" t="str">
            <v/>
          </cell>
          <cell r="M381" t="str">
            <v/>
          </cell>
          <cell r="N381" t="str">
            <v/>
          </cell>
        </row>
        <row r="382">
          <cell r="E382" t="str">
            <v/>
          </cell>
          <cell r="G382" t="str">
            <v/>
          </cell>
          <cell r="I382" t="str">
            <v/>
          </cell>
          <cell r="J382" t="str">
            <v/>
          </cell>
          <cell r="K382" t="str">
            <v/>
          </cell>
          <cell r="L382" t="str">
            <v/>
          </cell>
          <cell r="M382" t="str">
            <v/>
          </cell>
          <cell r="N382" t="str">
            <v/>
          </cell>
        </row>
        <row r="383">
          <cell r="E383" t="str">
            <v/>
          </cell>
          <cell r="G383" t="str">
            <v/>
          </cell>
          <cell r="I383" t="str">
            <v/>
          </cell>
          <cell r="J383" t="str">
            <v/>
          </cell>
          <cell r="K383" t="str">
            <v/>
          </cell>
          <cell r="L383" t="str">
            <v/>
          </cell>
          <cell r="M383" t="str">
            <v/>
          </cell>
          <cell r="N383" t="str">
            <v/>
          </cell>
        </row>
        <row r="384">
          <cell r="E384" t="str">
            <v/>
          </cell>
          <cell r="G384" t="str">
            <v/>
          </cell>
          <cell r="I384" t="str">
            <v/>
          </cell>
          <cell r="J384" t="str">
            <v/>
          </cell>
          <cell r="K384" t="str">
            <v/>
          </cell>
          <cell r="L384" t="str">
            <v/>
          </cell>
          <cell r="M384" t="str">
            <v/>
          </cell>
          <cell r="N384" t="str">
            <v/>
          </cell>
        </row>
        <row r="385">
          <cell r="E385" t="str">
            <v/>
          </cell>
          <cell r="G385" t="str">
            <v/>
          </cell>
          <cell r="I385" t="str">
            <v/>
          </cell>
          <cell r="J385" t="str">
            <v/>
          </cell>
          <cell r="K385" t="str">
            <v/>
          </cell>
          <cell r="L385" t="str">
            <v/>
          </cell>
          <cell r="M385" t="str">
            <v/>
          </cell>
          <cell r="N385" t="str">
            <v/>
          </cell>
        </row>
        <row r="386">
          <cell r="E386" t="str">
            <v/>
          </cell>
          <cell r="G386" t="str">
            <v/>
          </cell>
          <cell r="I386" t="str">
            <v/>
          </cell>
          <cell r="J386" t="str">
            <v/>
          </cell>
          <cell r="K386" t="str">
            <v/>
          </cell>
          <cell r="L386" t="str">
            <v/>
          </cell>
          <cell r="M386" t="str">
            <v/>
          </cell>
          <cell r="N386" t="str">
            <v/>
          </cell>
        </row>
        <row r="387">
          <cell r="E387" t="str">
            <v/>
          </cell>
          <cell r="G387" t="str">
            <v/>
          </cell>
          <cell r="I387" t="str">
            <v/>
          </cell>
          <cell r="J387" t="str">
            <v/>
          </cell>
          <cell r="K387" t="str">
            <v/>
          </cell>
          <cell r="L387" t="str">
            <v/>
          </cell>
          <cell r="M387" t="str">
            <v/>
          </cell>
          <cell r="N387" t="str">
            <v/>
          </cell>
        </row>
        <row r="388">
          <cell r="E388" t="str">
            <v/>
          </cell>
          <cell r="G388" t="str">
            <v/>
          </cell>
          <cell r="I388" t="str">
            <v/>
          </cell>
          <cell r="J388" t="str">
            <v/>
          </cell>
          <cell r="K388" t="str">
            <v/>
          </cell>
          <cell r="L388" t="str">
            <v/>
          </cell>
          <cell r="M388" t="str">
            <v/>
          </cell>
          <cell r="N388" t="str">
            <v/>
          </cell>
        </row>
        <row r="389">
          <cell r="E389" t="str">
            <v/>
          </cell>
          <cell r="G389" t="str">
            <v/>
          </cell>
          <cell r="I389" t="str">
            <v/>
          </cell>
          <cell r="J389" t="str">
            <v/>
          </cell>
          <cell r="K389" t="str">
            <v/>
          </cell>
          <cell r="L389" t="str">
            <v/>
          </cell>
          <cell r="M389" t="str">
            <v/>
          </cell>
          <cell r="N389" t="str">
            <v/>
          </cell>
        </row>
        <row r="390">
          <cell r="I390" t="str">
            <v/>
          </cell>
          <cell r="J390" t="str">
            <v/>
          </cell>
          <cell r="K390" t="str">
            <v/>
          </cell>
          <cell r="L390" t="str">
            <v/>
          </cell>
          <cell r="M390" t="str">
            <v/>
          </cell>
          <cell r="N390" t="str">
            <v/>
          </cell>
        </row>
        <row r="395">
          <cell r="E395" t="str">
            <v/>
          </cell>
          <cell r="G395" t="str">
            <v/>
          </cell>
          <cell r="I395" t="str">
            <v/>
          </cell>
          <cell r="J395" t="str">
            <v/>
          </cell>
          <cell r="K395" t="str">
            <v/>
          </cell>
          <cell r="L395" t="str">
            <v/>
          </cell>
          <cell r="M395" t="str">
            <v/>
          </cell>
          <cell r="N395" t="str">
            <v/>
          </cell>
        </row>
        <row r="396">
          <cell r="E396" t="str">
            <v/>
          </cell>
          <cell r="G396" t="str">
            <v/>
          </cell>
          <cell r="I396" t="str">
            <v/>
          </cell>
          <cell r="J396" t="str">
            <v/>
          </cell>
          <cell r="K396" t="str">
            <v/>
          </cell>
          <cell r="L396" t="str">
            <v/>
          </cell>
          <cell r="M396" t="str">
            <v/>
          </cell>
          <cell r="N396" t="str">
            <v/>
          </cell>
        </row>
        <row r="397">
          <cell r="E397" t="str">
            <v/>
          </cell>
          <cell r="G397" t="str">
            <v/>
          </cell>
          <cell r="I397" t="str">
            <v/>
          </cell>
          <cell r="J397" t="str">
            <v/>
          </cell>
          <cell r="K397" t="str">
            <v/>
          </cell>
          <cell r="L397" t="str">
            <v/>
          </cell>
          <cell r="M397" t="str">
            <v/>
          </cell>
          <cell r="N397" t="str">
            <v/>
          </cell>
        </row>
        <row r="398">
          <cell r="E398" t="str">
            <v/>
          </cell>
          <cell r="G398" t="str">
            <v/>
          </cell>
          <cell r="I398" t="str">
            <v/>
          </cell>
          <cell r="J398" t="str">
            <v/>
          </cell>
          <cell r="K398" t="str">
            <v/>
          </cell>
          <cell r="L398" t="str">
            <v/>
          </cell>
          <cell r="M398" t="str">
            <v/>
          </cell>
          <cell r="N398" t="str">
            <v/>
          </cell>
        </row>
        <row r="399">
          <cell r="E399" t="str">
            <v/>
          </cell>
          <cell r="G399" t="str">
            <v/>
          </cell>
          <cell r="I399" t="str">
            <v/>
          </cell>
          <cell r="J399" t="str">
            <v/>
          </cell>
          <cell r="K399" t="str">
            <v/>
          </cell>
          <cell r="L399" t="str">
            <v/>
          </cell>
          <cell r="M399" t="str">
            <v/>
          </cell>
          <cell r="N399" t="str">
            <v/>
          </cell>
        </row>
        <row r="400">
          <cell r="E400" t="str">
            <v/>
          </cell>
          <cell r="G400" t="str">
            <v/>
          </cell>
          <cell r="I400" t="str">
            <v/>
          </cell>
          <cell r="J400" t="str">
            <v/>
          </cell>
          <cell r="K400" t="str">
            <v/>
          </cell>
          <cell r="L400" t="str">
            <v/>
          </cell>
          <cell r="M400" t="str">
            <v/>
          </cell>
          <cell r="N400" t="str">
            <v/>
          </cell>
        </row>
        <row r="401">
          <cell r="E401" t="str">
            <v/>
          </cell>
          <cell r="G401" t="str">
            <v/>
          </cell>
          <cell r="I401" t="str">
            <v/>
          </cell>
          <cell r="J401" t="str">
            <v/>
          </cell>
          <cell r="K401" t="str">
            <v/>
          </cell>
          <cell r="L401" t="str">
            <v/>
          </cell>
          <cell r="M401" t="str">
            <v/>
          </cell>
          <cell r="N401" t="str">
            <v/>
          </cell>
        </row>
        <row r="402">
          <cell r="E402" t="str">
            <v/>
          </cell>
          <cell r="G402" t="str">
            <v/>
          </cell>
          <cell r="I402" t="str">
            <v/>
          </cell>
          <cell r="J402" t="str">
            <v/>
          </cell>
          <cell r="K402" t="str">
            <v/>
          </cell>
          <cell r="L402" t="str">
            <v/>
          </cell>
          <cell r="M402" t="str">
            <v/>
          </cell>
          <cell r="N402" t="str">
            <v/>
          </cell>
        </row>
        <row r="403">
          <cell r="E403" t="str">
            <v/>
          </cell>
          <cell r="G403" t="str">
            <v/>
          </cell>
          <cell r="I403" t="str">
            <v/>
          </cell>
          <cell r="J403" t="str">
            <v/>
          </cell>
          <cell r="K403" t="str">
            <v/>
          </cell>
          <cell r="L403" t="str">
            <v/>
          </cell>
          <cell r="M403" t="str">
            <v/>
          </cell>
          <cell r="N403" t="str">
            <v/>
          </cell>
        </row>
        <row r="404">
          <cell r="E404" t="str">
            <v/>
          </cell>
          <cell r="G404" t="str">
            <v/>
          </cell>
          <cell r="I404" t="str">
            <v/>
          </cell>
          <cell r="J404" t="str">
            <v/>
          </cell>
          <cell r="K404" t="str">
            <v/>
          </cell>
          <cell r="L404" t="str">
            <v/>
          </cell>
          <cell r="M404" t="str">
            <v/>
          </cell>
          <cell r="N404" t="str">
            <v/>
          </cell>
        </row>
        <row r="405">
          <cell r="I405" t="str">
            <v/>
          </cell>
          <cell r="J405" t="str">
            <v/>
          </cell>
          <cell r="K405" t="str">
            <v/>
          </cell>
          <cell r="L405" t="str">
            <v/>
          </cell>
          <cell r="M405" t="str">
            <v/>
          </cell>
          <cell r="N405" t="str">
            <v/>
          </cell>
        </row>
        <row r="409">
          <cell r="I409" t="str">
            <v/>
          </cell>
        </row>
        <row r="412">
          <cell r="H412" t="str">
            <v/>
          </cell>
        </row>
        <row r="413">
          <cell r="H413" t="str">
            <v/>
          </cell>
          <cell r="I413" t="str">
            <v/>
          </cell>
          <cell r="J413" t="str">
            <v/>
          </cell>
          <cell r="K413" t="str">
            <v/>
          </cell>
          <cell r="L413" t="str">
            <v/>
          </cell>
          <cell r="M413" t="str">
            <v/>
          </cell>
          <cell r="N413" t="str">
            <v/>
          </cell>
        </row>
        <row r="414">
          <cell r="H414" t="str">
            <v/>
          </cell>
          <cell r="I414" t="str">
            <v/>
          </cell>
          <cell r="J414" t="str">
            <v/>
          </cell>
          <cell r="K414" t="str">
            <v/>
          </cell>
          <cell r="L414" t="str">
            <v/>
          </cell>
          <cell r="M414" t="str">
            <v/>
          </cell>
          <cell r="N414" t="str">
            <v/>
          </cell>
        </row>
        <row r="417">
          <cell r="H417" t="str">
            <v/>
          </cell>
        </row>
        <row r="418">
          <cell r="H418" t="str">
            <v/>
          </cell>
          <cell r="I418" t="str">
            <v/>
          </cell>
          <cell r="J418" t="str">
            <v/>
          </cell>
          <cell r="K418" t="str">
            <v/>
          </cell>
          <cell r="L418" t="str">
            <v/>
          </cell>
          <cell r="M418" t="str">
            <v/>
          </cell>
          <cell r="N418" t="str">
            <v/>
          </cell>
        </row>
        <row r="423">
          <cell r="E423" t="str">
            <v/>
          </cell>
          <cell r="G423" t="str">
            <v/>
          </cell>
          <cell r="I423" t="str">
            <v/>
          </cell>
          <cell r="J423" t="str">
            <v/>
          </cell>
          <cell r="K423" t="str">
            <v/>
          </cell>
          <cell r="L423" t="str">
            <v/>
          </cell>
          <cell r="M423" t="str">
            <v/>
          </cell>
          <cell r="N423" t="str">
            <v/>
          </cell>
        </row>
        <row r="424">
          <cell r="E424" t="str">
            <v/>
          </cell>
          <cell r="G424" t="str">
            <v/>
          </cell>
          <cell r="I424" t="str">
            <v/>
          </cell>
          <cell r="J424" t="str">
            <v/>
          </cell>
          <cell r="K424" t="str">
            <v/>
          </cell>
          <cell r="L424" t="str">
            <v/>
          </cell>
          <cell r="M424" t="str">
            <v/>
          </cell>
          <cell r="N424" t="str">
            <v/>
          </cell>
        </row>
        <row r="425">
          <cell r="E425" t="str">
            <v/>
          </cell>
          <cell r="G425" t="str">
            <v/>
          </cell>
          <cell r="I425" t="str">
            <v/>
          </cell>
          <cell r="J425" t="str">
            <v/>
          </cell>
          <cell r="K425" t="str">
            <v/>
          </cell>
          <cell r="L425" t="str">
            <v/>
          </cell>
          <cell r="M425" t="str">
            <v/>
          </cell>
          <cell r="N425" t="str">
            <v/>
          </cell>
        </row>
        <row r="426">
          <cell r="E426" t="str">
            <v/>
          </cell>
          <cell r="G426" t="str">
            <v/>
          </cell>
          <cell r="I426" t="str">
            <v/>
          </cell>
          <cell r="J426" t="str">
            <v/>
          </cell>
          <cell r="K426" t="str">
            <v/>
          </cell>
          <cell r="L426" t="str">
            <v/>
          </cell>
          <cell r="M426" t="str">
            <v/>
          </cell>
          <cell r="N426" t="str">
            <v/>
          </cell>
        </row>
        <row r="427">
          <cell r="E427" t="str">
            <v/>
          </cell>
          <cell r="G427" t="str">
            <v/>
          </cell>
          <cell r="I427" t="str">
            <v/>
          </cell>
          <cell r="J427" t="str">
            <v/>
          </cell>
          <cell r="K427" t="str">
            <v/>
          </cell>
          <cell r="L427" t="str">
            <v/>
          </cell>
          <cell r="M427" t="str">
            <v/>
          </cell>
          <cell r="N427" t="str">
            <v/>
          </cell>
        </row>
        <row r="428">
          <cell r="E428" t="str">
            <v/>
          </cell>
          <cell r="G428" t="str">
            <v/>
          </cell>
          <cell r="I428" t="str">
            <v/>
          </cell>
          <cell r="J428" t="str">
            <v/>
          </cell>
          <cell r="K428" t="str">
            <v/>
          </cell>
          <cell r="L428" t="str">
            <v/>
          </cell>
          <cell r="M428" t="str">
            <v/>
          </cell>
          <cell r="N428" t="str">
            <v/>
          </cell>
        </row>
        <row r="429">
          <cell r="E429" t="str">
            <v/>
          </cell>
          <cell r="G429" t="str">
            <v/>
          </cell>
          <cell r="I429" t="str">
            <v/>
          </cell>
          <cell r="J429" t="str">
            <v/>
          </cell>
          <cell r="K429" t="str">
            <v/>
          </cell>
          <cell r="L429" t="str">
            <v/>
          </cell>
          <cell r="M429" t="str">
            <v/>
          </cell>
          <cell r="N429" t="str">
            <v/>
          </cell>
        </row>
        <row r="430">
          <cell r="E430" t="str">
            <v/>
          </cell>
          <cell r="G430" t="str">
            <v/>
          </cell>
          <cell r="I430" t="str">
            <v/>
          </cell>
          <cell r="J430" t="str">
            <v/>
          </cell>
          <cell r="K430" t="str">
            <v/>
          </cell>
          <cell r="L430" t="str">
            <v/>
          </cell>
          <cell r="M430" t="str">
            <v/>
          </cell>
          <cell r="N430" t="str">
            <v/>
          </cell>
        </row>
        <row r="431">
          <cell r="E431" t="str">
            <v/>
          </cell>
          <cell r="G431" t="str">
            <v/>
          </cell>
          <cell r="I431" t="str">
            <v/>
          </cell>
          <cell r="J431" t="str">
            <v/>
          </cell>
          <cell r="K431" t="str">
            <v/>
          </cell>
          <cell r="L431" t="str">
            <v/>
          </cell>
          <cell r="M431" t="str">
            <v/>
          </cell>
          <cell r="N431" t="str">
            <v/>
          </cell>
        </row>
        <row r="432">
          <cell r="E432" t="str">
            <v/>
          </cell>
          <cell r="G432" t="str">
            <v/>
          </cell>
          <cell r="I432" t="str">
            <v/>
          </cell>
          <cell r="J432" t="str">
            <v/>
          </cell>
          <cell r="K432" t="str">
            <v/>
          </cell>
          <cell r="L432" t="str">
            <v/>
          </cell>
          <cell r="M432" t="str">
            <v/>
          </cell>
          <cell r="N432" t="str">
            <v/>
          </cell>
        </row>
        <row r="433">
          <cell r="I433" t="str">
            <v/>
          </cell>
          <cell r="J433" t="str">
            <v/>
          </cell>
          <cell r="K433" t="str">
            <v/>
          </cell>
          <cell r="L433" t="str">
            <v/>
          </cell>
          <cell r="M433" t="str">
            <v/>
          </cell>
          <cell r="N433" t="str">
            <v/>
          </cell>
        </row>
        <row r="438">
          <cell r="E438" t="str">
            <v/>
          </cell>
          <cell r="G438" t="str">
            <v/>
          </cell>
          <cell r="I438" t="str">
            <v/>
          </cell>
          <cell r="J438" t="str">
            <v/>
          </cell>
          <cell r="K438" t="str">
            <v/>
          </cell>
          <cell r="L438" t="str">
            <v/>
          </cell>
          <cell r="M438" t="str">
            <v/>
          </cell>
          <cell r="N438" t="str">
            <v/>
          </cell>
        </row>
        <row r="439">
          <cell r="E439" t="str">
            <v/>
          </cell>
          <cell r="G439" t="str">
            <v/>
          </cell>
          <cell r="I439" t="str">
            <v/>
          </cell>
          <cell r="J439" t="str">
            <v/>
          </cell>
          <cell r="K439" t="str">
            <v/>
          </cell>
          <cell r="L439" t="str">
            <v/>
          </cell>
          <cell r="M439" t="str">
            <v/>
          </cell>
          <cell r="N439" t="str">
            <v/>
          </cell>
        </row>
        <row r="440">
          <cell r="E440" t="str">
            <v/>
          </cell>
          <cell r="G440" t="str">
            <v/>
          </cell>
          <cell r="I440" t="str">
            <v/>
          </cell>
          <cell r="J440" t="str">
            <v/>
          </cell>
          <cell r="K440" t="str">
            <v/>
          </cell>
          <cell r="L440" t="str">
            <v/>
          </cell>
          <cell r="M440" t="str">
            <v/>
          </cell>
          <cell r="N440" t="str">
            <v/>
          </cell>
        </row>
        <row r="441">
          <cell r="E441" t="str">
            <v/>
          </cell>
          <cell r="G441" t="str">
            <v/>
          </cell>
          <cell r="I441" t="str">
            <v/>
          </cell>
          <cell r="J441" t="str">
            <v/>
          </cell>
          <cell r="K441" t="str">
            <v/>
          </cell>
          <cell r="L441" t="str">
            <v/>
          </cell>
          <cell r="M441" t="str">
            <v/>
          </cell>
          <cell r="N441" t="str">
            <v/>
          </cell>
        </row>
        <row r="442">
          <cell r="E442" t="str">
            <v/>
          </cell>
          <cell r="G442" t="str">
            <v/>
          </cell>
          <cell r="I442" t="str">
            <v/>
          </cell>
          <cell r="J442" t="str">
            <v/>
          </cell>
          <cell r="K442" t="str">
            <v/>
          </cell>
          <cell r="L442" t="str">
            <v/>
          </cell>
          <cell r="M442" t="str">
            <v/>
          </cell>
          <cell r="N442" t="str">
            <v/>
          </cell>
        </row>
        <row r="443">
          <cell r="E443" t="str">
            <v/>
          </cell>
          <cell r="G443" t="str">
            <v/>
          </cell>
          <cell r="I443" t="str">
            <v/>
          </cell>
          <cell r="J443" t="str">
            <v/>
          </cell>
          <cell r="K443" t="str">
            <v/>
          </cell>
          <cell r="L443" t="str">
            <v/>
          </cell>
          <cell r="M443" t="str">
            <v/>
          </cell>
          <cell r="N443" t="str">
            <v/>
          </cell>
        </row>
        <row r="444">
          <cell r="E444" t="str">
            <v/>
          </cell>
          <cell r="G444" t="str">
            <v/>
          </cell>
          <cell r="I444" t="str">
            <v/>
          </cell>
          <cell r="J444" t="str">
            <v/>
          </cell>
          <cell r="K444" t="str">
            <v/>
          </cell>
          <cell r="L444" t="str">
            <v/>
          </cell>
          <cell r="M444" t="str">
            <v/>
          </cell>
          <cell r="N444" t="str">
            <v/>
          </cell>
        </row>
        <row r="445">
          <cell r="E445" t="str">
            <v/>
          </cell>
          <cell r="G445" t="str">
            <v/>
          </cell>
          <cell r="I445" t="str">
            <v/>
          </cell>
          <cell r="J445" t="str">
            <v/>
          </cell>
          <cell r="K445" t="str">
            <v/>
          </cell>
          <cell r="L445" t="str">
            <v/>
          </cell>
          <cell r="M445" t="str">
            <v/>
          </cell>
          <cell r="N445" t="str">
            <v/>
          </cell>
        </row>
        <row r="446">
          <cell r="E446" t="str">
            <v/>
          </cell>
          <cell r="G446" t="str">
            <v/>
          </cell>
          <cell r="I446" t="str">
            <v/>
          </cell>
          <cell r="J446" t="str">
            <v/>
          </cell>
          <cell r="K446" t="str">
            <v/>
          </cell>
          <cell r="L446" t="str">
            <v/>
          </cell>
          <cell r="M446" t="str">
            <v/>
          </cell>
          <cell r="N446" t="str">
            <v/>
          </cell>
        </row>
        <row r="447">
          <cell r="E447" t="str">
            <v/>
          </cell>
          <cell r="G447" t="str">
            <v/>
          </cell>
          <cell r="I447" t="str">
            <v/>
          </cell>
          <cell r="J447" t="str">
            <v/>
          </cell>
          <cell r="K447" t="str">
            <v/>
          </cell>
          <cell r="L447" t="str">
            <v/>
          </cell>
          <cell r="M447" t="str">
            <v/>
          </cell>
          <cell r="N447" t="str">
            <v/>
          </cell>
        </row>
        <row r="448">
          <cell r="I448" t="str">
            <v/>
          </cell>
          <cell r="J448" t="str">
            <v/>
          </cell>
          <cell r="K448" t="str">
            <v/>
          </cell>
          <cell r="L448" t="str">
            <v/>
          </cell>
          <cell r="M448" t="str">
            <v/>
          </cell>
          <cell r="N448" t="str">
            <v/>
          </cell>
        </row>
        <row r="452">
          <cell r="I452" t="str">
            <v/>
          </cell>
        </row>
        <row r="455">
          <cell r="H455" t="str">
            <v/>
          </cell>
        </row>
        <row r="456">
          <cell r="H456" t="str">
            <v/>
          </cell>
          <cell r="I456" t="str">
            <v/>
          </cell>
          <cell r="J456" t="str">
            <v/>
          </cell>
          <cell r="K456" t="str">
            <v/>
          </cell>
          <cell r="L456" t="str">
            <v/>
          </cell>
          <cell r="M456" t="str">
            <v/>
          </cell>
          <cell r="N456" t="str">
            <v/>
          </cell>
        </row>
        <row r="457">
          <cell r="H457" t="str">
            <v/>
          </cell>
          <cell r="I457" t="str">
            <v/>
          </cell>
          <cell r="J457" t="str">
            <v/>
          </cell>
          <cell r="K457" t="str">
            <v/>
          </cell>
          <cell r="L457" t="str">
            <v/>
          </cell>
          <cell r="M457" t="str">
            <v/>
          </cell>
          <cell r="N457" t="str">
            <v/>
          </cell>
        </row>
        <row r="460">
          <cell r="H460" t="str">
            <v/>
          </cell>
        </row>
        <row r="461">
          <cell r="H461" t="str">
            <v/>
          </cell>
          <cell r="I461" t="str">
            <v/>
          </cell>
          <cell r="J461" t="str">
            <v/>
          </cell>
          <cell r="K461" t="str">
            <v/>
          </cell>
          <cell r="L461" t="str">
            <v/>
          </cell>
          <cell r="M461" t="str">
            <v/>
          </cell>
          <cell r="N461" t="str">
            <v/>
          </cell>
        </row>
        <row r="466">
          <cell r="E466" t="str">
            <v/>
          </cell>
          <cell r="G466" t="str">
            <v/>
          </cell>
          <cell r="I466" t="str">
            <v/>
          </cell>
          <cell r="J466" t="str">
            <v/>
          </cell>
          <cell r="K466" t="str">
            <v/>
          </cell>
          <cell r="L466" t="str">
            <v/>
          </cell>
          <cell r="M466" t="str">
            <v/>
          </cell>
          <cell r="N466" t="str">
            <v/>
          </cell>
        </row>
        <row r="467">
          <cell r="E467" t="str">
            <v/>
          </cell>
          <cell r="G467" t="str">
            <v/>
          </cell>
          <cell r="I467" t="str">
            <v/>
          </cell>
          <cell r="J467" t="str">
            <v/>
          </cell>
          <cell r="K467" t="str">
            <v/>
          </cell>
          <cell r="L467" t="str">
            <v/>
          </cell>
          <cell r="M467" t="str">
            <v/>
          </cell>
          <cell r="N467" t="str">
            <v/>
          </cell>
        </row>
        <row r="468">
          <cell r="E468" t="str">
            <v/>
          </cell>
          <cell r="G468" t="str">
            <v/>
          </cell>
          <cell r="I468" t="str">
            <v/>
          </cell>
          <cell r="J468" t="str">
            <v/>
          </cell>
          <cell r="K468" t="str">
            <v/>
          </cell>
          <cell r="L468" t="str">
            <v/>
          </cell>
          <cell r="M468" t="str">
            <v/>
          </cell>
          <cell r="N468" t="str">
            <v/>
          </cell>
        </row>
        <row r="469">
          <cell r="E469" t="str">
            <v/>
          </cell>
          <cell r="G469" t="str">
            <v/>
          </cell>
          <cell r="I469" t="str">
            <v/>
          </cell>
          <cell r="J469" t="str">
            <v/>
          </cell>
          <cell r="K469" t="str">
            <v/>
          </cell>
          <cell r="L469" t="str">
            <v/>
          </cell>
          <cell r="M469" t="str">
            <v/>
          </cell>
          <cell r="N469" t="str">
            <v/>
          </cell>
        </row>
        <row r="470">
          <cell r="E470" t="str">
            <v/>
          </cell>
          <cell r="G470" t="str">
            <v/>
          </cell>
          <cell r="I470" t="str">
            <v/>
          </cell>
          <cell r="J470" t="str">
            <v/>
          </cell>
          <cell r="K470" t="str">
            <v/>
          </cell>
          <cell r="L470" t="str">
            <v/>
          </cell>
          <cell r="M470" t="str">
            <v/>
          </cell>
          <cell r="N470" t="str">
            <v/>
          </cell>
        </row>
        <row r="471">
          <cell r="E471" t="str">
            <v/>
          </cell>
          <cell r="G471" t="str">
            <v/>
          </cell>
          <cell r="I471" t="str">
            <v/>
          </cell>
          <cell r="J471" t="str">
            <v/>
          </cell>
          <cell r="K471" t="str">
            <v/>
          </cell>
          <cell r="L471" t="str">
            <v/>
          </cell>
          <cell r="M471" t="str">
            <v/>
          </cell>
          <cell r="N471" t="str">
            <v/>
          </cell>
        </row>
        <row r="472">
          <cell r="E472" t="str">
            <v/>
          </cell>
          <cell r="G472" t="str">
            <v/>
          </cell>
          <cell r="I472" t="str">
            <v/>
          </cell>
          <cell r="J472" t="str">
            <v/>
          </cell>
          <cell r="K472" t="str">
            <v/>
          </cell>
          <cell r="L472" t="str">
            <v/>
          </cell>
          <cell r="M472" t="str">
            <v/>
          </cell>
          <cell r="N472" t="str">
            <v/>
          </cell>
        </row>
        <row r="473">
          <cell r="E473" t="str">
            <v/>
          </cell>
          <cell r="G473" t="str">
            <v/>
          </cell>
          <cell r="I473" t="str">
            <v/>
          </cell>
          <cell r="J473" t="str">
            <v/>
          </cell>
          <cell r="K473" t="str">
            <v/>
          </cell>
          <cell r="L473" t="str">
            <v/>
          </cell>
          <cell r="M473" t="str">
            <v/>
          </cell>
          <cell r="N473" t="str">
            <v/>
          </cell>
        </row>
        <row r="474">
          <cell r="E474" t="str">
            <v/>
          </cell>
          <cell r="G474" t="str">
            <v/>
          </cell>
          <cell r="I474" t="str">
            <v/>
          </cell>
          <cell r="J474" t="str">
            <v/>
          </cell>
          <cell r="K474" t="str">
            <v/>
          </cell>
          <cell r="L474" t="str">
            <v/>
          </cell>
          <cell r="M474" t="str">
            <v/>
          </cell>
          <cell r="N474" t="str">
            <v/>
          </cell>
        </row>
        <row r="475">
          <cell r="E475" t="str">
            <v/>
          </cell>
          <cell r="G475" t="str">
            <v/>
          </cell>
          <cell r="I475" t="str">
            <v/>
          </cell>
          <cell r="J475" t="str">
            <v/>
          </cell>
          <cell r="K475" t="str">
            <v/>
          </cell>
          <cell r="L475" t="str">
            <v/>
          </cell>
          <cell r="M475" t="str">
            <v/>
          </cell>
          <cell r="N475" t="str">
            <v/>
          </cell>
        </row>
        <row r="476">
          <cell r="I476" t="str">
            <v/>
          </cell>
          <cell r="J476" t="str">
            <v/>
          </cell>
          <cell r="K476" t="str">
            <v/>
          </cell>
          <cell r="L476" t="str">
            <v/>
          </cell>
          <cell r="M476" t="str">
            <v/>
          </cell>
          <cell r="N476" t="str">
            <v/>
          </cell>
        </row>
        <row r="481">
          <cell r="E481" t="str">
            <v/>
          </cell>
          <cell r="G481" t="str">
            <v/>
          </cell>
          <cell r="I481" t="str">
            <v/>
          </cell>
          <cell r="J481" t="str">
            <v/>
          </cell>
          <cell r="K481" t="str">
            <v/>
          </cell>
          <cell r="L481" t="str">
            <v/>
          </cell>
          <cell r="M481" t="str">
            <v/>
          </cell>
          <cell r="N481" t="str">
            <v/>
          </cell>
        </row>
        <row r="482">
          <cell r="E482" t="str">
            <v/>
          </cell>
          <cell r="G482" t="str">
            <v/>
          </cell>
          <cell r="I482" t="str">
            <v/>
          </cell>
          <cell r="J482" t="str">
            <v/>
          </cell>
          <cell r="K482" t="str">
            <v/>
          </cell>
          <cell r="L482" t="str">
            <v/>
          </cell>
          <cell r="M482" t="str">
            <v/>
          </cell>
          <cell r="N482" t="str">
            <v/>
          </cell>
        </row>
        <row r="483">
          <cell r="E483" t="str">
            <v/>
          </cell>
          <cell r="G483" t="str">
            <v/>
          </cell>
          <cell r="I483" t="str">
            <v/>
          </cell>
          <cell r="J483" t="str">
            <v/>
          </cell>
          <cell r="K483" t="str">
            <v/>
          </cell>
          <cell r="L483" t="str">
            <v/>
          </cell>
          <cell r="M483" t="str">
            <v/>
          </cell>
          <cell r="N483" t="str">
            <v/>
          </cell>
        </row>
        <row r="484">
          <cell r="E484" t="str">
            <v/>
          </cell>
          <cell r="G484" t="str">
            <v/>
          </cell>
          <cell r="I484" t="str">
            <v/>
          </cell>
          <cell r="J484" t="str">
            <v/>
          </cell>
          <cell r="K484" t="str">
            <v/>
          </cell>
          <cell r="L484" t="str">
            <v/>
          </cell>
          <cell r="M484" t="str">
            <v/>
          </cell>
          <cell r="N484" t="str">
            <v/>
          </cell>
        </row>
        <row r="485">
          <cell r="E485" t="str">
            <v/>
          </cell>
          <cell r="G485" t="str">
            <v/>
          </cell>
          <cell r="I485" t="str">
            <v/>
          </cell>
          <cell r="J485" t="str">
            <v/>
          </cell>
          <cell r="K485" t="str">
            <v/>
          </cell>
          <cell r="L485" t="str">
            <v/>
          </cell>
          <cell r="M485" t="str">
            <v/>
          </cell>
          <cell r="N485" t="str">
            <v/>
          </cell>
        </row>
        <row r="486">
          <cell r="E486" t="str">
            <v/>
          </cell>
          <cell r="G486" t="str">
            <v/>
          </cell>
          <cell r="I486" t="str">
            <v/>
          </cell>
          <cell r="J486" t="str">
            <v/>
          </cell>
          <cell r="K486" t="str">
            <v/>
          </cell>
          <cell r="L486" t="str">
            <v/>
          </cell>
          <cell r="M486" t="str">
            <v/>
          </cell>
          <cell r="N486" t="str">
            <v/>
          </cell>
        </row>
        <row r="487">
          <cell r="E487" t="str">
            <v/>
          </cell>
          <cell r="G487" t="str">
            <v/>
          </cell>
          <cell r="I487" t="str">
            <v/>
          </cell>
          <cell r="J487" t="str">
            <v/>
          </cell>
          <cell r="K487" t="str">
            <v/>
          </cell>
          <cell r="L487" t="str">
            <v/>
          </cell>
          <cell r="M487" t="str">
            <v/>
          </cell>
          <cell r="N487" t="str">
            <v/>
          </cell>
        </row>
        <row r="488">
          <cell r="E488" t="str">
            <v/>
          </cell>
          <cell r="G488" t="str">
            <v/>
          </cell>
          <cell r="I488" t="str">
            <v/>
          </cell>
          <cell r="J488" t="str">
            <v/>
          </cell>
          <cell r="K488" t="str">
            <v/>
          </cell>
          <cell r="L488" t="str">
            <v/>
          </cell>
          <cell r="M488" t="str">
            <v/>
          </cell>
          <cell r="N488" t="str">
            <v/>
          </cell>
        </row>
        <row r="489">
          <cell r="E489" t="str">
            <v/>
          </cell>
          <cell r="G489" t="str">
            <v/>
          </cell>
          <cell r="I489" t="str">
            <v/>
          </cell>
          <cell r="J489" t="str">
            <v/>
          </cell>
          <cell r="K489" t="str">
            <v/>
          </cell>
          <cell r="L489" t="str">
            <v/>
          </cell>
          <cell r="M489" t="str">
            <v/>
          </cell>
          <cell r="N489" t="str">
            <v/>
          </cell>
        </row>
        <row r="490">
          <cell r="E490" t="str">
            <v/>
          </cell>
          <cell r="G490" t="str">
            <v/>
          </cell>
          <cell r="I490" t="str">
            <v/>
          </cell>
          <cell r="J490" t="str">
            <v/>
          </cell>
          <cell r="K490" t="str">
            <v/>
          </cell>
          <cell r="L490" t="str">
            <v/>
          </cell>
          <cell r="M490" t="str">
            <v/>
          </cell>
          <cell r="N490" t="str">
            <v/>
          </cell>
        </row>
        <row r="491">
          <cell r="I491" t="str">
            <v/>
          </cell>
          <cell r="J491" t="str">
            <v/>
          </cell>
          <cell r="K491" t="str">
            <v/>
          </cell>
          <cell r="L491" t="str">
            <v/>
          </cell>
          <cell r="M491" t="str">
            <v/>
          </cell>
          <cell r="N491" t="str">
            <v/>
          </cell>
        </row>
        <row r="495">
          <cell r="I495" t="str">
            <v/>
          </cell>
        </row>
        <row r="498">
          <cell r="H498" t="str">
            <v/>
          </cell>
        </row>
        <row r="499">
          <cell r="H499" t="str">
            <v/>
          </cell>
          <cell r="I499" t="str">
            <v/>
          </cell>
          <cell r="J499" t="str">
            <v/>
          </cell>
          <cell r="K499" t="str">
            <v/>
          </cell>
          <cell r="L499" t="str">
            <v/>
          </cell>
          <cell r="M499" t="str">
            <v/>
          </cell>
          <cell r="N499" t="str">
            <v/>
          </cell>
        </row>
        <row r="500">
          <cell r="H500" t="str">
            <v/>
          </cell>
          <cell r="I500" t="str">
            <v/>
          </cell>
          <cell r="J500" t="str">
            <v/>
          </cell>
          <cell r="K500" t="str">
            <v/>
          </cell>
          <cell r="L500" t="str">
            <v/>
          </cell>
          <cell r="M500" t="str">
            <v/>
          </cell>
          <cell r="N500" t="str">
            <v/>
          </cell>
        </row>
        <row r="503">
          <cell r="H503" t="str">
            <v/>
          </cell>
        </row>
        <row r="504">
          <cell r="H504" t="str">
            <v/>
          </cell>
          <cell r="I504" t="str">
            <v/>
          </cell>
          <cell r="J504" t="str">
            <v/>
          </cell>
          <cell r="K504" t="str">
            <v/>
          </cell>
          <cell r="L504" t="str">
            <v/>
          </cell>
          <cell r="M504" t="str">
            <v/>
          </cell>
          <cell r="N504" t="str">
            <v/>
          </cell>
        </row>
        <row r="509">
          <cell r="E509" t="str">
            <v/>
          </cell>
          <cell r="G509" t="str">
            <v/>
          </cell>
          <cell r="I509" t="str">
            <v/>
          </cell>
          <cell r="J509" t="str">
            <v/>
          </cell>
          <cell r="K509" t="str">
            <v/>
          </cell>
          <cell r="L509" t="str">
            <v/>
          </cell>
          <cell r="M509" t="str">
            <v/>
          </cell>
          <cell r="N509" t="str">
            <v/>
          </cell>
        </row>
        <row r="510">
          <cell r="E510" t="str">
            <v/>
          </cell>
          <cell r="G510" t="str">
            <v/>
          </cell>
          <cell r="I510" t="str">
            <v/>
          </cell>
          <cell r="J510" t="str">
            <v/>
          </cell>
          <cell r="K510" t="str">
            <v/>
          </cell>
          <cell r="L510" t="str">
            <v/>
          </cell>
          <cell r="M510" t="str">
            <v/>
          </cell>
          <cell r="N510" t="str">
            <v/>
          </cell>
        </row>
        <row r="511">
          <cell r="E511" t="str">
            <v/>
          </cell>
          <cell r="G511" t="str">
            <v/>
          </cell>
          <cell r="I511" t="str">
            <v/>
          </cell>
          <cell r="J511" t="str">
            <v/>
          </cell>
          <cell r="K511" t="str">
            <v/>
          </cell>
          <cell r="L511" t="str">
            <v/>
          </cell>
          <cell r="M511" t="str">
            <v/>
          </cell>
          <cell r="N511" t="str">
            <v/>
          </cell>
        </row>
        <row r="512">
          <cell r="E512" t="str">
            <v/>
          </cell>
          <cell r="G512" t="str">
            <v/>
          </cell>
          <cell r="I512" t="str">
            <v/>
          </cell>
          <cell r="J512" t="str">
            <v/>
          </cell>
          <cell r="K512" t="str">
            <v/>
          </cell>
          <cell r="L512" t="str">
            <v/>
          </cell>
          <cell r="M512" t="str">
            <v/>
          </cell>
          <cell r="N512" t="str">
            <v/>
          </cell>
        </row>
        <row r="513">
          <cell r="E513" t="str">
            <v/>
          </cell>
          <cell r="G513" t="str">
            <v/>
          </cell>
          <cell r="I513" t="str">
            <v/>
          </cell>
          <cell r="J513" t="str">
            <v/>
          </cell>
          <cell r="K513" t="str">
            <v/>
          </cell>
          <cell r="L513" t="str">
            <v/>
          </cell>
          <cell r="M513" t="str">
            <v/>
          </cell>
          <cell r="N513" t="str">
            <v/>
          </cell>
        </row>
        <row r="514">
          <cell r="E514" t="str">
            <v/>
          </cell>
          <cell r="G514" t="str">
            <v/>
          </cell>
          <cell r="I514" t="str">
            <v/>
          </cell>
          <cell r="J514" t="str">
            <v/>
          </cell>
          <cell r="K514" t="str">
            <v/>
          </cell>
          <cell r="L514" t="str">
            <v/>
          </cell>
          <cell r="M514" t="str">
            <v/>
          </cell>
          <cell r="N514" t="str">
            <v/>
          </cell>
        </row>
        <row r="515">
          <cell r="E515" t="str">
            <v/>
          </cell>
          <cell r="G515" t="str">
            <v/>
          </cell>
          <cell r="I515" t="str">
            <v/>
          </cell>
          <cell r="J515" t="str">
            <v/>
          </cell>
          <cell r="K515" t="str">
            <v/>
          </cell>
          <cell r="L515" t="str">
            <v/>
          </cell>
          <cell r="M515" t="str">
            <v/>
          </cell>
          <cell r="N515" t="str">
            <v/>
          </cell>
        </row>
        <row r="516">
          <cell r="E516" t="str">
            <v/>
          </cell>
          <cell r="G516" t="str">
            <v/>
          </cell>
          <cell r="I516" t="str">
            <v/>
          </cell>
          <cell r="J516" t="str">
            <v/>
          </cell>
          <cell r="K516" t="str">
            <v/>
          </cell>
          <cell r="L516" t="str">
            <v/>
          </cell>
          <cell r="M516" t="str">
            <v/>
          </cell>
          <cell r="N516" t="str">
            <v/>
          </cell>
        </row>
        <row r="517">
          <cell r="E517" t="str">
            <v/>
          </cell>
          <cell r="G517" t="str">
            <v/>
          </cell>
          <cell r="I517" t="str">
            <v/>
          </cell>
          <cell r="J517" t="str">
            <v/>
          </cell>
          <cell r="K517" t="str">
            <v/>
          </cell>
          <cell r="L517" t="str">
            <v/>
          </cell>
          <cell r="M517" t="str">
            <v/>
          </cell>
          <cell r="N517" t="str">
            <v/>
          </cell>
        </row>
        <row r="518">
          <cell r="E518" t="str">
            <v/>
          </cell>
          <cell r="G518" t="str">
            <v/>
          </cell>
          <cell r="I518" t="str">
            <v/>
          </cell>
          <cell r="J518" t="str">
            <v/>
          </cell>
          <cell r="K518" t="str">
            <v/>
          </cell>
          <cell r="L518" t="str">
            <v/>
          </cell>
          <cell r="M518" t="str">
            <v/>
          </cell>
          <cell r="N518" t="str">
            <v/>
          </cell>
        </row>
        <row r="519">
          <cell r="I519" t="str">
            <v/>
          </cell>
          <cell r="J519" t="str">
            <v/>
          </cell>
          <cell r="K519" t="str">
            <v/>
          </cell>
          <cell r="L519" t="str">
            <v/>
          </cell>
          <cell r="M519" t="str">
            <v/>
          </cell>
          <cell r="N519" t="str">
            <v/>
          </cell>
        </row>
        <row r="524">
          <cell r="E524" t="str">
            <v/>
          </cell>
          <cell r="G524" t="str">
            <v/>
          </cell>
          <cell r="I524" t="str">
            <v/>
          </cell>
          <cell r="J524" t="str">
            <v/>
          </cell>
          <cell r="K524" t="str">
            <v/>
          </cell>
          <cell r="L524" t="str">
            <v/>
          </cell>
          <cell r="M524" t="str">
            <v/>
          </cell>
          <cell r="N524" t="str">
            <v/>
          </cell>
        </row>
        <row r="525">
          <cell r="E525" t="str">
            <v/>
          </cell>
          <cell r="G525" t="str">
            <v/>
          </cell>
          <cell r="I525" t="str">
            <v/>
          </cell>
          <cell r="J525" t="str">
            <v/>
          </cell>
          <cell r="K525" t="str">
            <v/>
          </cell>
          <cell r="L525" t="str">
            <v/>
          </cell>
          <cell r="M525" t="str">
            <v/>
          </cell>
          <cell r="N525" t="str">
            <v/>
          </cell>
        </row>
        <row r="526">
          <cell r="E526" t="str">
            <v/>
          </cell>
          <cell r="G526" t="str">
            <v/>
          </cell>
          <cell r="I526" t="str">
            <v/>
          </cell>
          <cell r="J526" t="str">
            <v/>
          </cell>
          <cell r="K526" t="str">
            <v/>
          </cell>
          <cell r="L526" t="str">
            <v/>
          </cell>
          <cell r="M526" t="str">
            <v/>
          </cell>
          <cell r="N526" t="str">
            <v/>
          </cell>
        </row>
        <row r="527">
          <cell r="E527" t="str">
            <v/>
          </cell>
          <cell r="G527" t="str">
            <v/>
          </cell>
          <cell r="I527" t="str">
            <v/>
          </cell>
          <cell r="J527" t="str">
            <v/>
          </cell>
          <cell r="K527" t="str">
            <v/>
          </cell>
          <cell r="L527" t="str">
            <v/>
          </cell>
          <cell r="M527" t="str">
            <v/>
          </cell>
          <cell r="N527" t="str">
            <v/>
          </cell>
        </row>
        <row r="528">
          <cell r="E528" t="str">
            <v/>
          </cell>
          <cell r="G528" t="str">
            <v/>
          </cell>
          <cell r="I528" t="str">
            <v/>
          </cell>
          <cell r="J528" t="str">
            <v/>
          </cell>
          <cell r="K528" t="str">
            <v/>
          </cell>
          <cell r="L528" t="str">
            <v/>
          </cell>
          <cell r="M528" t="str">
            <v/>
          </cell>
          <cell r="N528" t="str">
            <v/>
          </cell>
        </row>
        <row r="529">
          <cell r="E529" t="str">
            <v/>
          </cell>
          <cell r="G529" t="str">
            <v/>
          </cell>
          <cell r="I529" t="str">
            <v/>
          </cell>
          <cell r="J529" t="str">
            <v/>
          </cell>
          <cell r="K529" t="str">
            <v/>
          </cell>
          <cell r="L529" t="str">
            <v/>
          </cell>
          <cell r="M529" t="str">
            <v/>
          </cell>
          <cell r="N529" t="str">
            <v/>
          </cell>
        </row>
        <row r="530">
          <cell r="E530" t="str">
            <v/>
          </cell>
          <cell r="G530" t="str">
            <v/>
          </cell>
          <cell r="I530" t="str">
            <v/>
          </cell>
          <cell r="J530" t="str">
            <v/>
          </cell>
          <cell r="K530" t="str">
            <v/>
          </cell>
          <cell r="L530" t="str">
            <v/>
          </cell>
          <cell r="M530" t="str">
            <v/>
          </cell>
          <cell r="N530" t="str">
            <v/>
          </cell>
        </row>
        <row r="531">
          <cell r="E531" t="str">
            <v/>
          </cell>
          <cell r="G531" t="str">
            <v/>
          </cell>
          <cell r="I531" t="str">
            <v/>
          </cell>
          <cell r="J531" t="str">
            <v/>
          </cell>
          <cell r="K531" t="str">
            <v/>
          </cell>
          <cell r="L531" t="str">
            <v/>
          </cell>
          <cell r="M531" t="str">
            <v/>
          </cell>
          <cell r="N531" t="str">
            <v/>
          </cell>
        </row>
        <row r="532">
          <cell r="E532" t="str">
            <v/>
          </cell>
          <cell r="G532" t="str">
            <v/>
          </cell>
          <cell r="I532" t="str">
            <v/>
          </cell>
          <cell r="J532" t="str">
            <v/>
          </cell>
          <cell r="K532" t="str">
            <v/>
          </cell>
          <cell r="L532" t="str">
            <v/>
          </cell>
          <cell r="M532" t="str">
            <v/>
          </cell>
          <cell r="N532" t="str">
            <v/>
          </cell>
        </row>
        <row r="533">
          <cell r="E533" t="str">
            <v/>
          </cell>
          <cell r="G533" t="str">
            <v/>
          </cell>
          <cell r="I533" t="str">
            <v/>
          </cell>
          <cell r="J533" t="str">
            <v/>
          </cell>
          <cell r="K533" t="str">
            <v/>
          </cell>
          <cell r="L533" t="str">
            <v/>
          </cell>
          <cell r="M533" t="str">
            <v/>
          </cell>
          <cell r="N533" t="str">
            <v/>
          </cell>
        </row>
        <row r="534">
          <cell r="I534" t="str">
            <v/>
          </cell>
          <cell r="J534" t="str">
            <v/>
          </cell>
          <cell r="K534" t="str">
            <v/>
          </cell>
          <cell r="L534" t="str">
            <v/>
          </cell>
          <cell r="M534" t="str">
            <v/>
          </cell>
          <cell r="N534" t="str">
            <v/>
          </cell>
        </row>
        <row r="538">
          <cell r="I538" t="str">
            <v/>
          </cell>
        </row>
        <row r="541">
          <cell r="H541" t="str">
            <v/>
          </cell>
        </row>
        <row r="542">
          <cell r="H542" t="str">
            <v/>
          </cell>
          <cell r="I542" t="str">
            <v/>
          </cell>
          <cell r="J542" t="str">
            <v/>
          </cell>
          <cell r="K542" t="str">
            <v/>
          </cell>
          <cell r="L542" t="str">
            <v/>
          </cell>
          <cell r="M542" t="str">
            <v/>
          </cell>
          <cell r="N542" t="str">
            <v/>
          </cell>
        </row>
        <row r="543">
          <cell r="H543" t="str">
            <v/>
          </cell>
          <cell r="I543" t="str">
            <v/>
          </cell>
          <cell r="J543" t="str">
            <v/>
          </cell>
          <cell r="K543" t="str">
            <v/>
          </cell>
          <cell r="L543" t="str">
            <v/>
          </cell>
          <cell r="M543" t="str">
            <v/>
          </cell>
          <cell r="N543" t="str">
            <v/>
          </cell>
        </row>
        <row r="546">
          <cell r="H546" t="str">
            <v/>
          </cell>
        </row>
        <row r="547">
          <cell r="H547" t="str">
            <v/>
          </cell>
          <cell r="I547" t="str">
            <v/>
          </cell>
          <cell r="J547" t="str">
            <v/>
          </cell>
          <cell r="K547" t="str">
            <v/>
          </cell>
          <cell r="L547" t="str">
            <v/>
          </cell>
          <cell r="M547" t="str">
            <v/>
          </cell>
          <cell r="N547" t="str">
            <v/>
          </cell>
        </row>
        <row r="552">
          <cell r="E552" t="str">
            <v/>
          </cell>
          <cell r="G552" t="str">
            <v/>
          </cell>
          <cell r="I552" t="str">
            <v/>
          </cell>
          <cell r="J552" t="str">
            <v/>
          </cell>
          <cell r="K552" t="str">
            <v/>
          </cell>
          <cell r="L552" t="str">
            <v/>
          </cell>
          <cell r="M552" t="str">
            <v/>
          </cell>
          <cell r="N552" t="str">
            <v/>
          </cell>
        </row>
        <row r="553">
          <cell r="E553" t="str">
            <v/>
          </cell>
          <cell r="G553" t="str">
            <v/>
          </cell>
          <cell r="I553" t="str">
            <v/>
          </cell>
          <cell r="J553" t="str">
            <v/>
          </cell>
          <cell r="K553" t="str">
            <v/>
          </cell>
          <cell r="L553" t="str">
            <v/>
          </cell>
          <cell r="M553" t="str">
            <v/>
          </cell>
          <cell r="N553" t="str">
            <v/>
          </cell>
        </row>
        <row r="554">
          <cell r="E554" t="str">
            <v/>
          </cell>
          <cell r="G554" t="str">
            <v/>
          </cell>
          <cell r="I554" t="str">
            <v/>
          </cell>
          <cell r="J554" t="str">
            <v/>
          </cell>
          <cell r="K554" t="str">
            <v/>
          </cell>
          <cell r="L554" t="str">
            <v/>
          </cell>
          <cell r="M554" t="str">
            <v/>
          </cell>
          <cell r="N554" t="str">
            <v/>
          </cell>
        </row>
        <row r="555">
          <cell r="E555" t="str">
            <v/>
          </cell>
          <cell r="G555" t="str">
            <v/>
          </cell>
          <cell r="I555" t="str">
            <v/>
          </cell>
          <cell r="J555" t="str">
            <v/>
          </cell>
          <cell r="K555" t="str">
            <v/>
          </cell>
          <cell r="L555" t="str">
            <v/>
          </cell>
          <cell r="M555" t="str">
            <v/>
          </cell>
          <cell r="N555" t="str">
            <v/>
          </cell>
        </row>
        <row r="556">
          <cell r="E556" t="str">
            <v/>
          </cell>
          <cell r="G556" t="str">
            <v/>
          </cell>
          <cell r="I556" t="str">
            <v/>
          </cell>
          <cell r="J556" t="str">
            <v/>
          </cell>
          <cell r="K556" t="str">
            <v/>
          </cell>
          <cell r="L556" t="str">
            <v/>
          </cell>
          <cell r="M556" t="str">
            <v/>
          </cell>
          <cell r="N556" t="str">
            <v/>
          </cell>
        </row>
        <row r="557">
          <cell r="E557" t="str">
            <v/>
          </cell>
          <cell r="G557" t="str">
            <v/>
          </cell>
          <cell r="I557" t="str">
            <v/>
          </cell>
          <cell r="J557" t="str">
            <v/>
          </cell>
          <cell r="K557" t="str">
            <v/>
          </cell>
          <cell r="L557" t="str">
            <v/>
          </cell>
          <cell r="M557" t="str">
            <v/>
          </cell>
          <cell r="N557" t="str">
            <v/>
          </cell>
        </row>
        <row r="558">
          <cell r="E558" t="str">
            <v/>
          </cell>
          <cell r="G558" t="str">
            <v/>
          </cell>
          <cell r="I558" t="str">
            <v/>
          </cell>
          <cell r="J558" t="str">
            <v/>
          </cell>
          <cell r="K558" t="str">
            <v/>
          </cell>
          <cell r="L558" t="str">
            <v/>
          </cell>
          <cell r="M558" t="str">
            <v/>
          </cell>
          <cell r="N558" t="str">
            <v/>
          </cell>
        </row>
        <row r="559">
          <cell r="E559" t="str">
            <v/>
          </cell>
          <cell r="G559" t="str">
            <v/>
          </cell>
          <cell r="I559" t="str">
            <v/>
          </cell>
          <cell r="J559" t="str">
            <v/>
          </cell>
          <cell r="K559" t="str">
            <v/>
          </cell>
          <cell r="L559" t="str">
            <v/>
          </cell>
          <cell r="M559" t="str">
            <v/>
          </cell>
          <cell r="N559" t="str">
            <v/>
          </cell>
        </row>
        <row r="560">
          <cell r="E560" t="str">
            <v/>
          </cell>
          <cell r="G560" t="str">
            <v/>
          </cell>
          <cell r="I560" t="str">
            <v/>
          </cell>
          <cell r="J560" t="str">
            <v/>
          </cell>
          <cell r="K560" t="str">
            <v/>
          </cell>
          <cell r="L560" t="str">
            <v/>
          </cell>
          <cell r="M560" t="str">
            <v/>
          </cell>
          <cell r="N560" t="str">
            <v/>
          </cell>
        </row>
        <row r="561">
          <cell r="E561" t="str">
            <v/>
          </cell>
          <cell r="G561" t="str">
            <v/>
          </cell>
          <cell r="I561" t="str">
            <v/>
          </cell>
          <cell r="J561" t="str">
            <v/>
          </cell>
          <cell r="K561" t="str">
            <v/>
          </cell>
          <cell r="L561" t="str">
            <v/>
          </cell>
          <cell r="M561" t="str">
            <v/>
          </cell>
          <cell r="N561" t="str">
            <v/>
          </cell>
        </row>
        <row r="562">
          <cell r="I562" t="str">
            <v/>
          </cell>
          <cell r="J562" t="str">
            <v/>
          </cell>
          <cell r="K562" t="str">
            <v/>
          </cell>
          <cell r="L562" t="str">
            <v/>
          </cell>
          <cell r="M562" t="str">
            <v/>
          </cell>
          <cell r="N562" t="str">
            <v/>
          </cell>
        </row>
        <row r="567">
          <cell r="E567" t="str">
            <v/>
          </cell>
          <cell r="G567" t="str">
            <v/>
          </cell>
          <cell r="I567" t="str">
            <v/>
          </cell>
          <cell r="J567" t="str">
            <v/>
          </cell>
          <cell r="K567" t="str">
            <v/>
          </cell>
          <cell r="L567" t="str">
            <v/>
          </cell>
          <cell r="M567" t="str">
            <v/>
          </cell>
          <cell r="N567" t="str">
            <v/>
          </cell>
        </row>
        <row r="568">
          <cell r="E568" t="str">
            <v/>
          </cell>
          <cell r="G568" t="str">
            <v/>
          </cell>
          <cell r="I568" t="str">
            <v/>
          </cell>
          <cell r="J568" t="str">
            <v/>
          </cell>
          <cell r="K568" t="str">
            <v/>
          </cell>
          <cell r="L568" t="str">
            <v/>
          </cell>
          <cell r="M568" t="str">
            <v/>
          </cell>
          <cell r="N568" t="str">
            <v/>
          </cell>
        </row>
        <row r="569">
          <cell r="E569" t="str">
            <v/>
          </cell>
          <cell r="G569" t="str">
            <v/>
          </cell>
          <cell r="I569" t="str">
            <v/>
          </cell>
          <cell r="J569" t="str">
            <v/>
          </cell>
          <cell r="K569" t="str">
            <v/>
          </cell>
          <cell r="L569" t="str">
            <v/>
          </cell>
          <cell r="M569" t="str">
            <v/>
          </cell>
          <cell r="N569" t="str">
            <v/>
          </cell>
        </row>
        <row r="570">
          <cell r="E570" t="str">
            <v/>
          </cell>
          <cell r="G570" t="str">
            <v/>
          </cell>
          <cell r="I570" t="str">
            <v/>
          </cell>
          <cell r="J570" t="str">
            <v/>
          </cell>
          <cell r="K570" t="str">
            <v/>
          </cell>
          <cell r="L570" t="str">
            <v/>
          </cell>
          <cell r="M570" t="str">
            <v/>
          </cell>
          <cell r="N570" t="str">
            <v/>
          </cell>
        </row>
        <row r="571">
          <cell r="E571" t="str">
            <v/>
          </cell>
          <cell r="G571" t="str">
            <v/>
          </cell>
          <cell r="I571" t="str">
            <v/>
          </cell>
          <cell r="J571" t="str">
            <v/>
          </cell>
          <cell r="K571" t="str">
            <v/>
          </cell>
          <cell r="L571" t="str">
            <v/>
          </cell>
          <cell r="M571" t="str">
            <v/>
          </cell>
          <cell r="N571" t="str">
            <v/>
          </cell>
        </row>
        <row r="572">
          <cell r="E572" t="str">
            <v/>
          </cell>
          <cell r="G572" t="str">
            <v/>
          </cell>
          <cell r="I572" t="str">
            <v/>
          </cell>
          <cell r="J572" t="str">
            <v/>
          </cell>
          <cell r="K572" t="str">
            <v/>
          </cell>
          <cell r="L572" t="str">
            <v/>
          </cell>
          <cell r="M572" t="str">
            <v/>
          </cell>
          <cell r="N572" t="str">
            <v/>
          </cell>
        </row>
        <row r="573">
          <cell r="E573" t="str">
            <v/>
          </cell>
          <cell r="G573" t="str">
            <v/>
          </cell>
          <cell r="I573" t="str">
            <v/>
          </cell>
          <cell r="J573" t="str">
            <v/>
          </cell>
          <cell r="K573" t="str">
            <v/>
          </cell>
          <cell r="L573" t="str">
            <v/>
          </cell>
          <cell r="M573" t="str">
            <v/>
          </cell>
          <cell r="N573" t="str">
            <v/>
          </cell>
        </row>
        <row r="574">
          <cell r="E574" t="str">
            <v/>
          </cell>
          <cell r="G574" t="str">
            <v/>
          </cell>
          <cell r="I574" t="str">
            <v/>
          </cell>
          <cell r="J574" t="str">
            <v/>
          </cell>
          <cell r="K574" t="str">
            <v/>
          </cell>
          <cell r="L574" t="str">
            <v/>
          </cell>
          <cell r="M574" t="str">
            <v/>
          </cell>
          <cell r="N574" t="str">
            <v/>
          </cell>
        </row>
        <row r="575">
          <cell r="E575" t="str">
            <v/>
          </cell>
          <cell r="G575" t="str">
            <v/>
          </cell>
          <cell r="I575" t="str">
            <v/>
          </cell>
          <cell r="J575" t="str">
            <v/>
          </cell>
          <cell r="K575" t="str">
            <v/>
          </cell>
          <cell r="L575" t="str">
            <v/>
          </cell>
          <cell r="M575" t="str">
            <v/>
          </cell>
          <cell r="N575" t="str">
            <v/>
          </cell>
        </row>
        <row r="576">
          <cell r="E576" t="str">
            <v/>
          </cell>
          <cell r="G576" t="str">
            <v/>
          </cell>
          <cell r="I576" t="str">
            <v/>
          </cell>
          <cell r="J576" t="str">
            <v/>
          </cell>
          <cell r="K576" t="str">
            <v/>
          </cell>
          <cell r="L576" t="str">
            <v/>
          </cell>
          <cell r="M576" t="str">
            <v/>
          </cell>
          <cell r="N576" t="str">
            <v/>
          </cell>
        </row>
        <row r="577">
          <cell r="I577" t="str">
            <v/>
          </cell>
          <cell r="J577" t="str">
            <v/>
          </cell>
          <cell r="K577" t="str">
            <v/>
          </cell>
          <cell r="L577" t="str">
            <v/>
          </cell>
          <cell r="M577" t="str">
            <v/>
          </cell>
          <cell r="N577" t="str">
            <v/>
          </cell>
        </row>
        <row r="581">
          <cell r="I581" t="str">
            <v/>
          </cell>
        </row>
        <row r="584">
          <cell r="H584" t="str">
            <v/>
          </cell>
        </row>
        <row r="585">
          <cell r="H585" t="str">
            <v/>
          </cell>
          <cell r="I585" t="str">
            <v/>
          </cell>
          <cell r="J585" t="str">
            <v/>
          </cell>
          <cell r="K585" t="str">
            <v/>
          </cell>
          <cell r="L585" t="str">
            <v/>
          </cell>
          <cell r="M585" t="str">
            <v/>
          </cell>
          <cell r="N585" t="str">
            <v/>
          </cell>
        </row>
        <row r="586">
          <cell r="H586" t="str">
            <v/>
          </cell>
          <cell r="I586" t="str">
            <v/>
          </cell>
          <cell r="J586" t="str">
            <v/>
          </cell>
          <cell r="K586" t="str">
            <v/>
          </cell>
          <cell r="L586" t="str">
            <v/>
          </cell>
          <cell r="M586" t="str">
            <v/>
          </cell>
          <cell r="N586" t="str">
            <v/>
          </cell>
        </row>
        <row r="589">
          <cell r="H589" t="str">
            <v/>
          </cell>
        </row>
        <row r="590">
          <cell r="H590" t="str">
            <v/>
          </cell>
          <cell r="I590" t="str">
            <v/>
          </cell>
          <cell r="J590" t="str">
            <v/>
          </cell>
          <cell r="K590" t="str">
            <v/>
          </cell>
          <cell r="L590" t="str">
            <v/>
          </cell>
          <cell r="M590" t="str">
            <v/>
          </cell>
          <cell r="N590" t="str">
            <v/>
          </cell>
        </row>
        <row r="595">
          <cell r="E595" t="str">
            <v/>
          </cell>
          <cell r="G595" t="str">
            <v/>
          </cell>
          <cell r="I595" t="str">
            <v/>
          </cell>
          <cell r="J595" t="str">
            <v/>
          </cell>
          <cell r="K595" t="str">
            <v/>
          </cell>
          <cell r="L595" t="str">
            <v/>
          </cell>
          <cell r="M595" t="str">
            <v/>
          </cell>
          <cell r="N595" t="str">
            <v/>
          </cell>
        </row>
        <row r="596">
          <cell r="E596" t="str">
            <v/>
          </cell>
          <cell r="G596" t="str">
            <v/>
          </cell>
          <cell r="I596" t="str">
            <v/>
          </cell>
          <cell r="J596" t="str">
            <v/>
          </cell>
          <cell r="K596" t="str">
            <v/>
          </cell>
          <cell r="L596" t="str">
            <v/>
          </cell>
          <cell r="M596" t="str">
            <v/>
          </cell>
          <cell r="N596" t="str">
            <v/>
          </cell>
        </row>
        <row r="597">
          <cell r="E597" t="str">
            <v/>
          </cell>
          <cell r="G597" t="str">
            <v/>
          </cell>
          <cell r="I597" t="str">
            <v/>
          </cell>
          <cell r="J597" t="str">
            <v/>
          </cell>
          <cell r="K597" t="str">
            <v/>
          </cell>
          <cell r="L597" t="str">
            <v/>
          </cell>
          <cell r="M597" t="str">
            <v/>
          </cell>
          <cell r="N597" t="str">
            <v/>
          </cell>
        </row>
        <row r="598">
          <cell r="E598" t="str">
            <v/>
          </cell>
          <cell r="G598" t="str">
            <v/>
          </cell>
          <cell r="I598" t="str">
            <v/>
          </cell>
          <cell r="J598" t="str">
            <v/>
          </cell>
          <cell r="K598" t="str">
            <v/>
          </cell>
          <cell r="L598" t="str">
            <v/>
          </cell>
          <cell r="M598" t="str">
            <v/>
          </cell>
          <cell r="N598" t="str">
            <v/>
          </cell>
        </row>
        <row r="599">
          <cell r="E599" t="str">
            <v/>
          </cell>
          <cell r="G599" t="str">
            <v/>
          </cell>
          <cell r="I599" t="str">
            <v/>
          </cell>
          <cell r="J599" t="str">
            <v/>
          </cell>
          <cell r="K599" t="str">
            <v/>
          </cell>
          <cell r="L599" t="str">
            <v/>
          </cell>
          <cell r="M599" t="str">
            <v/>
          </cell>
          <cell r="N599" t="str">
            <v/>
          </cell>
        </row>
        <row r="600">
          <cell r="E600" t="str">
            <v/>
          </cell>
          <cell r="G600" t="str">
            <v/>
          </cell>
          <cell r="I600" t="str">
            <v/>
          </cell>
          <cell r="J600" t="str">
            <v/>
          </cell>
          <cell r="K600" t="str">
            <v/>
          </cell>
          <cell r="L600" t="str">
            <v/>
          </cell>
          <cell r="M600" t="str">
            <v/>
          </cell>
          <cell r="N600" t="str">
            <v/>
          </cell>
        </row>
        <row r="601">
          <cell r="E601" t="str">
            <v/>
          </cell>
          <cell r="G601" t="str">
            <v/>
          </cell>
          <cell r="I601" t="str">
            <v/>
          </cell>
          <cell r="J601" t="str">
            <v/>
          </cell>
          <cell r="K601" t="str">
            <v/>
          </cell>
          <cell r="L601" t="str">
            <v/>
          </cell>
          <cell r="M601" t="str">
            <v/>
          </cell>
          <cell r="N601" t="str">
            <v/>
          </cell>
        </row>
        <row r="602">
          <cell r="E602" t="str">
            <v/>
          </cell>
          <cell r="G602" t="str">
            <v/>
          </cell>
          <cell r="I602" t="str">
            <v/>
          </cell>
          <cell r="J602" t="str">
            <v/>
          </cell>
          <cell r="K602" t="str">
            <v/>
          </cell>
          <cell r="L602" t="str">
            <v/>
          </cell>
          <cell r="M602" t="str">
            <v/>
          </cell>
          <cell r="N602" t="str">
            <v/>
          </cell>
        </row>
        <row r="603">
          <cell r="E603" t="str">
            <v/>
          </cell>
          <cell r="G603" t="str">
            <v/>
          </cell>
          <cell r="I603" t="str">
            <v/>
          </cell>
          <cell r="J603" t="str">
            <v/>
          </cell>
          <cell r="K603" t="str">
            <v/>
          </cell>
          <cell r="L603" t="str">
            <v/>
          </cell>
          <cell r="M603" t="str">
            <v/>
          </cell>
          <cell r="N603" t="str">
            <v/>
          </cell>
        </row>
        <row r="604">
          <cell r="E604" t="str">
            <v/>
          </cell>
          <cell r="G604" t="str">
            <v/>
          </cell>
          <cell r="I604" t="str">
            <v/>
          </cell>
          <cell r="J604" t="str">
            <v/>
          </cell>
          <cell r="K604" t="str">
            <v/>
          </cell>
          <cell r="L604" t="str">
            <v/>
          </cell>
          <cell r="M604" t="str">
            <v/>
          </cell>
          <cell r="N604" t="str">
            <v/>
          </cell>
        </row>
        <row r="605">
          <cell r="I605" t="str">
            <v/>
          </cell>
          <cell r="J605" t="str">
            <v/>
          </cell>
          <cell r="K605" t="str">
            <v/>
          </cell>
          <cell r="L605" t="str">
            <v/>
          </cell>
          <cell r="M605" t="str">
            <v/>
          </cell>
          <cell r="N605" t="str">
            <v/>
          </cell>
        </row>
        <row r="610">
          <cell r="E610" t="str">
            <v/>
          </cell>
          <cell r="G610" t="str">
            <v/>
          </cell>
          <cell r="I610" t="str">
            <v/>
          </cell>
          <cell r="J610" t="str">
            <v/>
          </cell>
          <cell r="K610" t="str">
            <v/>
          </cell>
          <cell r="L610" t="str">
            <v/>
          </cell>
          <cell r="M610" t="str">
            <v/>
          </cell>
          <cell r="N610" t="str">
            <v/>
          </cell>
        </row>
        <row r="611">
          <cell r="E611" t="str">
            <v/>
          </cell>
          <cell r="G611" t="str">
            <v/>
          </cell>
          <cell r="I611" t="str">
            <v/>
          </cell>
          <cell r="J611" t="str">
            <v/>
          </cell>
          <cell r="K611" t="str">
            <v/>
          </cell>
          <cell r="L611" t="str">
            <v/>
          </cell>
          <cell r="M611" t="str">
            <v/>
          </cell>
          <cell r="N611" t="str">
            <v/>
          </cell>
        </row>
        <row r="612">
          <cell r="E612" t="str">
            <v/>
          </cell>
          <cell r="G612" t="str">
            <v/>
          </cell>
          <cell r="I612" t="str">
            <v/>
          </cell>
          <cell r="J612" t="str">
            <v/>
          </cell>
          <cell r="K612" t="str">
            <v/>
          </cell>
          <cell r="L612" t="str">
            <v/>
          </cell>
          <cell r="M612" t="str">
            <v/>
          </cell>
          <cell r="N612" t="str">
            <v/>
          </cell>
        </row>
        <row r="613">
          <cell r="E613" t="str">
            <v/>
          </cell>
          <cell r="G613" t="str">
            <v/>
          </cell>
          <cell r="I613" t="str">
            <v/>
          </cell>
          <cell r="J613" t="str">
            <v/>
          </cell>
          <cell r="K613" t="str">
            <v/>
          </cell>
          <cell r="L613" t="str">
            <v/>
          </cell>
          <cell r="M613" t="str">
            <v/>
          </cell>
          <cell r="N613" t="str">
            <v/>
          </cell>
        </row>
        <row r="614">
          <cell r="E614" t="str">
            <v/>
          </cell>
          <cell r="G614" t="str">
            <v/>
          </cell>
          <cell r="I614" t="str">
            <v/>
          </cell>
          <cell r="J614" t="str">
            <v/>
          </cell>
          <cell r="K614" t="str">
            <v/>
          </cell>
          <cell r="L614" t="str">
            <v/>
          </cell>
          <cell r="M614" t="str">
            <v/>
          </cell>
          <cell r="N614" t="str">
            <v/>
          </cell>
        </row>
        <row r="615">
          <cell r="E615" t="str">
            <v/>
          </cell>
          <cell r="G615" t="str">
            <v/>
          </cell>
          <cell r="I615" t="str">
            <v/>
          </cell>
          <cell r="J615" t="str">
            <v/>
          </cell>
          <cell r="K615" t="str">
            <v/>
          </cell>
          <cell r="L615" t="str">
            <v/>
          </cell>
          <cell r="M615" t="str">
            <v/>
          </cell>
          <cell r="N615" t="str">
            <v/>
          </cell>
        </row>
        <row r="616">
          <cell r="E616" t="str">
            <v/>
          </cell>
          <cell r="G616" t="str">
            <v/>
          </cell>
          <cell r="I616" t="str">
            <v/>
          </cell>
          <cell r="J616" t="str">
            <v/>
          </cell>
          <cell r="K616" t="str">
            <v/>
          </cell>
          <cell r="L616" t="str">
            <v/>
          </cell>
          <cell r="M616" t="str">
            <v/>
          </cell>
          <cell r="N616" t="str">
            <v/>
          </cell>
        </row>
        <row r="617">
          <cell r="E617" t="str">
            <v/>
          </cell>
          <cell r="G617" t="str">
            <v/>
          </cell>
          <cell r="I617" t="str">
            <v/>
          </cell>
          <cell r="J617" t="str">
            <v/>
          </cell>
          <cell r="K617" t="str">
            <v/>
          </cell>
          <cell r="L617" t="str">
            <v/>
          </cell>
          <cell r="M617" t="str">
            <v/>
          </cell>
          <cell r="N617" t="str">
            <v/>
          </cell>
        </row>
        <row r="618">
          <cell r="E618" t="str">
            <v/>
          </cell>
          <cell r="G618" t="str">
            <v/>
          </cell>
          <cell r="I618" t="str">
            <v/>
          </cell>
          <cell r="J618" t="str">
            <v/>
          </cell>
          <cell r="K618" t="str">
            <v/>
          </cell>
          <cell r="L618" t="str">
            <v/>
          </cell>
          <cell r="M618" t="str">
            <v/>
          </cell>
          <cell r="N618" t="str">
            <v/>
          </cell>
        </row>
        <row r="619">
          <cell r="E619" t="str">
            <v/>
          </cell>
          <cell r="G619" t="str">
            <v/>
          </cell>
          <cell r="I619" t="str">
            <v/>
          </cell>
          <cell r="J619" t="str">
            <v/>
          </cell>
          <cell r="K619" t="str">
            <v/>
          </cell>
          <cell r="L619" t="str">
            <v/>
          </cell>
          <cell r="M619" t="str">
            <v/>
          </cell>
          <cell r="N619" t="str">
            <v/>
          </cell>
        </row>
        <row r="620">
          <cell r="I620" t="str">
            <v/>
          </cell>
          <cell r="J620" t="str">
            <v/>
          </cell>
          <cell r="K620" t="str">
            <v/>
          </cell>
          <cell r="L620" t="str">
            <v/>
          </cell>
          <cell r="M620" t="str">
            <v/>
          </cell>
          <cell r="N620" t="str">
            <v/>
          </cell>
        </row>
        <row r="624">
          <cell r="I624" t="str">
            <v/>
          </cell>
        </row>
        <row r="627">
          <cell r="H627" t="str">
            <v/>
          </cell>
        </row>
        <row r="628">
          <cell r="H628" t="str">
            <v/>
          </cell>
          <cell r="I628" t="str">
            <v/>
          </cell>
          <cell r="J628" t="str">
            <v/>
          </cell>
          <cell r="K628" t="str">
            <v/>
          </cell>
          <cell r="L628" t="str">
            <v/>
          </cell>
          <cell r="M628" t="str">
            <v/>
          </cell>
          <cell r="N628" t="str">
            <v/>
          </cell>
        </row>
        <row r="629">
          <cell r="H629" t="str">
            <v/>
          </cell>
          <cell r="I629" t="str">
            <v/>
          </cell>
          <cell r="J629" t="str">
            <v/>
          </cell>
          <cell r="K629" t="str">
            <v/>
          </cell>
          <cell r="L629" t="str">
            <v/>
          </cell>
          <cell r="M629" t="str">
            <v/>
          </cell>
          <cell r="N629" t="str">
            <v/>
          </cell>
        </row>
        <row r="632">
          <cell r="H632" t="str">
            <v/>
          </cell>
        </row>
        <row r="633">
          <cell r="H633" t="str">
            <v/>
          </cell>
          <cell r="I633" t="str">
            <v/>
          </cell>
          <cell r="J633" t="str">
            <v/>
          </cell>
          <cell r="K633" t="str">
            <v/>
          </cell>
          <cell r="L633" t="str">
            <v/>
          </cell>
          <cell r="M633" t="str">
            <v/>
          </cell>
          <cell r="N633" t="str">
            <v/>
          </cell>
        </row>
        <row r="638">
          <cell r="E638" t="str">
            <v/>
          </cell>
          <cell r="G638" t="str">
            <v/>
          </cell>
          <cell r="I638" t="str">
            <v/>
          </cell>
          <cell r="J638" t="str">
            <v/>
          </cell>
          <cell r="K638" t="str">
            <v/>
          </cell>
          <cell r="L638" t="str">
            <v/>
          </cell>
          <cell r="M638" t="str">
            <v/>
          </cell>
          <cell r="N638" t="str">
            <v/>
          </cell>
        </row>
        <row r="639">
          <cell r="E639" t="str">
            <v/>
          </cell>
          <cell r="G639" t="str">
            <v/>
          </cell>
          <cell r="I639" t="str">
            <v/>
          </cell>
          <cell r="J639" t="str">
            <v/>
          </cell>
          <cell r="K639" t="str">
            <v/>
          </cell>
          <cell r="L639" t="str">
            <v/>
          </cell>
          <cell r="M639" t="str">
            <v/>
          </cell>
          <cell r="N639" t="str">
            <v/>
          </cell>
        </row>
        <row r="640">
          <cell r="E640" t="str">
            <v/>
          </cell>
          <cell r="G640" t="str">
            <v/>
          </cell>
          <cell r="I640" t="str">
            <v/>
          </cell>
          <cell r="J640" t="str">
            <v/>
          </cell>
          <cell r="K640" t="str">
            <v/>
          </cell>
          <cell r="L640" t="str">
            <v/>
          </cell>
          <cell r="M640" t="str">
            <v/>
          </cell>
          <cell r="N640" t="str">
            <v/>
          </cell>
        </row>
        <row r="641">
          <cell r="E641" t="str">
            <v/>
          </cell>
          <cell r="G641" t="str">
            <v/>
          </cell>
          <cell r="I641" t="str">
            <v/>
          </cell>
          <cell r="J641" t="str">
            <v/>
          </cell>
          <cell r="K641" t="str">
            <v/>
          </cell>
          <cell r="L641" t="str">
            <v/>
          </cell>
          <cell r="M641" t="str">
            <v/>
          </cell>
          <cell r="N641" t="str">
            <v/>
          </cell>
        </row>
        <row r="642">
          <cell r="E642" t="str">
            <v/>
          </cell>
          <cell r="G642" t="str">
            <v/>
          </cell>
          <cell r="I642" t="str">
            <v/>
          </cell>
          <cell r="J642" t="str">
            <v/>
          </cell>
          <cell r="K642" t="str">
            <v/>
          </cell>
          <cell r="L642" t="str">
            <v/>
          </cell>
          <cell r="M642" t="str">
            <v/>
          </cell>
          <cell r="N642" t="str">
            <v/>
          </cell>
        </row>
        <row r="643">
          <cell r="E643" t="str">
            <v/>
          </cell>
          <cell r="G643" t="str">
            <v/>
          </cell>
          <cell r="I643" t="str">
            <v/>
          </cell>
          <cell r="J643" t="str">
            <v/>
          </cell>
          <cell r="K643" t="str">
            <v/>
          </cell>
          <cell r="L643" t="str">
            <v/>
          </cell>
          <cell r="M643" t="str">
            <v/>
          </cell>
          <cell r="N643" t="str">
            <v/>
          </cell>
        </row>
        <row r="644">
          <cell r="E644" t="str">
            <v/>
          </cell>
          <cell r="G644" t="str">
            <v/>
          </cell>
          <cell r="I644" t="str">
            <v/>
          </cell>
          <cell r="J644" t="str">
            <v/>
          </cell>
          <cell r="K644" t="str">
            <v/>
          </cell>
          <cell r="L644" t="str">
            <v/>
          </cell>
          <cell r="M644" t="str">
            <v/>
          </cell>
          <cell r="N644" t="str">
            <v/>
          </cell>
        </row>
        <row r="645">
          <cell r="E645" t="str">
            <v/>
          </cell>
          <cell r="G645" t="str">
            <v/>
          </cell>
          <cell r="I645" t="str">
            <v/>
          </cell>
          <cell r="J645" t="str">
            <v/>
          </cell>
          <cell r="K645" t="str">
            <v/>
          </cell>
          <cell r="L645" t="str">
            <v/>
          </cell>
          <cell r="M645" t="str">
            <v/>
          </cell>
          <cell r="N645" t="str">
            <v/>
          </cell>
        </row>
        <row r="646">
          <cell r="E646" t="str">
            <v/>
          </cell>
          <cell r="G646" t="str">
            <v/>
          </cell>
          <cell r="I646" t="str">
            <v/>
          </cell>
          <cell r="J646" t="str">
            <v/>
          </cell>
          <cell r="K646" t="str">
            <v/>
          </cell>
          <cell r="L646" t="str">
            <v/>
          </cell>
          <cell r="M646" t="str">
            <v/>
          </cell>
          <cell r="N646" t="str">
            <v/>
          </cell>
        </row>
        <row r="647">
          <cell r="E647" t="str">
            <v/>
          </cell>
          <cell r="G647" t="str">
            <v/>
          </cell>
          <cell r="I647" t="str">
            <v/>
          </cell>
          <cell r="J647" t="str">
            <v/>
          </cell>
          <cell r="K647" t="str">
            <v/>
          </cell>
          <cell r="L647" t="str">
            <v/>
          </cell>
          <cell r="M647" t="str">
            <v/>
          </cell>
          <cell r="N647" t="str">
            <v/>
          </cell>
        </row>
        <row r="648">
          <cell r="I648" t="str">
            <v/>
          </cell>
          <cell r="J648" t="str">
            <v/>
          </cell>
          <cell r="K648" t="str">
            <v/>
          </cell>
          <cell r="L648" t="str">
            <v/>
          </cell>
          <cell r="M648" t="str">
            <v/>
          </cell>
          <cell r="N648" t="str">
            <v/>
          </cell>
        </row>
        <row r="653">
          <cell r="E653" t="str">
            <v/>
          </cell>
          <cell r="G653" t="str">
            <v/>
          </cell>
          <cell r="I653" t="str">
            <v/>
          </cell>
          <cell r="J653" t="str">
            <v/>
          </cell>
          <cell r="K653" t="str">
            <v/>
          </cell>
          <cell r="L653" t="str">
            <v/>
          </cell>
          <cell r="M653" t="str">
            <v/>
          </cell>
          <cell r="N653" t="str">
            <v/>
          </cell>
        </row>
        <row r="654">
          <cell r="E654" t="str">
            <v/>
          </cell>
          <cell r="G654" t="str">
            <v/>
          </cell>
          <cell r="I654" t="str">
            <v/>
          </cell>
          <cell r="J654" t="str">
            <v/>
          </cell>
          <cell r="K654" t="str">
            <v/>
          </cell>
          <cell r="L654" t="str">
            <v/>
          </cell>
          <cell r="M654" t="str">
            <v/>
          </cell>
          <cell r="N654" t="str">
            <v/>
          </cell>
        </row>
        <row r="655">
          <cell r="E655" t="str">
            <v/>
          </cell>
          <cell r="G655" t="str">
            <v/>
          </cell>
          <cell r="I655" t="str">
            <v/>
          </cell>
          <cell r="J655" t="str">
            <v/>
          </cell>
          <cell r="K655" t="str">
            <v/>
          </cell>
          <cell r="L655" t="str">
            <v/>
          </cell>
          <cell r="M655" t="str">
            <v/>
          </cell>
          <cell r="N655" t="str">
            <v/>
          </cell>
        </row>
        <row r="656">
          <cell r="E656" t="str">
            <v/>
          </cell>
          <cell r="G656" t="str">
            <v/>
          </cell>
          <cell r="I656" t="str">
            <v/>
          </cell>
          <cell r="J656" t="str">
            <v/>
          </cell>
          <cell r="K656" t="str">
            <v/>
          </cell>
          <cell r="L656" t="str">
            <v/>
          </cell>
          <cell r="M656" t="str">
            <v/>
          </cell>
          <cell r="N656" t="str">
            <v/>
          </cell>
        </row>
        <row r="657">
          <cell r="E657" t="str">
            <v/>
          </cell>
          <cell r="G657" t="str">
            <v/>
          </cell>
          <cell r="I657" t="str">
            <v/>
          </cell>
          <cell r="J657" t="str">
            <v/>
          </cell>
          <cell r="K657" t="str">
            <v/>
          </cell>
          <cell r="L657" t="str">
            <v/>
          </cell>
          <cell r="M657" t="str">
            <v/>
          </cell>
          <cell r="N657" t="str">
            <v/>
          </cell>
        </row>
        <row r="658">
          <cell r="E658" t="str">
            <v/>
          </cell>
          <cell r="G658" t="str">
            <v/>
          </cell>
          <cell r="I658" t="str">
            <v/>
          </cell>
          <cell r="J658" t="str">
            <v/>
          </cell>
          <cell r="K658" t="str">
            <v/>
          </cell>
          <cell r="L658" t="str">
            <v/>
          </cell>
          <cell r="M658" t="str">
            <v/>
          </cell>
          <cell r="N658" t="str">
            <v/>
          </cell>
        </row>
        <row r="659">
          <cell r="E659" t="str">
            <v/>
          </cell>
          <cell r="G659" t="str">
            <v/>
          </cell>
          <cell r="I659" t="str">
            <v/>
          </cell>
          <cell r="J659" t="str">
            <v/>
          </cell>
          <cell r="K659" t="str">
            <v/>
          </cell>
          <cell r="L659" t="str">
            <v/>
          </cell>
          <cell r="M659" t="str">
            <v/>
          </cell>
          <cell r="N659" t="str">
            <v/>
          </cell>
        </row>
        <row r="660">
          <cell r="E660" t="str">
            <v/>
          </cell>
          <cell r="G660" t="str">
            <v/>
          </cell>
          <cell r="I660" t="str">
            <v/>
          </cell>
          <cell r="J660" t="str">
            <v/>
          </cell>
          <cell r="K660" t="str">
            <v/>
          </cell>
          <cell r="L660" t="str">
            <v/>
          </cell>
          <cell r="M660" t="str">
            <v/>
          </cell>
          <cell r="N660" t="str">
            <v/>
          </cell>
        </row>
        <row r="661">
          <cell r="E661" t="str">
            <v/>
          </cell>
          <cell r="G661" t="str">
            <v/>
          </cell>
          <cell r="I661" t="str">
            <v/>
          </cell>
          <cell r="J661" t="str">
            <v/>
          </cell>
          <cell r="K661" t="str">
            <v/>
          </cell>
          <cell r="L661" t="str">
            <v/>
          </cell>
          <cell r="M661" t="str">
            <v/>
          </cell>
          <cell r="N661" t="str">
            <v/>
          </cell>
        </row>
        <row r="662">
          <cell r="E662" t="str">
            <v/>
          </cell>
          <cell r="G662" t="str">
            <v/>
          </cell>
          <cell r="I662" t="str">
            <v/>
          </cell>
          <cell r="J662" t="str">
            <v/>
          </cell>
          <cell r="K662" t="str">
            <v/>
          </cell>
          <cell r="L662" t="str">
            <v/>
          </cell>
          <cell r="M662" t="str">
            <v/>
          </cell>
          <cell r="N662" t="str">
            <v/>
          </cell>
        </row>
        <row r="663">
          <cell r="I663" t="str">
            <v/>
          </cell>
          <cell r="J663" t="str">
            <v/>
          </cell>
          <cell r="K663" t="str">
            <v/>
          </cell>
          <cell r="L663" t="str">
            <v/>
          </cell>
          <cell r="M663" t="str">
            <v/>
          </cell>
          <cell r="N663" t="str">
            <v/>
          </cell>
        </row>
        <row r="667">
          <cell r="I667" t="str">
            <v/>
          </cell>
        </row>
        <row r="670">
          <cell r="H670" t="str">
            <v/>
          </cell>
        </row>
        <row r="671">
          <cell r="H671" t="str">
            <v/>
          </cell>
          <cell r="I671" t="str">
            <v/>
          </cell>
          <cell r="J671" t="str">
            <v/>
          </cell>
          <cell r="K671" t="str">
            <v/>
          </cell>
          <cell r="L671" t="str">
            <v/>
          </cell>
          <cell r="M671" t="str">
            <v/>
          </cell>
          <cell r="N671" t="str">
            <v/>
          </cell>
        </row>
        <row r="672">
          <cell r="H672" t="str">
            <v/>
          </cell>
          <cell r="I672" t="str">
            <v/>
          </cell>
          <cell r="J672" t="str">
            <v/>
          </cell>
          <cell r="K672" t="str">
            <v/>
          </cell>
          <cell r="L672" t="str">
            <v/>
          </cell>
          <cell r="M672" t="str">
            <v/>
          </cell>
          <cell r="N672" t="str">
            <v/>
          </cell>
        </row>
        <row r="675">
          <cell r="H675" t="str">
            <v/>
          </cell>
        </row>
        <row r="676">
          <cell r="H676" t="str">
            <v/>
          </cell>
          <cell r="I676" t="str">
            <v/>
          </cell>
          <cell r="J676" t="str">
            <v/>
          </cell>
          <cell r="K676" t="str">
            <v/>
          </cell>
          <cell r="L676" t="str">
            <v/>
          </cell>
          <cell r="M676" t="str">
            <v/>
          </cell>
          <cell r="N676" t="str">
            <v/>
          </cell>
        </row>
        <row r="681">
          <cell r="E681" t="str">
            <v/>
          </cell>
          <cell r="G681" t="str">
            <v/>
          </cell>
          <cell r="I681" t="str">
            <v/>
          </cell>
          <cell r="J681" t="str">
            <v/>
          </cell>
          <cell r="K681" t="str">
            <v/>
          </cell>
          <cell r="L681" t="str">
            <v/>
          </cell>
          <cell r="M681" t="str">
            <v/>
          </cell>
          <cell r="N681" t="str">
            <v/>
          </cell>
        </row>
        <row r="682">
          <cell r="E682" t="str">
            <v/>
          </cell>
          <cell r="G682" t="str">
            <v/>
          </cell>
          <cell r="I682" t="str">
            <v/>
          </cell>
          <cell r="J682" t="str">
            <v/>
          </cell>
          <cell r="K682" t="str">
            <v/>
          </cell>
          <cell r="L682" t="str">
            <v/>
          </cell>
          <cell r="M682" t="str">
            <v/>
          </cell>
          <cell r="N682" t="str">
            <v/>
          </cell>
        </row>
        <row r="683">
          <cell r="E683" t="str">
            <v/>
          </cell>
          <cell r="G683" t="str">
            <v/>
          </cell>
          <cell r="I683" t="str">
            <v/>
          </cell>
          <cell r="J683" t="str">
            <v/>
          </cell>
          <cell r="K683" t="str">
            <v/>
          </cell>
          <cell r="L683" t="str">
            <v/>
          </cell>
          <cell r="M683" t="str">
            <v/>
          </cell>
          <cell r="N683" t="str">
            <v/>
          </cell>
        </row>
        <row r="684">
          <cell r="E684" t="str">
            <v/>
          </cell>
          <cell r="G684" t="str">
            <v/>
          </cell>
          <cell r="I684" t="str">
            <v/>
          </cell>
          <cell r="J684" t="str">
            <v/>
          </cell>
          <cell r="K684" t="str">
            <v/>
          </cell>
          <cell r="L684" t="str">
            <v/>
          </cell>
          <cell r="M684" t="str">
            <v/>
          </cell>
          <cell r="N684" t="str">
            <v/>
          </cell>
        </row>
        <row r="685">
          <cell r="E685" t="str">
            <v/>
          </cell>
          <cell r="G685" t="str">
            <v/>
          </cell>
          <cell r="I685" t="str">
            <v/>
          </cell>
          <cell r="J685" t="str">
            <v/>
          </cell>
          <cell r="K685" t="str">
            <v/>
          </cell>
          <cell r="L685" t="str">
            <v/>
          </cell>
          <cell r="M685" t="str">
            <v/>
          </cell>
          <cell r="N685" t="str">
            <v/>
          </cell>
        </row>
        <row r="686">
          <cell r="E686" t="str">
            <v/>
          </cell>
          <cell r="G686" t="str">
            <v/>
          </cell>
          <cell r="I686" t="str">
            <v/>
          </cell>
          <cell r="J686" t="str">
            <v/>
          </cell>
          <cell r="K686" t="str">
            <v/>
          </cell>
          <cell r="L686" t="str">
            <v/>
          </cell>
          <cell r="M686" t="str">
            <v/>
          </cell>
          <cell r="N686" t="str">
            <v/>
          </cell>
        </row>
        <row r="687">
          <cell r="E687" t="str">
            <v/>
          </cell>
          <cell r="G687" t="str">
            <v/>
          </cell>
          <cell r="I687" t="str">
            <v/>
          </cell>
          <cell r="J687" t="str">
            <v/>
          </cell>
          <cell r="K687" t="str">
            <v/>
          </cell>
          <cell r="L687" t="str">
            <v/>
          </cell>
          <cell r="M687" t="str">
            <v/>
          </cell>
          <cell r="N687" t="str">
            <v/>
          </cell>
        </row>
        <row r="688">
          <cell r="E688" t="str">
            <v/>
          </cell>
          <cell r="G688" t="str">
            <v/>
          </cell>
          <cell r="I688" t="str">
            <v/>
          </cell>
          <cell r="J688" t="str">
            <v/>
          </cell>
          <cell r="K688" t="str">
            <v/>
          </cell>
          <cell r="L688" t="str">
            <v/>
          </cell>
          <cell r="M688" t="str">
            <v/>
          </cell>
          <cell r="N688" t="str">
            <v/>
          </cell>
        </row>
        <row r="689">
          <cell r="E689" t="str">
            <v/>
          </cell>
          <cell r="G689" t="str">
            <v/>
          </cell>
          <cell r="I689" t="str">
            <v/>
          </cell>
          <cell r="J689" t="str">
            <v/>
          </cell>
          <cell r="K689" t="str">
            <v/>
          </cell>
          <cell r="L689" t="str">
            <v/>
          </cell>
          <cell r="M689" t="str">
            <v/>
          </cell>
          <cell r="N689" t="str">
            <v/>
          </cell>
        </row>
        <row r="690">
          <cell r="E690" t="str">
            <v/>
          </cell>
          <cell r="G690" t="str">
            <v/>
          </cell>
          <cell r="I690" t="str">
            <v/>
          </cell>
          <cell r="J690" t="str">
            <v/>
          </cell>
          <cell r="K690" t="str">
            <v/>
          </cell>
          <cell r="L690" t="str">
            <v/>
          </cell>
          <cell r="M690" t="str">
            <v/>
          </cell>
          <cell r="N690" t="str">
            <v/>
          </cell>
        </row>
        <row r="691">
          <cell r="I691" t="str">
            <v/>
          </cell>
          <cell r="J691" t="str">
            <v/>
          </cell>
          <cell r="K691" t="str">
            <v/>
          </cell>
          <cell r="L691" t="str">
            <v/>
          </cell>
          <cell r="M691" t="str">
            <v/>
          </cell>
          <cell r="N691" t="str">
            <v/>
          </cell>
        </row>
        <row r="696">
          <cell r="E696" t="str">
            <v/>
          </cell>
          <cell r="G696" t="str">
            <v/>
          </cell>
          <cell r="I696" t="str">
            <v/>
          </cell>
          <cell r="J696" t="str">
            <v/>
          </cell>
          <cell r="K696" t="str">
            <v/>
          </cell>
          <cell r="L696" t="str">
            <v/>
          </cell>
          <cell r="M696" t="str">
            <v/>
          </cell>
          <cell r="N696" t="str">
            <v/>
          </cell>
        </row>
        <row r="697">
          <cell r="E697" t="str">
            <v/>
          </cell>
          <cell r="G697" t="str">
            <v/>
          </cell>
          <cell r="I697" t="str">
            <v/>
          </cell>
          <cell r="J697" t="str">
            <v/>
          </cell>
          <cell r="K697" t="str">
            <v/>
          </cell>
          <cell r="L697" t="str">
            <v/>
          </cell>
          <cell r="M697" t="str">
            <v/>
          </cell>
          <cell r="N697" t="str">
            <v/>
          </cell>
        </row>
        <row r="698">
          <cell r="E698" t="str">
            <v/>
          </cell>
          <cell r="G698" t="str">
            <v/>
          </cell>
          <cell r="I698" t="str">
            <v/>
          </cell>
          <cell r="J698" t="str">
            <v/>
          </cell>
          <cell r="K698" t="str">
            <v/>
          </cell>
          <cell r="L698" t="str">
            <v/>
          </cell>
          <cell r="M698" t="str">
            <v/>
          </cell>
          <cell r="N698" t="str">
            <v/>
          </cell>
        </row>
        <row r="699">
          <cell r="E699" t="str">
            <v/>
          </cell>
          <cell r="G699" t="str">
            <v/>
          </cell>
          <cell r="I699" t="str">
            <v/>
          </cell>
          <cell r="J699" t="str">
            <v/>
          </cell>
          <cell r="K699" t="str">
            <v/>
          </cell>
          <cell r="L699" t="str">
            <v/>
          </cell>
          <cell r="M699" t="str">
            <v/>
          </cell>
          <cell r="N699" t="str">
            <v/>
          </cell>
        </row>
        <row r="700">
          <cell r="E700" t="str">
            <v/>
          </cell>
          <cell r="G700" t="str">
            <v/>
          </cell>
          <cell r="I700" t="str">
            <v/>
          </cell>
          <cell r="J700" t="str">
            <v/>
          </cell>
          <cell r="K700" t="str">
            <v/>
          </cell>
          <cell r="L700" t="str">
            <v/>
          </cell>
          <cell r="M700" t="str">
            <v/>
          </cell>
          <cell r="N700" t="str">
            <v/>
          </cell>
        </row>
        <row r="701">
          <cell r="E701" t="str">
            <v/>
          </cell>
          <cell r="G701" t="str">
            <v/>
          </cell>
          <cell r="I701" t="str">
            <v/>
          </cell>
          <cell r="J701" t="str">
            <v/>
          </cell>
          <cell r="K701" t="str">
            <v/>
          </cell>
          <cell r="L701" t="str">
            <v/>
          </cell>
          <cell r="M701" t="str">
            <v/>
          </cell>
          <cell r="N701" t="str">
            <v/>
          </cell>
        </row>
        <row r="702">
          <cell r="E702" t="str">
            <v/>
          </cell>
          <cell r="G702" t="str">
            <v/>
          </cell>
          <cell r="I702" t="str">
            <v/>
          </cell>
          <cell r="J702" t="str">
            <v/>
          </cell>
          <cell r="K702" t="str">
            <v/>
          </cell>
          <cell r="L702" t="str">
            <v/>
          </cell>
          <cell r="M702" t="str">
            <v/>
          </cell>
          <cell r="N702" t="str">
            <v/>
          </cell>
        </row>
        <row r="703">
          <cell r="E703" t="str">
            <v/>
          </cell>
          <cell r="G703" t="str">
            <v/>
          </cell>
          <cell r="I703" t="str">
            <v/>
          </cell>
          <cell r="J703" t="str">
            <v/>
          </cell>
          <cell r="K703" t="str">
            <v/>
          </cell>
          <cell r="L703" t="str">
            <v/>
          </cell>
          <cell r="M703" t="str">
            <v/>
          </cell>
          <cell r="N703" t="str">
            <v/>
          </cell>
        </row>
        <row r="704">
          <cell r="E704" t="str">
            <v/>
          </cell>
          <cell r="G704" t="str">
            <v/>
          </cell>
          <cell r="I704" t="str">
            <v/>
          </cell>
          <cell r="J704" t="str">
            <v/>
          </cell>
          <cell r="K704" t="str">
            <v/>
          </cell>
          <cell r="L704" t="str">
            <v/>
          </cell>
          <cell r="M704" t="str">
            <v/>
          </cell>
          <cell r="N704" t="str">
            <v/>
          </cell>
        </row>
        <row r="705">
          <cell r="E705" t="str">
            <v/>
          </cell>
          <cell r="G705" t="str">
            <v/>
          </cell>
          <cell r="I705" t="str">
            <v/>
          </cell>
          <cell r="J705" t="str">
            <v/>
          </cell>
          <cell r="K705" t="str">
            <v/>
          </cell>
          <cell r="L705" t="str">
            <v/>
          </cell>
          <cell r="M705" t="str">
            <v/>
          </cell>
          <cell r="N705" t="str">
            <v/>
          </cell>
        </row>
        <row r="706">
          <cell r="I706" t="str">
            <v/>
          </cell>
          <cell r="J706" t="str">
            <v/>
          </cell>
          <cell r="K706" t="str">
            <v/>
          </cell>
          <cell r="L706" t="str">
            <v/>
          </cell>
          <cell r="M706" t="str">
            <v/>
          </cell>
          <cell r="N706" t="str">
            <v/>
          </cell>
        </row>
        <row r="710">
          <cell r="I710" t="str">
            <v>Heat benchmark sub-installation, CL, non-CBAM</v>
          </cell>
          <cell r="M710" t="str">
            <v/>
          </cell>
        </row>
        <row r="713">
          <cell r="H713" t="str">
            <v>t CO2e / TJ</v>
          </cell>
        </row>
        <row r="714">
          <cell r="H714" t="str">
            <v/>
          </cell>
          <cell r="I714" t="str">
            <v>N.A.</v>
          </cell>
          <cell r="J714" t="str">
            <v>N.A.</v>
          </cell>
          <cell r="K714" t="str">
            <v>N.A.</v>
          </cell>
          <cell r="L714" t="str">
            <v>N.A.</v>
          </cell>
          <cell r="M714" t="str">
            <v>N.A.</v>
          </cell>
          <cell r="N714" t="str">
            <v>N.A.</v>
          </cell>
        </row>
        <row r="715">
          <cell r="H715">
            <v>47.3</v>
          </cell>
          <cell r="I715" t="str">
            <v/>
          </cell>
          <cell r="J715" t="str">
            <v/>
          </cell>
          <cell r="K715" t="str">
            <v/>
          </cell>
          <cell r="L715" t="str">
            <v/>
          </cell>
          <cell r="M715" t="str">
            <v/>
          </cell>
          <cell r="N715" t="str">
            <v/>
          </cell>
        </row>
        <row r="718">
          <cell r="H718" t="str">
            <v>t CO2e / TJ</v>
          </cell>
        </row>
        <row r="719">
          <cell r="H719" t="str">
            <v/>
          </cell>
          <cell r="I719" t="str">
            <v/>
          </cell>
          <cell r="J719" t="str">
            <v/>
          </cell>
          <cell r="K719" t="str">
            <v/>
          </cell>
          <cell r="L719" t="str">
            <v/>
          </cell>
          <cell r="M719" t="str">
            <v/>
          </cell>
          <cell r="N719" t="str">
            <v/>
          </cell>
        </row>
        <row r="724">
          <cell r="E724" t="str">
            <v/>
          </cell>
          <cell r="G724" t="str">
            <v/>
          </cell>
          <cell r="I724" t="str">
            <v/>
          </cell>
          <cell r="J724" t="str">
            <v/>
          </cell>
          <cell r="K724" t="str">
            <v/>
          </cell>
          <cell r="L724" t="str">
            <v/>
          </cell>
          <cell r="M724" t="str">
            <v/>
          </cell>
          <cell r="N724" t="str">
            <v/>
          </cell>
        </row>
        <row r="725">
          <cell r="E725" t="str">
            <v/>
          </cell>
          <cell r="G725" t="str">
            <v/>
          </cell>
          <cell r="I725" t="str">
            <v/>
          </cell>
          <cell r="J725" t="str">
            <v/>
          </cell>
          <cell r="K725" t="str">
            <v/>
          </cell>
          <cell r="L725" t="str">
            <v/>
          </cell>
          <cell r="M725" t="str">
            <v/>
          </cell>
          <cell r="N725" t="str">
            <v/>
          </cell>
        </row>
        <row r="726">
          <cell r="E726" t="str">
            <v/>
          </cell>
          <cell r="G726" t="str">
            <v/>
          </cell>
          <cell r="I726" t="str">
            <v/>
          </cell>
          <cell r="J726" t="str">
            <v/>
          </cell>
          <cell r="K726" t="str">
            <v/>
          </cell>
          <cell r="L726" t="str">
            <v/>
          </cell>
          <cell r="M726" t="str">
            <v/>
          </cell>
          <cell r="N726" t="str">
            <v/>
          </cell>
        </row>
        <row r="727">
          <cell r="E727" t="str">
            <v/>
          </cell>
          <cell r="G727" t="str">
            <v/>
          </cell>
          <cell r="I727" t="str">
            <v/>
          </cell>
          <cell r="J727" t="str">
            <v/>
          </cell>
          <cell r="K727" t="str">
            <v/>
          </cell>
          <cell r="L727" t="str">
            <v/>
          </cell>
          <cell r="M727" t="str">
            <v/>
          </cell>
          <cell r="N727" t="str">
            <v/>
          </cell>
        </row>
        <row r="728">
          <cell r="E728" t="str">
            <v/>
          </cell>
          <cell r="G728" t="str">
            <v/>
          </cell>
          <cell r="I728" t="str">
            <v/>
          </cell>
          <cell r="J728" t="str">
            <v/>
          </cell>
          <cell r="K728" t="str">
            <v/>
          </cell>
          <cell r="L728" t="str">
            <v/>
          </cell>
          <cell r="M728" t="str">
            <v/>
          </cell>
          <cell r="N728" t="str">
            <v/>
          </cell>
        </row>
        <row r="729">
          <cell r="E729" t="str">
            <v/>
          </cell>
          <cell r="G729" t="str">
            <v/>
          </cell>
          <cell r="I729" t="str">
            <v/>
          </cell>
          <cell r="J729" t="str">
            <v/>
          </cell>
          <cell r="K729" t="str">
            <v/>
          </cell>
          <cell r="L729" t="str">
            <v/>
          </cell>
          <cell r="M729" t="str">
            <v/>
          </cell>
          <cell r="N729" t="str">
            <v/>
          </cell>
        </row>
        <row r="730">
          <cell r="E730" t="str">
            <v/>
          </cell>
          <cell r="G730" t="str">
            <v/>
          </cell>
          <cell r="I730" t="str">
            <v/>
          </cell>
          <cell r="J730" t="str">
            <v/>
          </cell>
          <cell r="K730" t="str">
            <v/>
          </cell>
          <cell r="L730" t="str">
            <v/>
          </cell>
          <cell r="M730" t="str">
            <v/>
          </cell>
          <cell r="N730" t="str">
            <v/>
          </cell>
        </row>
        <row r="731">
          <cell r="E731" t="str">
            <v/>
          </cell>
          <cell r="G731" t="str">
            <v/>
          </cell>
          <cell r="I731" t="str">
            <v/>
          </cell>
          <cell r="J731" t="str">
            <v/>
          </cell>
          <cell r="K731" t="str">
            <v/>
          </cell>
          <cell r="L731" t="str">
            <v/>
          </cell>
          <cell r="M731" t="str">
            <v/>
          </cell>
          <cell r="N731" t="str">
            <v/>
          </cell>
        </row>
        <row r="732">
          <cell r="E732" t="str">
            <v/>
          </cell>
          <cell r="G732" t="str">
            <v/>
          </cell>
          <cell r="I732" t="str">
            <v/>
          </cell>
          <cell r="J732" t="str">
            <v/>
          </cell>
          <cell r="K732" t="str">
            <v/>
          </cell>
          <cell r="L732" t="str">
            <v/>
          </cell>
          <cell r="M732" t="str">
            <v/>
          </cell>
          <cell r="N732" t="str">
            <v/>
          </cell>
        </row>
        <row r="733">
          <cell r="E733" t="str">
            <v/>
          </cell>
          <cell r="G733" t="str">
            <v/>
          </cell>
          <cell r="I733" t="str">
            <v/>
          </cell>
          <cell r="J733" t="str">
            <v/>
          </cell>
          <cell r="K733" t="str">
            <v/>
          </cell>
          <cell r="L733" t="str">
            <v/>
          </cell>
          <cell r="M733" t="str">
            <v/>
          </cell>
          <cell r="N733" t="str">
            <v/>
          </cell>
        </row>
        <row r="734">
          <cell r="I734" t="str">
            <v/>
          </cell>
          <cell r="J734" t="str">
            <v/>
          </cell>
          <cell r="K734" t="str">
            <v/>
          </cell>
          <cell r="L734" t="str">
            <v/>
          </cell>
          <cell r="M734" t="str">
            <v/>
          </cell>
          <cell r="N734" t="str">
            <v/>
          </cell>
        </row>
        <row r="739">
          <cell r="E739" t="str">
            <v/>
          </cell>
          <cell r="G739" t="str">
            <v/>
          </cell>
          <cell r="I739" t="str">
            <v/>
          </cell>
          <cell r="J739" t="str">
            <v/>
          </cell>
          <cell r="K739" t="str">
            <v/>
          </cell>
          <cell r="L739" t="str">
            <v/>
          </cell>
          <cell r="M739" t="str">
            <v/>
          </cell>
          <cell r="N739" t="str">
            <v/>
          </cell>
        </row>
        <row r="740">
          <cell r="E740" t="str">
            <v/>
          </cell>
          <cell r="G740" t="str">
            <v/>
          </cell>
          <cell r="I740" t="str">
            <v/>
          </cell>
          <cell r="J740" t="str">
            <v/>
          </cell>
          <cell r="K740" t="str">
            <v/>
          </cell>
          <cell r="L740" t="str">
            <v/>
          </cell>
          <cell r="M740" t="str">
            <v/>
          </cell>
          <cell r="N740" t="str">
            <v/>
          </cell>
        </row>
        <row r="741">
          <cell r="E741" t="str">
            <v/>
          </cell>
          <cell r="G741" t="str">
            <v/>
          </cell>
          <cell r="I741" t="str">
            <v/>
          </cell>
          <cell r="J741" t="str">
            <v/>
          </cell>
          <cell r="K741" t="str">
            <v/>
          </cell>
          <cell r="L741" t="str">
            <v/>
          </cell>
          <cell r="M741" t="str">
            <v/>
          </cell>
          <cell r="N741" t="str">
            <v/>
          </cell>
        </row>
        <row r="742">
          <cell r="E742" t="str">
            <v/>
          </cell>
          <cell r="G742" t="str">
            <v/>
          </cell>
          <cell r="I742" t="str">
            <v/>
          </cell>
          <cell r="J742" t="str">
            <v/>
          </cell>
          <cell r="K742" t="str">
            <v/>
          </cell>
          <cell r="L742" t="str">
            <v/>
          </cell>
          <cell r="M742" t="str">
            <v/>
          </cell>
          <cell r="N742" t="str">
            <v/>
          </cell>
        </row>
        <row r="743">
          <cell r="E743" t="str">
            <v/>
          </cell>
          <cell r="G743" t="str">
            <v/>
          </cell>
          <cell r="I743" t="str">
            <v/>
          </cell>
          <cell r="J743" t="str">
            <v/>
          </cell>
          <cell r="K743" t="str">
            <v/>
          </cell>
          <cell r="L743" t="str">
            <v/>
          </cell>
          <cell r="M743" t="str">
            <v/>
          </cell>
          <cell r="N743" t="str">
            <v/>
          </cell>
        </row>
        <row r="744">
          <cell r="E744" t="str">
            <v/>
          </cell>
          <cell r="G744" t="str">
            <v/>
          </cell>
          <cell r="I744" t="str">
            <v/>
          </cell>
          <cell r="J744" t="str">
            <v/>
          </cell>
          <cell r="K744" t="str">
            <v/>
          </cell>
          <cell r="L744" t="str">
            <v/>
          </cell>
          <cell r="M744" t="str">
            <v/>
          </cell>
          <cell r="N744" t="str">
            <v/>
          </cell>
        </row>
        <row r="745">
          <cell r="E745" t="str">
            <v/>
          </cell>
          <cell r="G745" t="str">
            <v/>
          </cell>
          <cell r="I745" t="str">
            <v/>
          </cell>
          <cell r="J745" t="str">
            <v/>
          </cell>
          <cell r="K745" t="str">
            <v/>
          </cell>
          <cell r="L745" t="str">
            <v/>
          </cell>
          <cell r="M745" t="str">
            <v/>
          </cell>
          <cell r="N745" t="str">
            <v/>
          </cell>
        </row>
        <row r="746">
          <cell r="E746" t="str">
            <v/>
          </cell>
          <cell r="G746" t="str">
            <v/>
          </cell>
          <cell r="I746" t="str">
            <v/>
          </cell>
          <cell r="J746" t="str">
            <v/>
          </cell>
          <cell r="K746" t="str">
            <v/>
          </cell>
          <cell r="L746" t="str">
            <v/>
          </cell>
          <cell r="M746" t="str">
            <v/>
          </cell>
          <cell r="N746" t="str">
            <v/>
          </cell>
        </row>
        <row r="747">
          <cell r="E747" t="str">
            <v/>
          </cell>
          <cell r="G747" t="str">
            <v/>
          </cell>
          <cell r="I747" t="str">
            <v/>
          </cell>
          <cell r="J747" t="str">
            <v/>
          </cell>
          <cell r="K747" t="str">
            <v/>
          </cell>
          <cell r="L747" t="str">
            <v/>
          </cell>
          <cell r="M747" t="str">
            <v/>
          </cell>
          <cell r="N747" t="str">
            <v/>
          </cell>
        </row>
        <row r="748">
          <cell r="E748" t="str">
            <v/>
          </cell>
          <cell r="G748" t="str">
            <v/>
          </cell>
          <cell r="I748" t="str">
            <v/>
          </cell>
          <cell r="J748" t="str">
            <v/>
          </cell>
          <cell r="K748" t="str">
            <v/>
          </cell>
          <cell r="L748" t="str">
            <v/>
          </cell>
          <cell r="M748" t="str">
            <v/>
          </cell>
          <cell r="N748" t="str">
            <v/>
          </cell>
        </row>
        <row r="749">
          <cell r="I749" t="str">
            <v/>
          </cell>
          <cell r="J749" t="str">
            <v/>
          </cell>
          <cell r="K749" t="str">
            <v/>
          </cell>
          <cell r="L749" t="str">
            <v/>
          </cell>
          <cell r="M749" t="str">
            <v/>
          </cell>
          <cell r="N749" t="str">
            <v/>
          </cell>
        </row>
        <row r="753">
          <cell r="I753" t="str">
            <v>Heat benchmark sub-installation, non-CL, non-CBAM</v>
          </cell>
          <cell r="M753" t="str">
            <v/>
          </cell>
        </row>
        <row r="756">
          <cell r="H756" t="str">
            <v>t CO2e / TJ</v>
          </cell>
        </row>
        <row r="757">
          <cell r="H757" t="str">
            <v/>
          </cell>
          <cell r="I757" t="str">
            <v>N.A.</v>
          </cell>
          <cell r="J757" t="str">
            <v>N.A.</v>
          </cell>
          <cell r="K757" t="str">
            <v>N.A.</v>
          </cell>
          <cell r="L757" t="str">
            <v>N.A.</v>
          </cell>
          <cell r="M757" t="str">
            <v>N.A.</v>
          </cell>
          <cell r="N757" t="str">
            <v>N.A.</v>
          </cell>
        </row>
        <row r="758">
          <cell r="H758">
            <v>47.3</v>
          </cell>
          <cell r="I758" t="str">
            <v/>
          </cell>
          <cell r="J758" t="str">
            <v/>
          </cell>
          <cell r="K758" t="str">
            <v/>
          </cell>
          <cell r="L758" t="str">
            <v/>
          </cell>
          <cell r="M758" t="str">
            <v/>
          </cell>
          <cell r="N758" t="str">
            <v/>
          </cell>
        </row>
        <row r="761">
          <cell r="H761" t="str">
            <v>t CO2e / TJ</v>
          </cell>
        </row>
        <row r="762">
          <cell r="H762" t="str">
            <v/>
          </cell>
          <cell r="I762" t="str">
            <v/>
          </cell>
          <cell r="J762" t="str">
            <v/>
          </cell>
          <cell r="K762" t="str">
            <v/>
          </cell>
          <cell r="L762" t="str">
            <v/>
          </cell>
          <cell r="M762" t="str">
            <v/>
          </cell>
          <cell r="N762" t="str">
            <v/>
          </cell>
        </row>
        <row r="767">
          <cell r="E767" t="str">
            <v/>
          </cell>
          <cell r="G767" t="str">
            <v/>
          </cell>
          <cell r="I767" t="str">
            <v/>
          </cell>
          <cell r="J767" t="str">
            <v/>
          </cell>
          <cell r="K767" t="str">
            <v/>
          </cell>
          <cell r="L767" t="str">
            <v/>
          </cell>
          <cell r="M767" t="str">
            <v/>
          </cell>
          <cell r="N767" t="str">
            <v/>
          </cell>
        </row>
        <row r="768">
          <cell r="E768" t="str">
            <v/>
          </cell>
          <cell r="G768" t="str">
            <v/>
          </cell>
          <cell r="I768" t="str">
            <v/>
          </cell>
          <cell r="J768" t="str">
            <v/>
          </cell>
          <cell r="K768" t="str">
            <v/>
          </cell>
          <cell r="L768" t="str">
            <v/>
          </cell>
          <cell r="M768" t="str">
            <v/>
          </cell>
          <cell r="N768" t="str">
            <v/>
          </cell>
        </row>
        <row r="769">
          <cell r="E769" t="str">
            <v/>
          </cell>
          <cell r="G769" t="str">
            <v/>
          </cell>
          <cell r="I769" t="str">
            <v/>
          </cell>
          <cell r="J769" t="str">
            <v/>
          </cell>
          <cell r="K769" t="str">
            <v/>
          </cell>
          <cell r="L769" t="str">
            <v/>
          </cell>
          <cell r="M769" t="str">
            <v/>
          </cell>
          <cell r="N769" t="str">
            <v/>
          </cell>
        </row>
        <row r="770">
          <cell r="E770" t="str">
            <v/>
          </cell>
          <cell r="G770" t="str">
            <v/>
          </cell>
          <cell r="I770" t="str">
            <v/>
          </cell>
          <cell r="J770" t="str">
            <v/>
          </cell>
          <cell r="K770" t="str">
            <v/>
          </cell>
          <cell r="L770" t="str">
            <v/>
          </cell>
          <cell r="M770" t="str">
            <v/>
          </cell>
          <cell r="N770" t="str">
            <v/>
          </cell>
        </row>
        <row r="771">
          <cell r="E771" t="str">
            <v/>
          </cell>
          <cell r="G771" t="str">
            <v/>
          </cell>
          <cell r="I771" t="str">
            <v/>
          </cell>
          <cell r="J771" t="str">
            <v/>
          </cell>
          <cell r="K771" t="str">
            <v/>
          </cell>
          <cell r="L771" t="str">
            <v/>
          </cell>
          <cell r="M771" t="str">
            <v/>
          </cell>
          <cell r="N771" t="str">
            <v/>
          </cell>
        </row>
        <row r="772">
          <cell r="E772" t="str">
            <v/>
          </cell>
          <cell r="G772" t="str">
            <v/>
          </cell>
          <cell r="I772" t="str">
            <v/>
          </cell>
          <cell r="J772" t="str">
            <v/>
          </cell>
          <cell r="K772" t="str">
            <v/>
          </cell>
          <cell r="L772" t="str">
            <v/>
          </cell>
          <cell r="M772" t="str">
            <v/>
          </cell>
          <cell r="N772" t="str">
            <v/>
          </cell>
        </row>
        <row r="773">
          <cell r="E773" t="str">
            <v/>
          </cell>
          <cell r="G773" t="str">
            <v/>
          </cell>
          <cell r="I773" t="str">
            <v/>
          </cell>
          <cell r="J773" t="str">
            <v/>
          </cell>
          <cell r="K773" t="str">
            <v/>
          </cell>
          <cell r="L773" t="str">
            <v/>
          </cell>
          <cell r="M773" t="str">
            <v/>
          </cell>
          <cell r="N773" t="str">
            <v/>
          </cell>
        </row>
        <row r="774">
          <cell r="E774" t="str">
            <v/>
          </cell>
          <cell r="G774" t="str">
            <v/>
          </cell>
          <cell r="I774" t="str">
            <v/>
          </cell>
          <cell r="J774" t="str">
            <v/>
          </cell>
          <cell r="K774" t="str">
            <v/>
          </cell>
          <cell r="L774" t="str">
            <v/>
          </cell>
          <cell r="M774" t="str">
            <v/>
          </cell>
          <cell r="N774" t="str">
            <v/>
          </cell>
        </row>
        <row r="775">
          <cell r="E775" t="str">
            <v/>
          </cell>
          <cell r="G775" t="str">
            <v/>
          </cell>
          <cell r="I775" t="str">
            <v/>
          </cell>
          <cell r="J775" t="str">
            <v/>
          </cell>
          <cell r="K775" t="str">
            <v/>
          </cell>
          <cell r="L775" t="str">
            <v/>
          </cell>
          <cell r="M775" t="str">
            <v/>
          </cell>
          <cell r="N775" t="str">
            <v/>
          </cell>
        </row>
        <row r="776">
          <cell r="E776" t="str">
            <v/>
          </cell>
          <cell r="G776" t="str">
            <v/>
          </cell>
          <cell r="I776" t="str">
            <v/>
          </cell>
          <cell r="J776" t="str">
            <v/>
          </cell>
          <cell r="K776" t="str">
            <v/>
          </cell>
          <cell r="L776" t="str">
            <v/>
          </cell>
          <cell r="M776" t="str">
            <v/>
          </cell>
          <cell r="N776" t="str">
            <v/>
          </cell>
        </row>
        <row r="777">
          <cell r="I777" t="str">
            <v/>
          </cell>
          <cell r="J777" t="str">
            <v/>
          </cell>
          <cell r="K777" t="str">
            <v/>
          </cell>
          <cell r="L777" t="str">
            <v/>
          </cell>
          <cell r="M777" t="str">
            <v/>
          </cell>
          <cell r="N777" t="str">
            <v/>
          </cell>
        </row>
        <row r="782">
          <cell r="E782" t="str">
            <v/>
          </cell>
          <cell r="G782" t="str">
            <v/>
          </cell>
          <cell r="I782" t="str">
            <v/>
          </cell>
          <cell r="J782" t="str">
            <v/>
          </cell>
          <cell r="K782" t="str">
            <v/>
          </cell>
          <cell r="L782" t="str">
            <v/>
          </cell>
          <cell r="M782" t="str">
            <v/>
          </cell>
          <cell r="N782" t="str">
            <v/>
          </cell>
        </row>
        <row r="783">
          <cell r="E783" t="str">
            <v/>
          </cell>
          <cell r="G783" t="str">
            <v/>
          </cell>
          <cell r="I783" t="str">
            <v/>
          </cell>
          <cell r="J783" t="str">
            <v/>
          </cell>
          <cell r="K783" t="str">
            <v/>
          </cell>
          <cell r="L783" t="str">
            <v/>
          </cell>
          <cell r="M783" t="str">
            <v/>
          </cell>
          <cell r="N783" t="str">
            <v/>
          </cell>
        </row>
        <row r="784">
          <cell r="E784" t="str">
            <v/>
          </cell>
          <cell r="G784" t="str">
            <v/>
          </cell>
          <cell r="I784" t="str">
            <v/>
          </cell>
          <cell r="J784" t="str">
            <v/>
          </cell>
          <cell r="K784" t="str">
            <v/>
          </cell>
          <cell r="L784" t="str">
            <v/>
          </cell>
          <cell r="M784" t="str">
            <v/>
          </cell>
          <cell r="N784" t="str">
            <v/>
          </cell>
        </row>
        <row r="785">
          <cell r="E785" t="str">
            <v/>
          </cell>
          <cell r="G785" t="str">
            <v/>
          </cell>
          <cell r="I785" t="str">
            <v/>
          </cell>
          <cell r="J785" t="str">
            <v/>
          </cell>
          <cell r="K785" t="str">
            <v/>
          </cell>
          <cell r="L785" t="str">
            <v/>
          </cell>
          <cell r="M785" t="str">
            <v/>
          </cell>
          <cell r="N785" t="str">
            <v/>
          </cell>
        </row>
        <row r="786">
          <cell r="E786" t="str">
            <v/>
          </cell>
          <cell r="G786" t="str">
            <v/>
          </cell>
          <cell r="I786" t="str">
            <v/>
          </cell>
          <cell r="J786" t="str">
            <v/>
          </cell>
          <cell r="K786" t="str">
            <v/>
          </cell>
          <cell r="L786" t="str">
            <v/>
          </cell>
          <cell r="M786" t="str">
            <v/>
          </cell>
          <cell r="N786" t="str">
            <v/>
          </cell>
        </row>
        <row r="787">
          <cell r="E787" t="str">
            <v/>
          </cell>
          <cell r="G787" t="str">
            <v/>
          </cell>
          <cell r="I787" t="str">
            <v/>
          </cell>
          <cell r="J787" t="str">
            <v/>
          </cell>
          <cell r="K787" t="str">
            <v/>
          </cell>
          <cell r="L787" t="str">
            <v/>
          </cell>
          <cell r="M787" t="str">
            <v/>
          </cell>
          <cell r="N787" t="str">
            <v/>
          </cell>
        </row>
        <row r="788">
          <cell r="E788" t="str">
            <v/>
          </cell>
          <cell r="G788" t="str">
            <v/>
          </cell>
          <cell r="I788" t="str">
            <v/>
          </cell>
          <cell r="J788" t="str">
            <v/>
          </cell>
          <cell r="K788" t="str">
            <v/>
          </cell>
          <cell r="L788" t="str">
            <v/>
          </cell>
          <cell r="M788" t="str">
            <v/>
          </cell>
          <cell r="N788" t="str">
            <v/>
          </cell>
        </row>
        <row r="789">
          <cell r="E789" t="str">
            <v/>
          </cell>
          <cell r="G789" t="str">
            <v/>
          </cell>
          <cell r="I789" t="str">
            <v/>
          </cell>
          <cell r="J789" t="str">
            <v/>
          </cell>
          <cell r="K789" t="str">
            <v/>
          </cell>
          <cell r="L789" t="str">
            <v/>
          </cell>
          <cell r="M789" t="str">
            <v/>
          </cell>
          <cell r="N789" t="str">
            <v/>
          </cell>
        </row>
        <row r="790">
          <cell r="E790" t="str">
            <v/>
          </cell>
          <cell r="G790" t="str">
            <v/>
          </cell>
          <cell r="I790" t="str">
            <v/>
          </cell>
          <cell r="J790" t="str">
            <v/>
          </cell>
          <cell r="K790" t="str">
            <v/>
          </cell>
          <cell r="L790" t="str">
            <v/>
          </cell>
          <cell r="M790" t="str">
            <v/>
          </cell>
          <cell r="N790" t="str">
            <v/>
          </cell>
        </row>
        <row r="791">
          <cell r="E791" t="str">
            <v/>
          </cell>
          <cell r="G791" t="str">
            <v/>
          </cell>
          <cell r="I791" t="str">
            <v/>
          </cell>
          <cell r="J791" t="str">
            <v/>
          </cell>
          <cell r="K791" t="str">
            <v/>
          </cell>
          <cell r="L791" t="str">
            <v/>
          </cell>
          <cell r="M791" t="str">
            <v/>
          </cell>
          <cell r="N791" t="str">
            <v/>
          </cell>
        </row>
        <row r="792">
          <cell r="I792" t="str">
            <v/>
          </cell>
          <cell r="J792" t="str">
            <v/>
          </cell>
          <cell r="K792" t="str">
            <v/>
          </cell>
          <cell r="L792" t="str">
            <v/>
          </cell>
          <cell r="M792" t="str">
            <v/>
          </cell>
          <cell r="N792" t="str">
            <v/>
          </cell>
        </row>
        <row r="796">
          <cell r="I796" t="str">
            <v>Heat benchmark sub-installation, CBAM</v>
          </cell>
          <cell r="M796" t="str">
            <v/>
          </cell>
        </row>
        <row r="799">
          <cell r="H799" t="str">
            <v>t CO2e / TJ</v>
          </cell>
        </row>
        <row r="800">
          <cell r="H800" t="str">
            <v/>
          </cell>
          <cell r="I800" t="str">
            <v>N.A.</v>
          </cell>
          <cell r="J800" t="str">
            <v>N.A.</v>
          </cell>
          <cell r="K800" t="str">
            <v>N.A.</v>
          </cell>
          <cell r="L800" t="str">
            <v>N.A.</v>
          </cell>
          <cell r="M800" t="str">
            <v>N.A.</v>
          </cell>
          <cell r="N800" t="str">
            <v>N.A.</v>
          </cell>
        </row>
        <row r="801">
          <cell r="H801">
            <v>47.3</v>
          </cell>
          <cell r="I801" t="str">
            <v/>
          </cell>
          <cell r="J801" t="str">
            <v/>
          </cell>
          <cell r="K801" t="str">
            <v/>
          </cell>
          <cell r="L801" t="str">
            <v/>
          </cell>
          <cell r="M801" t="str">
            <v/>
          </cell>
          <cell r="N801" t="str">
            <v/>
          </cell>
        </row>
        <row r="804">
          <cell r="H804" t="str">
            <v>t CO2e / TJ</v>
          </cell>
        </row>
        <row r="805">
          <cell r="H805" t="str">
            <v/>
          </cell>
          <cell r="I805" t="str">
            <v/>
          </cell>
          <cell r="J805" t="str">
            <v/>
          </cell>
          <cell r="K805" t="str">
            <v/>
          </cell>
          <cell r="L805" t="str">
            <v/>
          </cell>
          <cell r="M805" t="str">
            <v/>
          </cell>
          <cell r="N805" t="str">
            <v/>
          </cell>
        </row>
        <row r="810">
          <cell r="E810" t="str">
            <v/>
          </cell>
          <cell r="G810" t="str">
            <v/>
          </cell>
          <cell r="I810" t="str">
            <v/>
          </cell>
          <cell r="J810" t="str">
            <v/>
          </cell>
          <cell r="K810" t="str">
            <v/>
          </cell>
          <cell r="L810" t="str">
            <v/>
          </cell>
          <cell r="M810" t="str">
            <v/>
          </cell>
          <cell r="N810" t="str">
            <v/>
          </cell>
        </row>
        <row r="811">
          <cell r="E811" t="str">
            <v/>
          </cell>
          <cell r="G811" t="str">
            <v/>
          </cell>
          <cell r="I811" t="str">
            <v/>
          </cell>
          <cell r="J811" t="str">
            <v/>
          </cell>
          <cell r="K811" t="str">
            <v/>
          </cell>
          <cell r="L811" t="str">
            <v/>
          </cell>
          <cell r="M811" t="str">
            <v/>
          </cell>
          <cell r="N811" t="str">
            <v/>
          </cell>
        </row>
        <row r="812">
          <cell r="E812" t="str">
            <v/>
          </cell>
          <cell r="G812" t="str">
            <v/>
          </cell>
          <cell r="I812" t="str">
            <v/>
          </cell>
          <cell r="J812" t="str">
            <v/>
          </cell>
          <cell r="K812" t="str">
            <v/>
          </cell>
          <cell r="L812" t="str">
            <v/>
          </cell>
          <cell r="M812" t="str">
            <v/>
          </cell>
          <cell r="N812" t="str">
            <v/>
          </cell>
        </row>
        <row r="813">
          <cell r="E813" t="str">
            <v/>
          </cell>
          <cell r="G813" t="str">
            <v/>
          </cell>
          <cell r="I813" t="str">
            <v/>
          </cell>
          <cell r="J813" t="str">
            <v/>
          </cell>
          <cell r="K813" t="str">
            <v/>
          </cell>
          <cell r="L813" t="str">
            <v/>
          </cell>
          <cell r="M813" t="str">
            <v/>
          </cell>
          <cell r="N813" t="str">
            <v/>
          </cell>
        </row>
        <row r="814">
          <cell r="E814" t="str">
            <v/>
          </cell>
          <cell r="G814" t="str">
            <v/>
          </cell>
          <cell r="I814" t="str">
            <v/>
          </cell>
          <cell r="J814" t="str">
            <v/>
          </cell>
          <cell r="K814" t="str">
            <v/>
          </cell>
          <cell r="L814" t="str">
            <v/>
          </cell>
          <cell r="M814" t="str">
            <v/>
          </cell>
          <cell r="N814" t="str">
            <v/>
          </cell>
        </row>
        <row r="815">
          <cell r="E815" t="str">
            <v/>
          </cell>
          <cell r="G815" t="str">
            <v/>
          </cell>
          <cell r="I815" t="str">
            <v/>
          </cell>
          <cell r="J815" t="str">
            <v/>
          </cell>
          <cell r="K815" t="str">
            <v/>
          </cell>
          <cell r="L815" t="str">
            <v/>
          </cell>
          <cell r="M815" t="str">
            <v/>
          </cell>
          <cell r="N815" t="str">
            <v/>
          </cell>
        </row>
        <row r="816">
          <cell r="E816" t="str">
            <v/>
          </cell>
          <cell r="G816" t="str">
            <v/>
          </cell>
          <cell r="I816" t="str">
            <v/>
          </cell>
          <cell r="J816" t="str">
            <v/>
          </cell>
          <cell r="K816" t="str">
            <v/>
          </cell>
          <cell r="L816" t="str">
            <v/>
          </cell>
          <cell r="M816" t="str">
            <v/>
          </cell>
          <cell r="N816" t="str">
            <v/>
          </cell>
        </row>
        <row r="817">
          <cell r="E817" t="str">
            <v/>
          </cell>
          <cell r="G817" t="str">
            <v/>
          </cell>
          <cell r="I817" t="str">
            <v/>
          </cell>
          <cell r="J817" t="str">
            <v/>
          </cell>
          <cell r="K817" t="str">
            <v/>
          </cell>
          <cell r="L817" t="str">
            <v/>
          </cell>
          <cell r="M817" t="str">
            <v/>
          </cell>
          <cell r="N817" t="str">
            <v/>
          </cell>
        </row>
        <row r="818">
          <cell r="E818" t="str">
            <v/>
          </cell>
          <cell r="G818" t="str">
            <v/>
          </cell>
          <cell r="I818" t="str">
            <v/>
          </cell>
          <cell r="J818" t="str">
            <v/>
          </cell>
          <cell r="K818" t="str">
            <v/>
          </cell>
          <cell r="L818" t="str">
            <v/>
          </cell>
          <cell r="M818" t="str">
            <v/>
          </cell>
          <cell r="N818" t="str">
            <v/>
          </cell>
        </row>
        <row r="819">
          <cell r="E819" t="str">
            <v/>
          </cell>
          <cell r="G819" t="str">
            <v/>
          </cell>
          <cell r="I819" t="str">
            <v/>
          </cell>
          <cell r="J819" t="str">
            <v/>
          </cell>
          <cell r="K819" t="str">
            <v/>
          </cell>
          <cell r="L819" t="str">
            <v/>
          </cell>
          <cell r="M819" t="str">
            <v/>
          </cell>
          <cell r="N819" t="str">
            <v/>
          </cell>
        </row>
        <row r="820">
          <cell r="I820" t="str">
            <v/>
          </cell>
          <cell r="J820" t="str">
            <v/>
          </cell>
          <cell r="K820" t="str">
            <v/>
          </cell>
          <cell r="L820" t="str">
            <v/>
          </cell>
          <cell r="M820" t="str">
            <v/>
          </cell>
          <cell r="N820" t="str">
            <v/>
          </cell>
        </row>
        <row r="825">
          <cell r="E825" t="str">
            <v/>
          </cell>
          <cell r="G825" t="str">
            <v/>
          </cell>
          <cell r="I825" t="str">
            <v/>
          </cell>
          <cell r="J825" t="str">
            <v/>
          </cell>
          <cell r="K825" t="str">
            <v/>
          </cell>
          <cell r="L825" t="str">
            <v/>
          </cell>
          <cell r="M825" t="str">
            <v/>
          </cell>
          <cell r="N825" t="str">
            <v/>
          </cell>
        </row>
        <row r="826">
          <cell r="E826" t="str">
            <v/>
          </cell>
          <cell r="G826" t="str">
            <v/>
          </cell>
          <cell r="I826" t="str">
            <v/>
          </cell>
          <cell r="J826" t="str">
            <v/>
          </cell>
          <cell r="K826" t="str">
            <v/>
          </cell>
          <cell r="L826" t="str">
            <v/>
          </cell>
          <cell r="M826" t="str">
            <v/>
          </cell>
          <cell r="N826" t="str">
            <v/>
          </cell>
        </row>
        <row r="827">
          <cell r="E827" t="str">
            <v/>
          </cell>
          <cell r="G827" t="str">
            <v/>
          </cell>
          <cell r="I827" t="str">
            <v/>
          </cell>
          <cell r="J827" t="str">
            <v/>
          </cell>
          <cell r="K827" t="str">
            <v/>
          </cell>
          <cell r="L827" t="str">
            <v/>
          </cell>
          <cell r="M827" t="str">
            <v/>
          </cell>
          <cell r="N827" t="str">
            <v/>
          </cell>
        </row>
        <row r="828">
          <cell r="E828" t="str">
            <v/>
          </cell>
          <cell r="G828" t="str">
            <v/>
          </cell>
          <cell r="I828" t="str">
            <v/>
          </cell>
          <cell r="J828" t="str">
            <v/>
          </cell>
          <cell r="K828" t="str">
            <v/>
          </cell>
          <cell r="L828" t="str">
            <v/>
          </cell>
          <cell r="M828" t="str">
            <v/>
          </cell>
          <cell r="N828" t="str">
            <v/>
          </cell>
        </row>
        <row r="829">
          <cell r="E829" t="str">
            <v/>
          </cell>
          <cell r="G829" t="str">
            <v/>
          </cell>
          <cell r="I829" t="str">
            <v/>
          </cell>
          <cell r="J829" t="str">
            <v/>
          </cell>
          <cell r="K829" t="str">
            <v/>
          </cell>
          <cell r="L829" t="str">
            <v/>
          </cell>
          <cell r="M829" t="str">
            <v/>
          </cell>
          <cell r="N829" t="str">
            <v/>
          </cell>
        </row>
        <row r="830">
          <cell r="E830" t="str">
            <v/>
          </cell>
          <cell r="G830" t="str">
            <v/>
          </cell>
          <cell r="I830" t="str">
            <v/>
          </cell>
          <cell r="J830" t="str">
            <v/>
          </cell>
          <cell r="K830" t="str">
            <v/>
          </cell>
          <cell r="L830" t="str">
            <v/>
          </cell>
          <cell r="M830" t="str">
            <v/>
          </cell>
          <cell r="N830" t="str">
            <v/>
          </cell>
        </row>
        <row r="831">
          <cell r="E831" t="str">
            <v/>
          </cell>
          <cell r="G831" t="str">
            <v/>
          </cell>
          <cell r="I831" t="str">
            <v/>
          </cell>
          <cell r="J831" t="str">
            <v/>
          </cell>
          <cell r="K831" t="str">
            <v/>
          </cell>
          <cell r="L831" t="str">
            <v/>
          </cell>
          <cell r="M831" t="str">
            <v/>
          </cell>
          <cell r="N831" t="str">
            <v/>
          </cell>
        </row>
        <row r="832">
          <cell r="E832" t="str">
            <v/>
          </cell>
          <cell r="G832" t="str">
            <v/>
          </cell>
          <cell r="I832" t="str">
            <v/>
          </cell>
          <cell r="J832" t="str">
            <v/>
          </cell>
          <cell r="K832" t="str">
            <v/>
          </cell>
          <cell r="L832" t="str">
            <v/>
          </cell>
          <cell r="M832" t="str">
            <v/>
          </cell>
          <cell r="N832" t="str">
            <v/>
          </cell>
        </row>
        <row r="833">
          <cell r="E833" t="str">
            <v/>
          </cell>
          <cell r="G833" t="str">
            <v/>
          </cell>
          <cell r="I833" t="str">
            <v/>
          </cell>
          <cell r="J833" t="str">
            <v/>
          </cell>
          <cell r="K833" t="str">
            <v/>
          </cell>
          <cell r="L833" t="str">
            <v/>
          </cell>
          <cell r="M833" t="str">
            <v/>
          </cell>
          <cell r="N833" t="str">
            <v/>
          </cell>
        </row>
        <row r="834">
          <cell r="E834" t="str">
            <v/>
          </cell>
          <cell r="G834" t="str">
            <v/>
          </cell>
          <cell r="I834" t="str">
            <v/>
          </cell>
          <cell r="J834" t="str">
            <v/>
          </cell>
          <cell r="K834" t="str">
            <v/>
          </cell>
          <cell r="L834" t="str">
            <v/>
          </cell>
          <cell r="M834" t="str">
            <v/>
          </cell>
          <cell r="N834" t="str">
            <v/>
          </cell>
        </row>
        <row r="835">
          <cell r="I835" t="str">
            <v/>
          </cell>
          <cell r="J835" t="str">
            <v/>
          </cell>
          <cell r="K835" t="str">
            <v/>
          </cell>
          <cell r="L835" t="str">
            <v/>
          </cell>
          <cell r="M835" t="str">
            <v/>
          </cell>
          <cell r="N835" t="str">
            <v/>
          </cell>
        </row>
        <row r="839">
          <cell r="I839" t="str">
            <v>District heating sub-installation</v>
          </cell>
          <cell r="M839" t="str">
            <v/>
          </cell>
        </row>
        <row r="842">
          <cell r="H842" t="str">
            <v>t CO2e / TJ</v>
          </cell>
        </row>
        <row r="843">
          <cell r="H843" t="str">
            <v/>
          </cell>
          <cell r="I843" t="str">
            <v>N.A.</v>
          </cell>
          <cell r="J843" t="str">
            <v>N.A.</v>
          </cell>
          <cell r="K843" t="str">
            <v>N.A.</v>
          </cell>
          <cell r="L843" t="str">
            <v>N.A.</v>
          </cell>
          <cell r="M843" t="str">
            <v>N.A.</v>
          </cell>
          <cell r="N843" t="str">
            <v>N.A.</v>
          </cell>
        </row>
        <row r="844">
          <cell r="H844">
            <v>47.3</v>
          </cell>
          <cell r="I844" t="str">
            <v/>
          </cell>
          <cell r="J844" t="str">
            <v/>
          </cell>
          <cell r="K844" t="str">
            <v/>
          </cell>
          <cell r="L844" t="str">
            <v/>
          </cell>
          <cell r="M844" t="str">
            <v/>
          </cell>
          <cell r="N844" t="str">
            <v/>
          </cell>
        </row>
        <row r="847">
          <cell r="H847" t="str">
            <v>t CO2e / TJ</v>
          </cell>
        </row>
        <row r="848">
          <cell r="H848" t="str">
            <v/>
          </cell>
          <cell r="I848" t="str">
            <v/>
          </cell>
          <cell r="J848" t="str">
            <v/>
          </cell>
          <cell r="K848" t="str">
            <v/>
          </cell>
          <cell r="L848" t="str">
            <v/>
          </cell>
          <cell r="M848" t="str">
            <v/>
          </cell>
          <cell r="N848" t="str">
            <v/>
          </cell>
        </row>
        <row r="853">
          <cell r="E853" t="str">
            <v/>
          </cell>
          <cell r="G853" t="str">
            <v/>
          </cell>
          <cell r="I853" t="str">
            <v/>
          </cell>
          <cell r="J853" t="str">
            <v/>
          </cell>
          <cell r="K853" t="str">
            <v/>
          </cell>
          <cell r="L853" t="str">
            <v/>
          </cell>
          <cell r="M853" t="str">
            <v/>
          </cell>
          <cell r="N853" t="str">
            <v/>
          </cell>
        </row>
        <row r="854">
          <cell r="E854" t="str">
            <v/>
          </cell>
          <cell r="G854" t="str">
            <v/>
          </cell>
          <cell r="I854" t="str">
            <v/>
          </cell>
          <cell r="J854" t="str">
            <v/>
          </cell>
          <cell r="K854" t="str">
            <v/>
          </cell>
          <cell r="L854" t="str">
            <v/>
          </cell>
          <cell r="M854" t="str">
            <v/>
          </cell>
          <cell r="N854" t="str">
            <v/>
          </cell>
        </row>
        <row r="855">
          <cell r="E855" t="str">
            <v/>
          </cell>
          <cell r="G855" t="str">
            <v/>
          </cell>
          <cell r="I855" t="str">
            <v/>
          </cell>
          <cell r="J855" t="str">
            <v/>
          </cell>
          <cell r="K855" t="str">
            <v/>
          </cell>
          <cell r="L855" t="str">
            <v/>
          </cell>
          <cell r="M855" t="str">
            <v/>
          </cell>
          <cell r="N855" t="str">
            <v/>
          </cell>
        </row>
        <row r="856">
          <cell r="E856" t="str">
            <v/>
          </cell>
          <cell r="G856" t="str">
            <v/>
          </cell>
          <cell r="I856" t="str">
            <v/>
          </cell>
          <cell r="J856" t="str">
            <v/>
          </cell>
          <cell r="K856" t="str">
            <v/>
          </cell>
          <cell r="L856" t="str">
            <v/>
          </cell>
          <cell r="M856" t="str">
            <v/>
          </cell>
          <cell r="N856" t="str">
            <v/>
          </cell>
        </row>
        <row r="857">
          <cell r="E857" t="str">
            <v/>
          </cell>
          <cell r="G857" t="str">
            <v/>
          </cell>
          <cell r="I857" t="str">
            <v/>
          </cell>
          <cell r="J857" t="str">
            <v/>
          </cell>
          <cell r="K857" t="str">
            <v/>
          </cell>
          <cell r="L857" t="str">
            <v/>
          </cell>
          <cell r="M857" t="str">
            <v/>
          </cell>
          <cell r="N857" t="str">
            <v/>
          </cell>
        </row>
        <row r="858">
          <cell r="E858" t="str">
            <v/>
          </cell>
          <cell r="G858" t="str">
            <v/>
          </cell>
          <cell r="I858" t="str">
            <v/>
          </cell>
          <cell r="J858" t="str">
            <v/>
          </cell>
          <cell r="K858" t="str">
            <v/>
          </cell>
          <cell r="L858" t="str">
            <v/>
          </cell>
          <cell r="M858" t="str">
            <v/>
          </cell>
          <cell r="N858" t="str">
            <v/>
          </cell>
        </row>
        <row r="859">
          <cell r="E859" t="str">
            <v/>
          </cell>
          <cell r="G859" t="str">
            <v/>
          </cell>
          <cell r="I859" t="str">
            <v/>
          </cell>
          <cell r="J859" t="str">
            <v/>
          </cell>
          <cell r="K859" t="str">
            <v/>
          </cell>
          <cell r="L859" t="str">
            <v/>
          </cell>
          <cell r="M859" t="str">
            <v/>
          </cell>
          <cell r="N859" t="str">
            <v/>
          </cell>
        </row>
        <row r="860">
          <cell r="E860" t="str">
            <v/>
          </cell>
          <cell r="G860" t="str">
            <v/>
          </cell>
          <cell r="I860" t="str">
            <v/>
          </cell>
          <cell r="J860" t="str">
            <v/>
          </cell>
          <cell r="K860" t="str">
            <v/>
          </cell>
          <cell r="L860" t="str">
            <v/>
          </cell>
          <cell r="M860" t="str">
            <v/>
          </cell>
          <cell r="N860" t="str">
            <v/>
          </cell>
        </row>
        <row r="861">
          <cell r="E861" t="str">
            <v/>
          </cell>
          <cell r="G861" t="str">
            <v/>
          </cell>
          <cell r="I861" t="str">
            <v/>
          </cell>
          <cell r="J861" t="str">
            <v/>
          </cell>
          <cell r="K861" t="str">
            <v/>
          </cell>
          <cell r="L861" t="str">
            <v/>
          </cell>
          <cell r="M861" t="str">
            <v/>
          </cell>
          <cell r="N861" t="str">
            <v/>
          </cell>
        </row>
        <row r="862">
          <cell r="E862" t="str">
            <v/>
          </cell>
          <cell r="G862" t="str">
            <v/>
          </cell>
          <cell r="I862" t="str">
            <v/>
          </cell>
          <cell r="J862" t="str">
            <v/>
          </cell>
          <cell r="K862" t="str">
            <v/>
          </cell>
          <cell r="L862" t="str">
            <v/>
          </cell>
          <cell r="M862" t="str">
            <v/>
          </cell>
          <cell r="N862" t="str">
            <v/>
          </cell>
        </row>
        <row r="863">
          <cell r="I863" t="str">
            <v/>
          </cell>
          <cell r="J863" t="str">
            <v/>
          </cell>
          <cell r="K863" t="str">
            <v/>
          </cell>
          <cell r="L863" t="str">
            <v/>
          </cell>
          <cell r="M863" t="str">
            <v/>
          </cell>
          <cell r="N863" t="str">
            <v/>
          </cell>
        </row>
        <row r="868">
          <cell r="E868" t="str">
            <v/>
          </cell>
          <cell r="G868" t="str">
            <v/>
          </cell>
          <cell r="I868" t="str">
            <v/>
          </cell>
          <cell r="J868" t="str">
            <v/>
          </cell>
          <cell r="K868" t="str">
            <v/>
          </cell>
          <cell r="L868" t="str">
            <v/>
          </cell>
          <cell r="M868" t="str">
            <v/>
          </cell>
          <cell r="N868" t="str">
            <v/>
          </cell>
        </row>
        <row r="869">
          <cell r="E869" t="str">
            <v/>
          </cell>
          <cell r="G869" t="str">
            <v/>
          </cell>
          <cell r="I869" t="str">
            <v/>
          </cell>
          <cell r="J869" t="str">
            <v/>
          </cell>
          <cell r="K869" t="str">
            <v/>
          </cell>
          <cell r="L869" t="str">
            <v/>
          </cell>
          <cell r="M869" t="str">
            <v/>
          </cell>
          <cell r="N869" t="str">
            <v/>
          </cell>
        </row>
        <row r="870">
          <cell r="E870" t="str">
            <v/>
          </cell>
          <cell r="G870" t="str">
            <v/>
          </cell>
          <cell r="I870" t="str">
            <v/>
          </cell>
          <cell r="J870" t="str">
            <v/>
          </cell>
          <cell r="K870" t="str">
            <v/>
          </cell>
          <cell r="L870" t="str">
            <v/>
          </cell>
          <cell r="M870" t="str">
            <v/>
          </cell>
          <cell r="N870" t="str">
            <v/>
          </cell>
        </row>
        <row r="871">
          <cell r="E871" t="str">
            <v/>
          </cell>
          <cell r="G871" t="str">
            <v/>
          </cell>
          <cell r="I871" t="str">
            <v/>
          </cell>
          <cell r="J871" t="str">
            <v/>
          </cell>
          <cell r="K871" t="str">
            <v/>
          </cell>
          <cell r="L871" t="str">
            <v/>
          </cell>
          <cell r="M871" t="str">
            <v/>
          </cell>
          <cell r="N871" t="str">
            <v/>
          </cell>
        </row>
        <row r="872">
          <cell r="E872" t="str">
            <v/>
          </cell>
          <cell r="G872" t="str">
            <v/>
          </cell>
          <cell r="I872" t="str">
            <v/>
          </cell>
          <cell r="J872" t="str">
            <v/>
          </cell>
          <cell r="K872" t="str">
            <v/>
          </cell>
          <cell r="L872" t="str">
            <v/>
          </cell>
          <cell r="M872" t="str">
            <v/>
          </cell>
          <cell r="N872" t="str">
            <v/>
          </cell>
        </row>
        <row r="873">
          <cell r="E873" t="str">
            <v/>
          </cell>
          <cell r="G873" t="str">
            <v/>
          </cell>
          <cell r="I873" t="str">
            <v/>
          </cell>
          <cell r="J873" t="str">
            <v/>
          </cell>
          <cell r="K873" t="str">
            <v/>
          </cell>
          <cell r="L873" t="str">
            <v/>
          </cell>
          <cell r="M873" t="str">
            <v/>
          </cell>
          <cell r="N873" t="str">
            <v/>
          </cell>
        </row>
        <row r="874">
          <cell r="E874" t="str">
            <v/>
          </cell>
          <cell r="G874" t="str">
            <v/>
          </cell>
          <cell r="I874" t="str">
            <v/>
          </cell>
          <cell r="J874" t="str">
            <v/>
          </cell>
          <cell r="K874" t="str">
            <v/>
          </cell>
          <cell r="L874" t="str">
            <v/>
          </cell>
          <cell r="M874" t="str">
            <v/>
          </cell>
          <cell r="N874" t="str">
            <v/>
          </cell>
        </row>
        <row r="875">
          <cell r="E875" t="str">
            <v/>
          </cell>
          <cell r="G875" t="str">
            <v/>
          </cell>
          <cell r="I875" t="str">
            <v/>
          </cell>
          <cell r="J875" t="str">
            <v/>
          </cell>
          <cell r="K875" t="str">
            <v/>
          </cell>
          <cell r="L875" t="str">
            <v/>
          </cell>
          <cell r="M875" t="str">
            <v/>
          </cell>
          <cell r="N875" t="str">
            <v/>
          </cell>
        </row>
        <row r="876">
          <cell r="E876" t="str">
            <v/>
          </cell>
          <cell r="G876" t="str">
            <v/>
          </cell>
          <cell r="I876" t="str">
            <v/>
          </cell>
          <cell r="J876" t="str">
            <v/>
          </cell>
          <cell r="K876" t="str">
            <v/>
          </cell>
          <cell r="L876" t="str">
            <v/>
          </cell>
          <cell r="M876" t="str">
            <v/>
          </cell>
          <cell r="N876" t="str">
            <v/>
          </cell>
        </row>
        <row r="877">
          <cell r="E877" t="str">
            <v/>
          </cell>
          <cell r="G877" t="str">
            <v/>
          </cell>
          <cell r="I877" t="str">
            <v/>
          </cell>
          <cell r="J877" t="str">
            <v/>
          </cell>
          <cell r="K877" t="str">
            <v/>
          </cell>
          <cell r="L877" t="str">
            <v/>
          </cell>
          <cell r="M877" t="str">
            <v/>
          </cell>
          <cell r="N877" t="str">
            <v/>
          </cell>
        </row>
        <row r="878">
          <cell r="I878" t="str">
            <v/>
          </cell>
          <cell r="J878" t="str">
            <v/>
          </cell>
          <cell r="K878" t="str">
            <v/>
          </cell>
          <cell r="L878" t="str">
            <v/>
          </cell>
          <cell r="M878" t="str">
            <v/>
          </cell>
          <cell r="N878" t="str">
            <v/>
          </cell>
        </row>
        <row r="882">
          <cell r="I882" t="str">
            <v>Fuel benchmark sub-installation, CL, non-CBAM</v>
          </cell>
          <cell r="M882" t="str">
            <v/>
          </cell>
        </row>
        <row r="885">
          <cell r="H885" t="str">
            <v>t CO2e / TJ</v>
          </cell>
        </row>
        <row r="886">
          <cell r="H886" t="str">
            <v/>
          </cell>
          <cell r="I886" t="str">
            <v>N.A.</v>
          </cell>
          <cell r="J886" t="str">
            <v>N.A.</v>
          </cell>
          <cell r="K886" t="str">
            <v>N.A.</v>
          </cell>
          <cell r="L886" t="str">
            <v>N.A.</v>
          </cell>
          <cell r="M886" t="str">
            <v>N.A.</v>
          </cell>
          <cell r="N886" t="str">
            <v>N.A.</v>
          </cell>
        </row>
        <row r="887">
          <cell r="H887">
            <v>42.6</v>
          </cell>
          <cell r="I887" t="str">
            <v/>
          </cell>
          <cell r="J887" t="str">
            <v/>
          </cell>
          <cell r="K887" t="str">
            <v/>
          </cell>
          <cell r="L887" t="str">
            <v/>
          </cell>
          <cell r="M887" t="str">
            <v/>
          </cell>
          <cell r="N887" t="str">
            <v/>
          </cell>
        </row>
        <row r="890">
          <cell r="H890" t="str">
            <v>t CO2e / TJ</v>
          </cell>
        </row>
        <row r="891">
          <cell r="H891" t="str">
            <v/>
          </cell>
          <cell r="I891" t="str">
            <v/>
          </cell>
          <cell r="J891" t="str">
            <v/>
          </cell>
          <cell r="K891" t="str">
            <v/>
          </cell>
          <cell r="L891" t="str">
            <v/>
          </cell>
          <cell r="M891" t="str">
            <v/>
          </cell>
          <cell r="N891" t="str">
            <v/>
          </cell>
        </row>
        <row r="896">
          <cell r="E896" t="str">
            <v/>
          </cell>
          <cell r="G896" t="str">
            <v/>
          </cell>
          <cell r="I896" t="str">
            <v/>
          </cell>
          <cell r="J896" t="str">
            <v/>
          </cell>
          <cell r="K896" t="str">
            <v/>
          </cell>
          <cell r="L896" t="str">
            <v/>
          </cell>
          <cell r="M896" t="str">
            <v/>
          </cell>
          <cell r="N896" t="str">
            <v/>
          </cell>
        </row>
        <row r="897">
          <cell r="E897" t="str">
            <v/>
          </cell>
          <cell r="G897" t="str">
            <v/>
          </cell>
          <cell r="I897" t="str">
            <v/>
          </cell>
          <cell r="J897" t="str">
            <v/>
          </cell>
          <cell r="K897" t="str">
            <v/>
          </cell>
          <cell r="L897" t="str">
            <v/>
          </cell>
          <cell r="M897" t="str">
            <v/>
          </cell>
          <cell r="N897" t="str">
            <v/>
          </cell>
        </row>
        <row r="898">
          <cell r="E898" t="str">
            <v/>
          </cell>
          <cell r="G898" t="str">
            <v/>
          </cell>
          <cell r="I898" t="str">
            <v/>
          </cell>
          <cell r="J898" t="str">
            <v/>
          </cell>
          <cell r="K898" t="str">
            <v/>
          </cell>
          <cell r="L898" t="str">
            <v/>
          </cell>
          <cell r="M898" t="str">
            <v/>
          </cell>
          <cell r="N898" t="str">
            <v/>
          </cell>
        </row>
        <row r="899">
          <cell r="E899" t="str">
            <v/>
          </cell>
          <cell r="G899" t="str">
            <v/>
          </cell>
          <cell r="I899" t="str">
            <v/>
          </cell>
          <cell r="J899" t="str">
            <v/>
          </cell>
          <cell r="K899" t="str">
            <v/>
          </cell>
          <cell r="L899" t="str">
            <v/>
          </cell>
          <cell r="M899" t="str">
            <v/>
          </cell>
          <cell r="N899" t="str">
            <v/>
          </cell>
        </row>
        <row r="900">
          <cell r="E900" t="str">
            <v/>
          </cell>
          <cell r="G900" t="str">
            <v/>
          </cell>
          <cell r="I900" t="str">
            <v/>
          </cell>
          <cell r="J900" t="str">
            <v/>
          </cell>
          <cell r="K900" t="str">
            <v/>
          </cell>
          <cell r="L900" t="str">
            <v/>
          </cell>
          <cell r="M900" t="str">
            <v/>
          </cell>
          <cell r="N900" t="str">
            <v/>
          </cell>
        </row>
        <row r="901">
          <cell r="E901" t="str">
            <v/>
          </cell>
          <cell r="G901" t="str">
            <v/>
          </cell>
          <cell r="I901" t="str">
            <v/>
          </cell>
          <cell r="J901" t="str">
            <v/>
          </cell>
          <cell r="K901" t="str">
            <v/>
          </cell>
          <cell r="L901" t="str">
            <v/>
          </cell>
          <cell r="M901" t="str">
            <v/>
          </cell>
          <cell r="N901" t="str">
            <v/>
          </cell>
        </row>
        <row r="902">
          <cell r="E902" t="str">
            <v/>
          </cell>
          <cell r="G902" t="str">
            <v/>
          </cell>
          <cell r="I902" t="str">
            <v/>
          </cell>
          <cell r="J902" t="str">
            <v/>
          </cell>
          <cell r="K902" t="str">
            <v/>
          </cell>
          <cell r="L902" t="str">
            <v/>
          </cell>
          <cell r="M902" t="str">
            <v/>
          </cell>
          <cell r="N902" t="str">
            <v/>
          </cell>
        </row>
        <row r="903">
          <cell r="E903" t="str">
            <v/>
          </cell>
          <cell r="G903" t="str">
            <v/>
          </cell>
          <cell r="I903" t="str">
            <v/>
          </cell>
          <cell r="J903" t="str">
            <v/>
          </cell>
          <cell r="K903" t="str">
            <v/>
          </cell>
          <cell r="L903" t="str">
            <v/>
          </cell>
          <cell r="M903" t="str">
            <v/>
          </cell>
          <cell r="N903" t="str">
            <v/>
          </cell>
        </row>
        <row r="904">
          <cell r="E904" t="str">
            <v/>
          </cell>
          <cell r="G904" t="str">
            <v/>
          </cell>
          <cell r="I904" t="str">
            <v/>
          </cell>
          <cell r="J904" t="str">
            <v/>
          </cell>
          <cell r="K904" t="str">
            <v/>
          </cell>
          <cell r="L904" t="str">
            <v/>
          </cell>
          <cell r="M904" t="str">
            <v/>
          </cell>
          <cell r="N904" t="str">
            <v/>
          </cell>
        </row>
        <row r="905">
          <cell r="E905" t="str">
            <v/>
          </cell>
          <cell r="G905" t="str">
            <v/>
          </cell>
          <cell r="I905" t="str">
            <v/>
          </cell>
          <cell r="J905" t="str">
            <v/>
          </cell>
          <cell r="K905" t="str">
            <v/>
          </cell>
          <cell r="L905" t="str">
            <v/>
          </cell>
          <cell r="M905" t="str">
            <v/>
          </cell>
          <cell r="N905" t="str">
            <v/>
          </cell>
        </row>
        <row r="906">
          <cell r="I906" t="str">
            <v/>
          </cell>
          <cell r="J906" t="str">
            <v/>
          </cell>
          <cell r="K906" t="str">
            <v/>
          </cell>
          <cell r="L906" t="str">
            <v/>
          </cell>
          <cell r="M906" t="str">
            <v/>
          </cell>
          <cell r="N906" t="str">
            <v/>
          </cell>
        </row>
        <row r="911">
          <cell r="E911" t="str">
            <v/>
          </cell>
          <cell r="G911" t="str">
            <v/>
          </cell>
          <cell r="I911" t="str">
            <v/>
          </cell>
          <cell r="J911" t="str">
            <v/>
          </cell>
          <cell r="K911" t="str">
            <v/>
          </cell>
          <cell r="L911" t="str">
            <v/>
          </cell>
          <cell r="M911" t="str">
            <v/>
          </cell>
          <cell r="N911" t="str">
            <v/>
          </cell>
        </row>
        <row r="912">
          <cell r="E912" t="str">
            <v/>
          </cell>
          <cell r="G912" t="str">
            <v/>
          </cell>
          <cell r="I912" t="str">
            <v/>
          </cell>
          <cell r="J912" t="str">
            <v/>
          </cell>
          <cell r="K912" t="str">
            <v/>
          </cell>
          <cell r="L912" t="str">
            <v/>
          </cell>
          <cell r="M912" t="str">
            <v/>
          </cell>
          <cell r="N912" t="str">
            <v/>
          </cell>
        </row>
        <row r="913">
          <cell r="E913" t="str">
            <v/>
          </cell>
          <cell r="G913" t="str">
            <v/>
          </cell>
          <cell r="I913" t="str">
            <v/>
          </cell>
          <cell r="J913" t="str">
            <v/>
          </cell>
          <cell r="K913" t="str">
            <v/>
          </cell>
          <cell r="L913" t="str">
            <v/>
          </cell>
          <cell r="M913" t="str">
            <v/>
          </cell>
          <cell r="N913" t="str">
            <v/>
          </cell>
        </row>
        <row r="914">
          <cell r="E914" t="str">
            <v/>
          </cell>
          <cell r="G914" t="str">
            <v/>
          </cell>
          <cell r="I914" t="str">
            <v/>
          </cell>
          <cell r="J914" t="str">
            <v/>
          </cell>
          <cell r="K914" t="str">
            <v/>
          </cell>
          <cell r="L914" t="str">
            <v/>
          </cell>
          <cell r="M914" t="str">
            <v/>
          </cell>
          <cell r="N914" t="str">
            <v/>
          </cell>
        </row>
        <row r="915">
          <cell r="E915" t="str">
            <v/>
          </cell>
          <cell r="G915" t="str">
            <v/>
          </cell>
          <cell r="I915" t="str">
            <v/>
          </cell>
          <cell r="J915" t="str">
            <v/>
          </cell>
          <cell r="K915" t="str">
            <v/>
          </cell>
          <cell r="L915" t="str">
            <v/>
          </cell>
          <cell r="M915" t="str">
            <v/>
          </cell>
          <cell r="N915" t="str">
            <v/>
          </cell>
        </row>
        <row r="916">
          <cell r="E916" t="str">
            <v/>
          </cell>
          <cell r="G916" t="str">
            <v/>
          </cell>
          <cell r="I916" t="str">
            <v/>
          </cell>
          <cell r="J916" t="str">
            <v/>
          </cell>
          <cell r="K916" t="str">
            <v/>
          </cell>
          <cell r="L916" t="str">
            <v/>
          </cell>
          <cell r="M916" t="str">
            <v/>
          </cell>
          <cell r="N916" t="str">
            <v/>
          </cell>
        </row>
        <row r="917">
          <cell r="E917" t="str">
            <v/>
          </cell>
          <cell r="G917" t="str">
            <v/>
          </cell>
          <cell r="I917" t="str">
            <v/>
          </cell>
          <cell r="J917" t="str">
            <v/>
          </cell>
          <cell r="K917" t="str">
            <v/>
          </cell>
          <cell r="L917" t="str">
            <v/>
          </cell>
          <cell r="M917" t="str">
            <v/>
          </cell>
          <cell r="N917" t="str">
            <v/>
          </cell>
        </row>
        <row r="918">
          <cell r="E918" t="str">
            <v/>
          </cell>
          <cell r="G918" t="str">
            <v/>
          </cell>
          <cell r="I918" t="str">
            <v/>
          </cell>
          <cell r="J918" t="str">
            <v/>
          </cell>
          <cell r="K918" t="str">
            <v/>
          </cell>
          <cell r="L918" t="str">
            <v/>
          </cell>
          <cell r="M918" t="str">
            <v/>
          </cell>
          <cell r="N918" t="str">
            <v/>
          </cell>
        </row>
        <row r="919">
          <cell r="E919" t="str">
            <v/>
          </cell>
          <cell r="G919" t="str">
            <v/>
          </cell>
          <cell r="I919" t="str">
            <v/>
          </cell>
          <cell r="J919" t="str">
            <v/>
          </cell>
          <cell r="K919" t="str">
            <v/>
          </cell>
          <cell r="L919" t="str">
            <v/>
          </cell>
          <cell r="M919" t="str">
            <v/>
          </cell>
          <cell r="N919" t="str">
            <v/>
          </cell>
        </row>
        <row r="920">
          <cell r="E920" t="str">
            <v/>
          </cell>
          <cell r="G920" t="str">
            <v/>
          </cell>
          <cell r="I920" t="str">
            <v/>
          </cell>
          <cell r="J920" t="str">
            <v/>
          </cell>
          <cell r="K920" t="str">
            <v/>
          </cell>
          <cell r="L920" t="str">
            <v/>
          </cell>
          <cell r="M920" t="str">
            <v/>
          </cell>
          <cell r="N920" t="str">
            <v/>
          </cell>
        </row>
        <row r="921">
          <cell r="I921" t="str">
            <v/>
          </cell>
          <cell r="J921" t="str">
            <v/>
          </cell>
          <cell r="K921" t="str">
            <v/>
          </cell>
          <cell r="L921" t="str">
            <v/>
          </cell>
          <cell r="M921" t="str">
            <v/>
          </cell>
          <cell r="N921" t="str">
            <v/>
          </cell>
        </row>
        <row r="925">
          <cell r="I925" t="str">
            <v>Fuel benchmark sub-installation, non-CL, non-CBAM</v>
          </cell>
          <cell r="M925" t="str">
            <v/>
          </cell>
        </row>
        <row r="928">
          <cell r="H928" t="str">
            <v>t CO2e / TJ</v>
          </cell>
        </row>
        <row r="929">
          <cell r="H929" t="str">
            <v/>
          </cell>
          <cell r="I929" t="str">
            <v>N.A.</v>
          </cell>
          <cell r="J929" t="str">
            <v>N.A.</v>
          </cell>
          <cell r="K929" t="str">
            <v>N.A.</v>
          </cell>
          <cell r="L929" t="str">
            <v>N.A.</v>
          </cell>
          <cell r="M929" t="str">
            <v>N.A.</v>
          </cell>
          <cell r="N929" t="str">
            <v>N.A.</v>
          </cell>
        </row>
        <row r="930">
          <cell r="H930">
            <v>42.6</v>
          </cell>
          <cell r="I930" t="str">
            <v/>
          </cell>
          <cell r="J930" t="str">
            <v/>
          </cell>
          <cell r="K930" t="str">
            <v/>
          </cell>
          <cell r="L930" t="str">
            <v/>
          </cell>
          <cell r="M930" t="str">
            <v/>
          </cell>
          <cell r="N930" t="str">
            <v/>
          </cell>
        </row>
        <row r="933">
          <cell r="H933" t="str">
            <v>t CO2e / TJ</v>
          </cell>
        </row>
        <row r="934">
          <cell r="H934" t="str">
            <v/>
          </cell>
          <cell r="I934" t="str">
            <v/>
          </cell>
          <cell r="J934" t="str">
            <v/>
          </cell>
          <cell r="K934" t="str">
            <v/>
          </cell>
          <cell r="L934" t="str">
            <v/>
          </cell>
          <cell r="M934" t="str">
            <v/>
          </cell>
          <cell r="N934" t="str">
            <v/>
          </cell>
        </row>
        <row r="939">
          <cell r="E939" t="str">
            <v/>
          </cell>
          <cell r="G939" t="str">
            <v/>
          </cell>
          <cell r="I939" t="str">
            <v/>
          </cell>
          <cell r="J939" t="str">
            <v/>
          </cell>
          <cell r="K939" t="str">
            <v/>
          </cell>
          <cell r="L939" t="str">
            <v/>
          </cell>
          <cell r="M939" t="str">
            <v/>
          </cell>
          <cell r="N939" t="str">
            <v/>
          </cell>
        </row>
        <row r="940">
          <cell r="E940" t="str">
            <v/>
          </cell>
          <cell r="G940" t="str">
            <v/>
          </cell>
          <cell r="I940" t="str">
            <v/>
          </cell>
          <cell r="J940" t="str">
            <v/>
          </cell>
          <cell r="K940" t="str">
            <v/>
          </cell>
          <cell r="L940" t="str">
            <v/>
          </cell>
          <cell r="M940" t="str">
            <v/>
          </cell>
          <cell r="N940" t="str">
            <v/>
          </cell>
        </row>
        <row r="941">
          <cell r="E941" t="str">
            <v/>
          </cell>
          <cell r="G941" t="str">
            <v/>
          </cell>
          <cell r="I941" t="str">
            <v/>
          </cell>
          <cell r="J941" t="str">
            <v/>
          </cell>
          <cell r="K941" t="str">
            <v/>
          </cell>
          <cell r="L941" t="str">
            <v/>
          </cell>
          <cell r="M941" t="str">
            <v/>
          </cell>
          <cell r="N941" t="str">
            <v/>
          </cell>
        </row>
        <row r="942">
          <cell r="E942" t="str">
            <v/>
          </cell>
          <cell r="G942" t="str">
            <v/>
          </cell>
          <cell r="I942" t="str">
            <v/>
          </cell>
          <cell r="J942" t="str">
            <v/>
          </cell>
          <cell r="K942" t="str">
            <v/>
          </cell>
          <cell r="L942" t="str">
            <v/>
          </cell>
          <cell r="M942" t="str">
            <v/>
          </cell>
          <cell r="N942" t="str">
            <v/>
          </cell>
        </row>
        <row r="943">
          <cell r="E943" t="str">
            <v/>
          </cell>
          <cell r="G943" t="str">
            <v/>
          </cell>
          <cell r="I943" t="str">
            <v/>
          </cell>
          <cell r="J943" t="str">
            <v/>
          </cell>
          <cell r="K943" t="str">
            <v/>
          </cell>
          <cell r="L943" t="str">
            <v/>
          </cell>
          <cell r="M943" t="str">
            <v/>
          </cell>
          <cell r="N943" t="str">
            <v/>
          </cell>
        </row>
        <row r="944">
          <cell r="E944" t="str">
            <v/>
          </cell>
          <cell r="G944" t="str">
            <v/>
          </cell>
          <cell r="I944" t="str">
            <v/>
          </cell>
          <cell r="J944" t="str">
            <v/>
          </cell>
          <cell r="K944" t="str">
            <v/>
          </cell>
          <cell r="L944" t="str">
            <v/>
          </cell>
          <cell r="M944" t="str">
            <v/>
          </cell>
          <cell r="N944" t="str">
            <v/>
          </cell>
        </row>
        <row r="945">
          <cell r="E945" t="str">
            <v/>
          </cell>
          <cell r="G945" t="str">
            <v/>
          </cell>
          <cell r="I945" t="str">
            <v/>
          </cell>
          <cell r="J945" t="str">
            <v/>
          </cell>
          <cell r="K945" t="str">
            <v/>
          </cell>
          <cell r="L945" t="str">
            <v/>
          </cell>
          <cell r="M945" t="str">
            <v/>
          </cell>
          <cell r="N945" t="str">
            <v/>
          </cell>
        </row>
        <row r="946">
          <cell r="E946" t="str">
            <v/>
          </cell>
          <cell r="G946" t="str">
            <v/>
          </cell>
          <cell r="I946" t="str">
            <v/>
          </cell>
          <cell r="J946" t="str">
            <v/>
          </cell>
          <cell r="K946" t="str">
            <v/>
          </cell>
          <cell r="L946" t="str">
            <v/>
          </cell>
          <cell r="M946" t="str">
            <v/>
          </cell>
          <cell r="N946" t="str">
            <v/>
          </cell>
        </row>
        <row r="947">
          <cell r="E947" t="str">
            <v/>
          </cell>
          <cell r="G947" t="str">
            <v/>
          </cell>
          <cell r="I947" t="str">
            <v/>
          </cell>
          <cell r="J947" t="str">
            <v/>
          </cell>
          <cell r="K947" t="str">
            <v/>
          </cell>
          <cell r="L947" t="str">
            <v/>
          </cell>
          <cell r="M947" t="str">
            <v/>
          </cell>
          <cell r="N947" t="str">
            <v/>
          </cell>
        </row>
        <row r="948">
          <cell r="E948" t="str">
            <v/>
          </cell>
          <cell r="G948" t="str">
            <v/>
          </cell>
          <cell r="I948" t="str">
            <v/>
          </cell>
          <cell r="J948" t="str">
            <v/>
          </cell>
          <cell r="K948" t="str">
            <v/>
          </cell>
          <cell r="L948" t="str">
            <v/>
          </cell>
          <cell r="M948" t="str">
            <v/>
          </cell>
          <cell r="N948" t="str">
            <v/>
          </cell>
        </row>
        <row r="949">
          <cell r="I949" t="str">
            <v/>
          </cell>
          <cell r="J949" t="str">
            <v/>
          </cell>
          <cell r="K949" t="str">
            <v/>
          </cell>
          <cell r="L949" t="str">
            <v/>
          </cell>
          <cell r="M949" t="str">
            <v/>
          </cell>
          <cell r="N949" t="str">
            <v/>
          </cell>
        </row>
        <row r="954">
          <cell r="E954" t="str">
            <v/>
          </cell>
          <cell r="G954" t="str">
            <v/>
          </cell>
          <cell r="I954" t="str">
            <v/>
          </cell>
          <cell r="J954" t="str">
            <v/>
          </cell>
          <cell r="K954" t="str">
            <v/>
          </cell>
          <cell r="L954" t="str">
            <v/>
          </cell>
          <cell r="M954" t="str">
            <v/>
          </cell>
          <cell r="N954" t="str">
            <v/>
          </cell>
        </row>
        <row r="955">
          <cell r="E955" t="str">
            <v/>
          </cell>
          <cell r="G955" t="str">
            <v/>
          </cell>
          <cell r="I955" t="str">
            <v/>
          </cell>
          <cell r="J955" t="str">
            <v/>
          </cell>
          <cell r="K955" t="str">
            <v/>
          </cell>
          <cell r="L955" t="str">
            <v/>
          </cell>
          <cell r="M955" t="str">
            <v/>
          </cell>
          <cell r="N955" t="str">
            <v/>
          </cell>
        </row>
        <row r="956">
          <cell r="E956" t="str">
            <v/>
          </cell>
          <cell r="G956" t="str">
            <v/>
          </cell>
          <cell r="I956" t="str">
            <v/>
          </cell>
          <cell r="J956" t="str">
            <v/>
          </cell>
          <cell r="K956" t="str">
            <v/>
          </cell>
          <cell r="L956" t="str">
            <v/>
          </cell>
          <cell r="M956" t="str">
            <v/>
          </cell>
          <cell r="N956" t="str">
            <v/>
          </cell>
        </row>
        <row r="957">
          <cell r="E957" t="str">
            <v/>
          </cell>
          <cell r="G957" t="str">
            <v/>
          </cell>
          <cell r="I957" t="str">
            <v/>
          </cell>
          <cell r="J957" t="str">
            <v/>
          </cell>
          <cell r="K957" t="str">
            <v/>
          </cell>
          <cell r="L957" t="str">
            <v/>
          </cell>
          <cell r="M957" t="str">
            <v/>
          </cell>
          <cell r="N957" t="str">
            <v/>
          </cell>
        </row>
        <row r="958">
          <cell r="E958" t="str">
            <v/>
          </cell>
          <cell r="G958" t="str">
            <v/>
          </cell>
          <cell r="I958" t="str">
            <v/>
          </cell>
          <cell r="J958" t="str">
            <v/>
          </cell>
          <cell r="K958" t="str">
            <v/>
          </cell>
          <cell r="L958" t="str">
            <v/>
          </cell>
          <cell r="M958" t="str">
            <v/>
          </cell>
          <cell r="N958" t="str">
            <v/>
          </cell>
        </row>
        <row r="959">
          <cell r="E959" t="str">
            <v/>
          </cell>
          <cell r="G959" t="str">
            <v/>
          </cell>
          <cell r="I959" t="str">
            <v/>
          </cell>
          <cell r="J959" t="str">
            <v/>
          </cell>
          <cell r="K959" t="str">
            <v/>
          </cell>
          <cell r="L959" t="str">
            <v/>
          </cell>
          <cell r="M959" t="str">
            <v/>
          </cell>
          <cell r="N959" t="str">
            <v/>
          </cell>
        </row>
        <row r="960">
          <cell r="E960" t="str">
            <v/>
          </cell>
          <cell r="G960" t="str">
            <v/>
          </cell>
          <cell r="I960" t="str">
            <v/>
          </cell>
          <cell r="J960" t="str">
            <v/>
          </cell>
          <cell r="K960" t="str">
            <v/>
          </cell>
          <cell r="L960" t="str">
            <v/>
          </cell>
          <cell r="M960" t="str">
            <v/>
          </cell>
          <cell r="N960" t="str">
            <v/>
          </cell>
        </row>
        <row r="961">
          <cell r="E961" t="str">
            <v/>
          </cell>
          <cell r="G961" t="str">
            <v/>
          </cell>
          <cell r="I961" t="str">
            <v/>
          </cell>
          <cell r="J961" t="str">
            <v/>
          </cell>
          <cell r="K961" t="str">
            <v/>
          </cell>
          <cell r="L961" t="str">
            <v/>
          </cell>
          <cell r="M961" t="str">
            <v/>
          </cell>
          <cell r="N961" t="str">
            <v/>
          </cell>
        </row>
        <row r="962">
          <cell r="E962" t="str">
            <v/>
          </cell>
          <cell r="G962" t="str">
            <v/>
          </cell>
          <cell r="I962" t="str">
            <v/>
          </cell>
          <cell r="J962" t="str">
            <v/>
          </cell>
          <cell r="K962" t="str">
            <v/>
          </cell>
          <cell r="L962" t="str">
            <v/>
          </cell>
          <cell r="M962" t="str">
            <v/>
          </cell>
          <cell r="N962" t="str">
            <v/>
          </cell>
        </row>
        <row r="963">
          <cell r="E963" t="str">
            <v/>
          </cell>
          <cell r="G963" t="str">
            <v/>
          </cell>
          <cell r="I963" t="str">
            <v/>
          </cell>
          <cell r="J963" t="str">
            <v/>
          </cell>
          <cell r="K963" t="str">
            <v/>
          </cell>
          <cell r="L963" t="str">
            <v/>
          </cell>
          <cell r="M963" t="str">
            <v/>
          </cell>
          <cell r="N963" t="str">
            <v/>
          </cell>
        </row>
        <row r="964">
          <cell r="I964" t="str">
            <v/>
          </cell>
          <cell r="J964" t="str">
            <v/>
          </cell>
          <cell r="K964" t="str">
            <v/>
          </cell>
          <cell r="L964" t="str">
            <v/>
          </cell>
          <cell r="M964" t="str">
            <v/>
          </cell>
          <cell r="N964" t="str">
            <v/>
          </cell>
        </row>
        <row r="968">
          <cell r="I968" t="str">
            <v>Fuel benchmark sub-installation, CBAM</v>
          </cell>
          <cell r="M968" t="str">
            <v/>
          </cell>
        </row>
        <row r="971">
          <cell r="H971" t="str">
            <v>t CO2e / TJ</v>
          </cell>
        </row>
        <row r="972">
          <cell r="H972" t="str">
            <v/>
          </cell>
          <cell r="I972" t="str">
            <v>N.A.</v>
          </cell>
          <cell r="J972" t="str">
            <v>N.A.</v>
          </cell>
          <cell r="K972" t="str">
            <v>N.A.</v>
          </cell>
          <cell r="L972" t="str">
            <v>N.A.</v>
          </cell>
          <cell r="M972" t="str">
            <v>N.A.</v>
          </cell>
          <cell r="N972" t="str">
            <v>N.A.</v>
          </cell>
        </row>
        <row r="973">
          <cell r="H973">
            <v>42.6</v>
          </cell>
          <cell r="I973" t="str">
            <v/>
          </cell>
          <cell r="J973" t="str">
            <v/>
          </cell>
          <cell r="K973" t="str">
            <v/>
          </cell>
          <cell r="L973" t="str">
            <v/>
          </cell>
          <cell r="M973" t="str">
            <v/>
          </cell>
          <cell r="N973" t="str">
            <v/>
          </cell>
        </row>
        <row r="976">
          <cell r="H976" t="str">
            <v>t CO2e / TJ</v>
          </cell>
        </row>
        <row r="977">
          <cell r="H977" t="str">
            <v/>
          </cell>
          <cell r="I977" t="str">
            <v/>
          </cell>
          <cell r="J977" t="str">
            <v/>
          </cell>
          <cell r="K977" t="str">
            <v/>
          </cell>
          <cell r="L977" t="str">
            <v/>
          </cell>
          <cell r="M977" t="str">
            <v/>
          </cell>
          <cell r="N977" t="str">
            <v/>
          </cell>
        </row>
        <row r="982">
          <cell r="E982" t="str">
            <v/>
          </cell>
          <cell r="G982" t="str">
            <v/>
          </cell>
          <cell r="I982" t="str">
            <v/>
          </cell>
          <cell r="J982" t="str">
            <v/>
          </cell>
          <cell r="K982" t="str">
            <v/>
          </cell>
          <cell r="L982" t="str">
            <v/>
          </cell>
          <cell r="M982" t="str">
            <v/>
          </cell>
          <cell r="N982" t="str">
            <v/>
          </cell>
        </row>
        <row r="983">
          <cell r="E983" t="str">
            <v/>
          </cell>
          <cell r="G983" t="str">
            <v/>
          </cell>
          <cell r="I983" t="str">
            <v/>
          </cell>
          <cell r="J983" t="str">
            <v/>
          </cell>
          <cell r="K983" t="str">
            <v/>
          </cell>
          <cell r="L983" t="str">
            <v/>
          </cell>
          <cell r="M983" t="str">
            <v/>
          </cell>
          <cell r="N983" t="str">
            <v/>
          </cell>
        </row>
        <row r="984">
          <cell r="E984" t="str">
            <v/>
          </cell>
          <cell r="G984" t="str">
            <v/>
          </cell>
          <cell r="I984" t="str">
            <v/>
          </cell>
          <cell r="J984" t="str">
            <v/>
          </cell>
          <cell r="K984" t="str">
            <v/>
          </cell>
          <cell r="L984" t="str">
            <v/>
          </cell>
          <cell r="M984" t="str">
            <v/>
          </cell>
          <cell r="N984" t="str">
            <v/>
          </cell>
        </row>
        <row r="985">
          <cell r="E985" t="str">
            <v/>
          </cell>
          <cell r="G985" t="str">
            <v/>
          </cell>
          <cell r="I985" t="str">
            <v/>
          </cell>
          <cell r="J985" t="str">
            <v/>
          </cell>
          <cell r="K985" t="str">
            <v/>
          </cell>
          <cell r="L985" t="str">
            <v/>
          </cell>
          <cell r="M985" t="str">
            <v/>
          </cell>
          <cell r="N985" t="str">
            <v/>
          </cell>
        </row>
        <row r="986">
          <cell r="E986" t="str">
            <v/>
          </cell>
          <cell r="G986" t="str">
            <v/>
          </cell>
          <cell r="I986" t="str">
            <v/>
          </cell>
          <cell r="J986" t="str">
            <v/>
          </cell>
          <cell r="K986" t="str">
            <v/>
          </cell>
          <cell r="L986" t="str">
            <v/>
          </cell>
          <cell r="M986" t="str">
            <v/>
          </cell>
          <cell r="N986" t="str">
            <v/>
          </cell>
        </row>
        <row r="987">
          <cell r="E987" t="str">
            <v/>
          </cell>
          <cell r="G987" t="str">
            <v/>
          </cell>
          <cell r="I987" t="str">
            <v/>
          </cell>
          <cell r="J987" t="str">
            <v/>
          </cell>
          <cell r="K987" t="str">
            <v/>
          </cell>
          <cell r="L987" t="str">
            <v/>
          </cell>
          <cell r="M987" t="str">
            <v/>
          </cell>
          <cell r="N987" t="str">
            <v/>
          </cell>
        </row>
        <row r="988">
          <cell r="E988" t="str">
            <v/>
          </cell>
          <cell r="G988" t="str">
            <v/>
          </cell>
          <cell r="I988" t="str">
            <v/>
          </cell>
          <cell r="J988" t="str">
            <v/>
          </cell>
          <cell r="K988" t="str">
            <v/>
          </cell>
          <cell r="L988" t="str">
            <v/>
          </cell>
          <cell r="M988" t="str">
            <v/>
          </cell>
          <cell r="N988" t="str">
            <v/>
          </cell>
        </row>
        <row r="989">
          <cell r="E989" t="str">
            <v/>
          </cell>
          <cell r="G989" t="str">
            <v/>
          </cell>
          <cell r="I989" t="str">
            <v/>
          </cell>
          <cell r="J989" t="str">
            <v/>
          </cell>
          <cell r="K989" t="str">
            <v/>
          </cell>
          <cell r="L989" t="str">
            <v/>
          </cell>
          <cell r="M989" t="str">
            <v/>
          </cell>
          <cell r="N989" t="str">
            <v/>
          </cell>
        </row>
        <row r="990">
          <cell r="E990" t="str">
            <v/>
          </cell>
          <cell r="G990" t="str">
            <v/>
          </cell>
          <cell r="I990" t="str">
            <v/>
          </cell>
          <cell r="J990" t="str">
            <v/>
          </cell>
          <cell r="K990" t="str">
            <v/>
          </cell>
          <cell r="L990" t="str">
            <v/>
          </cell>
          <cell r="M990" t="str">
            <v/>
          </cell>
          <cell r="N990" t="str">
            <v/>
          </cell>
        </row>
        <row r="991">
          <cell r="E991" t="str">
            <v/>
          </cell>
          <cell r="G991" t="str">
            <v/>
          </cell>
          <cell r="I991" t="str">
            <v/>
          </cell>
          <cell r="J991" t="str">
            <v/>
          </cell>
          <cell r="K991" t="str">
            <v/>
          </cell>
          <cell r="L991" t="str">
            <v/>
          </cell>
          <cell r="M991" t="str">
            <v/>
          </cell>
          <cell r="N991" t="str">
            <v/>
          </cell>
        </row>
        <row r="992">
          <cell r="I992" t="str">
            <v/>
          </cell>
          <cell r="J992" t="str">
            <v/>
          </cell>
          <cell r="K992" t="str">
            <v/>
          </cell>
          <cell r="L992" t="str">
            <v/>
          </cell>
          <cell r="M992" t="str">
            <v/>
          </cell>
          <cell r="N992" t="str">
            <v/>
          </cell>
        </row>
        <row r="997">
          <cell r="E997" t="str">
            <v/>
          </cell>
          <cell r="G997" t="str">
            <v/>
          </cell>
          <cell r="I997" t="str">
            <v/>
          </cell>
          <cell r="J997" t="str">
            <v/>
          </cell>
          <cell r="K997" t="str">
            <v/>
          </cell>
          <cell r="L997" t="str">
            <v/>
          </cell>
          <cell r="M997" t="str">
            <v/>
          </cell>
          <cell r="N997" t="str">
            <v/>
          </cell>
        </row>
        <row r="998">
          <cell r="E998" t="str">
            <v/>
          </cell>
          <cell r="G998" t="str">
            <v/>
          </cell>
          <cell r="I998" t="str">
            <v/>
          </cell>
          <cell r="J998" t="str">
            <v/>
          </cell>
          <cell r="K998" t="str">
            <v/>
          </cell>
          <cell r="L998" t="str">
            <v/>
          </cell>
          <cell r="M998" t="str">
            <v/>
          </cell>
          <cell r="N998" t="str">
            <v/>
          </cell>
        </row>
        <row r="999">
          <cell r="E999" t="str">
            <v/>
          </cell>
          <cell r="G999" t="str">
            <v/>
          </cell>
          <cell r="I999" t="str">
            <v/>
          </cell>
          <cell r="J999" t="str">
            <v/>
          </cell>
          <cell r="K999" t="str">
            <v/>
          </cell>
          <cell r="L999" t="str">
            <v/>
          </cell>
          <cell r="M999" t="str">
            <v/>
          </cell>
          <cell r="N999" t="str">
            <v/>
          </cell>
        </row>
        <row r="1000">
          <cell r="E1000" t="str">
            <v/>
          </cell>
          <cell r="G1000" t="str">
            <v/>
          </cell>
          <cell r="I1000" t="str">
            <v/>
          </cell>
          <cell r="J1000" t="str">
            <v/>
          </cell>
          <cell r="K1000" t="str">
            <v/>
          </cell>
          <cell r="L1000" t="str">
            <v/>
          </cell>
          <cell r="M1000" t="str">
            <v/>
          </cell>
          <cell r="N1000" t="str">
            <v/>
          </cell>
        </row>
        <row r="1001">
          <cell r="E1001" t="str">
            <v/>
          </cell>
          <cell r="G1001" t="str">
            <v/>
          </cell>
          <cell r="I1001" t="str">
            <v/>
          </cell>
          <cell r="J1001" t="str">
            <v/>
          </cell>
          <cell r="K1001" t="str">
            <v/>
          </cell>
          <cell r="L1001" t="str">
            <v/>
          </cell>
          <cell r="M1001" t="str">
            <v/>
          </cell>
          <cell r="N1001" t="str">
            <v/>
          </cell>
        </row>
        <row r="1002">
          <cell r="E1002" t="str">
            <v/>
          </cell>
          <cell r="G1002" t="str">
            <v/>
          </cell>
          <cell r="I1002" t="str">
            <v/>
          </cell>
          <cell r="J1002" t="str">
            <v/>
          </cell>
          <cell r="K1002" t="str">
            <v/>
          </cell>
          <cell r="L1002" t="str">
            <v/>
          </cell>
          <cell r="M1002" t="str">
            <v/>
          </cell>
          <cell r="N1002" t="str">
            <v/>
          </cell>
        </row>
        <row r="1003">
          <cell r="E1003" t="str">
            <v/>
          </cell>
          <cell r="G1003" t="str">
            <v/>
          </cell>
          <cell r="I1003" t="str">
            <v/>
          </cell>
          <cell r="J1003" t="str">
            <v/>
          </cell>
          <cell r="K1003" t="str">
            <v/>
          </cell>
          <cell r="L1003" t="str">
            <v/>
          </cell>
          <cell r="M1003" t="str">
            <v/>
          </cell>
          <cell r="N1003" t="str">
            <v/>
          </cell>
        </row>
        <row r="1004">
          <cell r="E1004" t="str">
            <v/>
          </cell>
          <cell r="G1004" t="str">
            <v/>
          </cell>
          <cell r="I1004" t="str">
            <v/>
          </cell>
          <cell r="J1004" t="str">
            <v/>
          </cell>
          <cell r="K1004" t="str">
            <v/>
          </cell>
          <cell r="L1004" t="str">
            <v/>
          </cell>
          <cell r="M1004" t="str">
            <v/>
          </cell>
          <cell r="N1004" t="str">
            <v/>
          </cell>
        </row>
        <row r="1005">
          <cell r="E1005" t="str">
            <v/>
          </cell>
          <cell r="G1005" t="str">
            <v/>
          </cell>
          <cell r="I1005" t="str">
            <v/>
          </cell>
          <cell r="J1005" t="str">
            <v/>
          </cell>
          <cell r="K1005" t="str">
            <v/>
          </cell>
          <cell r="L1005" t="str">
            <v/>
          </cell>
          <cell r="M1005" t="str">
            <v/>
          </cell>
          <cell r="N1005" t="str">
            <v/>
          </cell>
        </row>
        <row r="1006">
          <cell r="E1006" t="str">
            <v/>
          </cell>
          <cell r="G1006" t="str">
            <v/>
          </cell>
          <cell r="I1006" t="str">
            <v/>
          </cell>
          <cell r="J1006" t="str">
            <v/>
          </cell>
          <cell r="K1006" t="str">
            <v/>
          </cell>
          <cell r="L1006" t="str">
            <v/>
          </cell>
          <cell r="M1006" t="str">
            <v/>
          </cell>
          <cell r="N1006" t="str">
            <v/>
          </cell>
        </row>
        <row r="1007">
          <cell r="I1007" t="str">
            <v/>
          </cell>
          <cell r="J1007" t="str">
            <v/>
          </cell>
          <cell r="K1007" t="str">
            <v/>
          </cell>
          <cell r="L1007" t="str">
            <v/>
          </cell>
          <cell r="M1007" t="str">
            <v/>
          </cell>
          <cell r="N1007" t="str">
            <v/>
          </cell>
        </row>
        <row r="1011">
          <cell r="I1011" t="str">
            <v>Process emissions sub-installation, CL, non-CBAM</v>
          </cell>
          <cell r="M1011" t="str">
            <v/>
          </cell>
        </row>
        <row r="1014">
          <cell r="H1014" t="str">
            <v>t CO2e / t</v>
          </cell>
        </row>
        <row r="1015">
          <cell r="H1015" t="str">
            <v/>
          </cell>
          <cell r="I1015" t="str">
            <v>N.A.</v>
          </cell>
          <cell r="J1015" t="str">
            <v>N.A.</v>
          </cell>
          <cell r="K1015" t="str">
            <v>N.A.</v>
          </cell>
          <cell r="L1015" t="str">
            <v>N.A.</v>
          </cell>
          <cell r="M1015" t="str">
            <v>N.A.</v>
          </cell>
          <cell r="N1015" t="str">
            <v>N.A.</v>
          </cell>
        </row>
        <row r="1016">
          <cell r="H1016">
            <v>0.97</v>
          </cell>
          <cell r="I1016" t="str">
            <v/>
          </cell>
          <cell r="J1016" t="str">
            <v/>
          </cell>
          <cell r="K1016" t="str">
            <v/>
          </cell>
          <cell r="L1016" t="str">
            <v/>
          </cell>
          <cell r="M1016" t="str">
            <v/>
          </cell>
          <cell r="N1016" t="str">
            <v/>
          </cell>
        </row>
        <row r="1019">
          <cell r="H1019" t="str">
            <v>t CO2e / t</v>
          </cell>
        </row>
        <row r="1020">
          <cell r="H1020" t="str">
            <v/>
          </cell>
          <cell r="I1020" t="str">
            <v/>
          </cell>
          <cell r="J1020" t="str">
            <v/>
          </cell>
          <cell r="K1020" t="str">
            <v/>
          </cell>
          <cell r="L1020" t="str">
            <v/>
          </cell>
          <cell r="M1020" t="str">
            <v/>
          </cell>
          <cell r="N1020" t="str">
            <v/>
          </cell>
        </row>
        <row r="1025">
          <cell r="E1025" t="str">
            <v/>
          </cell>
          <cell r="G1025" t="str">
            <v/>
          </cell>
          <cell r="I1025" t="str">
            <v/>
          </cell>
          <cell r="J1025" t="str">
            <v/>
          </cell>
          <cell r="K1025" t="str">
            <v/>
          </cell>
          <cell r="L1025" t="str">
            <v/>
          </cell>
          <cell r="M1025" t="str">
            <v/>
          </cell>
          <cell r="N1025" t="str">
            <v/>
          </cell>
        </row>
        <row r="1026">
          <cell r="E1026" t="str">
            <v/>
          </cell>
          <cell r="G1026" t="str">
            <v/>
          </cell>
          <cell r="I1026" t="str">
            <v/>
          </cell>
          <cell r="J1026" t="str">
            <v/>
          </cell>
          <cell r="K1026" t="str">
            <v/>
          </cell>
          <cell r="L1026" t="str">
            <v/>
          </cell>
          <cell r="M1026" t="str">
            <v/>
          </cell>
          <cell r="N1026" t="str">
            <v/>
          </cell>
        </row>
        <row r="1027">
          <cell r="E1027" t="str">
            <v/>
          </cell>
          <cell r="G1027" t="str">
            <v/>
          </cell>
          <cell r="I1027" t="str">
            <v/>
          </cell>
          <cell r="J1027" t="str">
            <v/>
          </cell>
          <cell r="K1027" t="str">
            <v/>
          </cell>
          <cell r="L1027" t="str">
            <v/>
          </cell>
          <cell r="M1027" t="str">
            <v/>
          </cell>
          <cell r="N1027" t="str">
            <v/>
          </cell>
        </row>
        <row r="1028">
          <cell r="E1028" t="str">
            <v/>
          </cell>
          <cell r="G1028" t="str">
            <v/>
          </cell>
          <cell r="I1028" t="str">
            <v/>
          </cell>
          <cell r="J1028" t="str">
            <v/>
          </cell>
          <cell r="K1028" t="str">
            <v/>
          </cell>
          <cell r="L1028" t="str">
            <v/>
          </cell>
          <cell r="M1028" t="str">
            <v/>
          </cell>
          <cell r="N1028" t="str">
            <v/>
          </cell>
        </row>
        <row r="1029">
          <cell r="E1029" t="str">
            <v/>
          </cell>
          <cell r="G1029" t="str">
            <v/>
          </cell>
          <cell r="I1029" t="str">
            <v/>
          </cell>
          <cell r="J1029" t="str">
            <v/>
          </cell>
          <cell r="K1029" t="str">
            <v/>
          </cell>
          <cell r="L1029" t="str">
            <v/>
          </cell>
          <cell r="M1029" t="str">
            <v/>
          </cell>
          <cell r="N1029" t="str">
            <v/>
          </cell>
        </row>
        <row r="1030">
          <cell r="E1030" t="str">
            <v/>
          </cell>
          <cell r="G1030" t="str">
            <v/>
          </cell>
          <cell r="I1030" t="str">
            <v/>
          </cell>
          <cell r="J1030" t="str">
            <v/>
          </cell>
          <cell r="K1030" t="str">
            <v/>
          </cell>
          <cell r="L1030" t="str">
            <v/>
          </cell>
          <cell r="M1030" t="str">
            <v/>
          </cell>
          <cell r="N1030" t="str">
            <v/>
          </cell>
        </row>
        <row r="1031">
          <cell r="E1031" t="str">
            <v/>
          </cell>
          <cell r="G1031" t="str">
            <v/>
          </cell>
          <cell r="I1031" t="str">
            <v/>
          </cell>
          <cell r="J1031" t="str">
            <v/>
          </cell>
          <cell r="K1031" t="str">
            <v/>
          </cell>
          <cell r="L1031" t="str">
            <v/>
          </cell>
          <cell r="M1031" t="str">
            <v/>
          </cell>
          <cell r="N1031" t="str">
            <v/>
          </cell>
        </row>
        <row r="1032">
          <cell r="E1032" t="str">
            <v/>
          </cell>
          <cell r="G1032" t="str">
            <v/>
          </cell>
          <cell r="I1032" t="str">
            <v/>
          </cell>
          <cell r="J1032" t="str">
            <v/>
          </cell>
          <cell r="K1032" t="str">
            <v/>
          </cell>
          <cell r="L1032" t="str">
            <v/>
          </cell>
          <cell r="M1032" t="str">
            <v/>
          </cell>
          <cell r="N1032" t="str">
            <v/>
          </cell>
        </row>
        <row r="1033">
          <cell r="E1033" t="str">
            <v/>
          </cell>
          <cell r="G1033" t="str">
            <v/>
          </cell>
          <cell r="I1033" t="str">
            <v/>
          </cell>
          <cell r="J1033" t="str">
            <v/>
          </cell>
          <cell r="K1033" t="str">
            <v/>
          </cell>
          <cell r="L1033" t="str">
            <v/>
          </cell>
          <cell r="M1033" t="str">
            <v/>
          </cell>
          <cell r="N1033" t="str">
            <v/>
          </cell>
        </row>
        <row r="1034">
          <cell r="E1034" t="str">
            <v/>
          </cell>
          <cell r="G1034" t="str">
            <v/>
          </cell>
          <cell r="I1034" t="str">
            <v/>
          </cell>
          <cell r="J1034" t="str">
            <v/>
          </cell>
          <cell r="K1034" t="str">
            <v/>
          </cell>
          <cell r="L1034" t="str">
            <v/>
          </cell>
          <cell r="M1034" t="str">
            <v/>
          </cell>
          <cell r="N1034" t="str">
            <v/>
          </cell>
        </row>
        <row r="1035">
          <cell r="I1035" t="str">
            <v/>
          </cell>
          <cell r="J1035" t="str">
            <v/>
          </cell>
          <cell r="K1035" t="str">
            <v/>
          </cell>
          <cell r="L1035" t="str">
            <v/>
          </cell>
          <cell r="M1035" t="str">
            <v/>
          </cell>
          <cell r="N1035" t="str">
            <v/>
          </cell>
        </row>
        <row r="1040">
          <cell r="E1040" t="str">
            <v/>
          </cell>
          <cell r="G1040" t="str">
            <v/>
          </cell>
          <cell r="I1040" t="str">
            <v/>
          </cell>
          <cell r="J1040" t="str">
            <v/>
          </cell>
          <cell r="K1040" t="str">
            <v/>
          </cell>
          <cell r="L1040" t="str">
            <v/>
          </cell>
          <cell r="M1040" t="str">
            <v/>
          </cell>
          <cell r="N1040" t="str">
            <v/>
          </cell>
        </row>
        <row r="1041">
          <cell r="E1041" t="str">
            <v/>
          </cell>
          <cell r="G1041" t="str">
            <v/>
          </cell>
          <cell r="I1041" t="str">
            <v/>
          </cell>
          <cell r="J1041" t="str">
            <v/>
          </cell>
          <cell r="K1041" t="str">
            <v/>
          </cell>
          <cell r="L1041" t="str">
            <v/>
          </cell>
          <cell r="M1041" t="str">
            <v/>
          </cell>
          <cell r="N1041" t="str">
            <v/>
          </cell>
        </row>
        <row r="1042">
          <cell r="E1042" t="str">
            <v/>
          </cell>
          <cell r="G1042" t="str">
            <v/>
          </cell>
          <cell r="I1042" t="str">
            <v/>
          </cell>
          <cell r="J1042" t="str">
            <v/>
          </cell>
          <cell r="K1042" t="str">
            <v/>
          </cell>
          <cell r="L1042" t="str">
            <v/>
          </cell>
          <cell r="M1042" t="str">
            <v/>
          </cell>
          <cell r="N1042" t="str">
            <v/>
          </cell>
        </row>
        <row r="1043">
          <cell r="E1043" t="str">
            <v/>
          </cell>
          <cell r="G1043" t="str">
            <v/>
          </cell>
          <cell r="I1043" t="str">
            <v/>
          </cell>
          <cell r="J1043" t="str">
            <v/>
          </cell>
          <cell r="K1043" t="str">
            <v/>
          </cell>
          <cell r="L1043" t="str">
            <v/>
          </cell>
          <cell r="M1043" t="str">
            <v/>
          </cell>
          <cell r="N1043" t="str">
            <v/>
          </cell>
        </row>
        <row r="1044">
          <cell r="E1044" t="str">
            <v/>
          </cell>
          <cell r="G1044" t="str">
            <v/>
          </cell>
          <cell r="I1044" t="str">
            <v/>
          </cell>
          <cell r="J1044" t="str">
            <v/>
          </cell>
          <cell r="K1044" t="str">
            <v/>
          </cell>
          <cell r="L1044" t="str">
            <v/>
          </cell>
          <cell r="M1044" t="str">
            <v/>
          </cell>
          <cell r="N1044" t="str">
            <v/>
          </cell>
        </row>
        <row r="1045">
          <cell r="E1045" t="str">
            <v/>
          </cell>
          <cell r="G1045" t="str">
            <v/>
          </cell>
          <cell r="I1045" t="str">
            <v/>
          </cell>
          <cell r="J1045" t="str">
            <v/>
          </cell>
          <cell r="K1045" t="str">
            <v/>
          </cell>
          <cell r="L1045" t="str">
            <v/>
          </cell>
          <cell r="M1045" t="str">
            <v/>
          </cell>
          <cell r="N1045" t="str">
            <v/>
          </cell>
        </row>
        <row r="1046">
          <cell r="E1046" t="str">
            <v/>
          </cell>
          <cell r="G1046" t="str">
            <v/>
          </cell>
          <cell r="I1046" t="str">
            <v/>
          </cell>
          <cell r="J1046" t="str">
            <v/>
          </cell>
          <cell r="K1046" t="str">
            <v/>
          </cell>
          <cell r="L1046" t="str">
            <v/>
          </cell>
          <cell r="M1046" t="str">
            <v/>
          </cell>
          <cell r="N1046" t="str">
            <v/>
          </cell>
        </row>
        <row r="1047">
          <cell r="E1047" t="str">
            <v/>
          </cell>
          <cell r="G1047" t="str">
            <v/>
          </cell>
          <cell r="I1047" t="str">
            <v/>
          </cell>
          <cell r="J1047" t="str">
            <v/>
          </cell>
          <cell r="K1047" t="str">
            <v/>
          </cell>
          <cell r="L1047" t="str">
            <v/>
          </cell>
          <cell r="M1047" t="str">
            <v/>
          </cell>
          <cell r="N1047" t="str">
            <v/>
          </cell>
        </row>
        <row r="1048">
          <cell r="E1048" t="str">
            <v/>
          </cell>
          <cell r="G1048" t="str">
            <v/>
          </cell>
          <cell r="I1048" t="str">
            <v/>
          </cell>
          <cell r="J1048" t="str">
            <v/>
          </cell>
          <cell r="K1048" t="str">
            <v/>
          </cell>
          <cell r="L1048" t="str">
            <v/>
          </cell>
          <cell r="M1048" t="str">
            <v/>
          </cell>
          <cell r="N1048" t="str">
            <v/>
          </cell>
        </row>
        <row r="1049">
          <cell r="E1049" t="str">
            <v/>
          </cell>
          <cell r="G1049" t="str">
            <v/>
          </cell>
          <cell r="I1049" t="str">
            <v/>
          </cell>
          <cell r="J1049" t="str">
            <v/>
          </cell>
          <cell r="K1049" t="str">
            <v/>
          </cell>
          <cell r="L1049" t="str">
            <v/>
          </cell>
          <cell r="M1049" t="str">
            <v/>
          </cell>
          <cell r="N1049" t="str">
            <v/>
          </cell>
        </row>
        <row r="1050">
          <cell r="I1050" t="str">
            <v/>
          </cell>
          <cell r="J1050" t="str">
            <v/>
          </cell>
          <cell r="K1050" t="str">
            <v/>
          </cell>
          <cell r="L1050" t="str">
            <v/>
          </cell>
          <cell r="M1050" t="str">
            <v/>
          </cell>
          <cell r="N1050" t="str">
            <v/>
          </cell>
        </row>
        <row r="1054">
          <cell r="I1054" t="str">
            <v>Process emissions sub-installation, non-CL, non-CBAM</v>
          </cell>
          <cell r="M1054" t="str">
            <v/>
          </cell>
        </row>
        <row r="1057">
          <cell r="H1057" t="str">
            <v>t CO2e / t</v>
          </cell>
        </row>
        <row r="1058">
          <cell r="H1058" t="str">
            <v/>
          </cell>
          <cell r="I1058" t="str">
            <v>N.A.</v>
          </cell>
          <cell r="J1058" t="str">
            <v>N.A.</v>
          </cell>
          <cell r="K1058" t="str">
            <v>N.A.</v>
          </cell>
          <cell r="L1058" t="str">
            <v>N.A.</v>
          </cell>
          <cell r="M1058" t="str">
            <v>N.A.</v>
          </cell>
          <cell r="N1058" t="str">
            <v>N.A.</v>
          </cell>
        </row>
        <row r="1059">
          <cell r="H1059">
            <v>0.97</v>
          </cell>
          <cell r="I1059" t="str">
            <v/>
          </cell>
          <cell r="J1059" t="str">
            <v/>
          </cell>
          <cell r="K1059" t="str">
            <v/>
          </cell>
          <cell r="L1059" t="str">
            <v/>
          </cell>
          <cell r="M1059" t="str">
            <v/>
          </cell>
          <cell r="N1059" t="str">
            <v/>
          </cell>
        </row>
        <row r="1062">
          <cell r="H1062" t="str">
            <v>t CO2e / t</v>
          </cell>
        </row>
        <row r="1063">
          <cell r="H1063" t="str">
            <v/>
          </cell>
          <cell r="I1063" t="str">
            <v/>
          </cell>
          <cell r="J1063" t="str">
            <v/>
          </cell>
          <cell r="K1063" t="str">
            <v/>
          </cell>
          <cell r="L1063" t="str">
            <v/>
          </cell>
          <cell r="M1063" t="str">
            <v/>
          </cell>
          <cell r="N1063" t="str">
            <v/>
          </cell>
        </row>
        <row r="1068">
          <cell r="E1068" t="str">
            <v/>
          </cell>
          <cell r="G1068" t="str">
            <v/>
          </cell>
          <cell r="I1068" t="str">
            <v/>
          </cell>
          <cell r="J1068" t="str">
            <v/>
          </cell>
          <cell r="K1068" t="str">
            <v/>
          </cell>
          <cell r="L1068" t="str">
            <v/>
          </cell>
          <cell r="M1068" t="str">
            <v/>
          </cell>
          <cell r="N1068" t="str">
            <v/>
          </cell>
        </row>
        <row r="1069">
          <cell r="E1069" t="str">
            <v/>
          </cell>
          <cell r="G1069" t="str">
            <v/>
          </cell>
          <cell r="I1069" t="str">
            <v/>
          </cell>
          <cell r="J1069" t="str">
            <v/>
          </cell>
          <cell r="K1069" t="str">
            <v/>
          </cell>
          <cell r="L1069" t="str">
            <v/>
          </cell>
          <cell r="M1069" t="str">
            <v/>
          </cell>
          <cell r="N1069" t="str">
            <v/>
          </cell>
        </row>
        <row r="1070">
          <cell r="E1070" t="str">
            <v/>
          </cell>
          <cell r="G1070" t="str">
            <v/>
          </cell>
          <cell r="I1070" t="str">
            <v/>
          </cell>
          <cell r="J1070" t="str">
            <v/>
          </cell>
          <cell r="K1070" t="str">
            <v/>
          </cell>
          <cell r="L1070" t="str">
            <v/>
          </cell>
          <cell r="M1070" t="str">
            <v/>
          </cell>
          <cell r="N1070" t="str">
            <v/>
          </cell>
        </row>
        <row r="1071">
          <cell r="E1071" t="str">
            <v/>
          </cell>
          <cell r="G1071" t="str">
            <v/>
          </cell>
          <cell r="I1071" t="str">
            <v/>
          </cell>
          <cell r="J1071" t="str">
            <v/>
          </cell>
          <cell r="K1071" t="str">
            <v/>
          </cell>
          <cell r="L1071" t="str">
            <v/>
          </cell>
          <cell r="M1071" t="str">
            <v/>
          </cell>
          <cell r="N1071" t="str">
            <v/>
          </cell>
        </row>
        <row r="1072">
          <cell r="E1072" t="str">
            <v/>
          </cell>
          <cell r="G1072" t="str">
            <v/>
          </cell>
          <cell r="I1072" t="str">
            <v/>
          </cell>
          <cell r="J1072" t="str">
            <v/>
          </cell>
          <cell r="K1072" t="str">
            <v/>
          </cell>
          <cell r="L1072" t="str">
            <v/>
          </cell>
          <cell r="M1072" t="str">
            <v/>
          </cell>
          <cell r="N1072" t="str">
            <v/>
          </cell>
        </row>
        <row r="1073">
          <cell r="E1073" t="str">
            <v/>
          </cell>
          <cell r="G1073" t="str">
            <v/>
          </cell>
          <cell r="I1073" t="str">
            <v/>
          </cell>
          <cell r="J1073" t="str">
            <v/>
          </cell>
          <cell r="K1073" t="str">
            <v/>
          </cell>
          <cell r="L1073" t="str">
            <v/>
          </cell>
          <cell r="M1073" t="str">
            <v/>
          </cell>
          <cell r="N1073" t="str">
            <v/>
          </cell>
        </row>
        <row r="1074">
          <cell r="E1074" t="str">
            <v/>
          </cell>
          <cell r="G1074" t="str">
            <v/>
          </cell>
          <cell r="I1074" t="str">
            <v/>
          </cell>
          <cell r="J1074" t="str">
            <v/>
          </cell>
          <cell r="K1074" t="str">
            <v/>
          </cell>
          <cell r="L1074" t="str">
            <v/>
          </cell>
          <cell r="M1074" t="str">
            <v/>
          </cell>
          <cell r="N1074" t="str">
            <v/>
          </cell>
        </row>
        <row r="1075">
          <cell r="E1075" t="str">
            <v/>
          </cell>
          <cell r="G1075" t="str">
            <v/>
          </cell>
          <cell r="I1075" t="str">
            <v/>
          </cell>
          <cell r="J1075" t="str">
            <v/>
          </cell>
          <cell r="K1075" t="str">
            <v/>
          </cell>
          <cell r="L1075" t="str">
            <v/>
          </cell>
          <cell r="M1075" t="str">
            <v/>
          </cell>
          <cell r="N1075" t="str">
            <v/>
          </cell>
        </row>
        <row r="1076">
          <cell r="E1076" t="str">
            <v/>
          </cell>
          <cell r="G1076" t="str">
            <v/>
          </cell>
          <cell r="I1076" t="str">
            <v/>
          </cell>
          <cell r="J1076" t="str">
            <v/>
          </cell>
          <cell r="K1076" t="str">
            <v/>
          </cell>
          <cell r="L1076" t="str">
            <v/>
          </cell>
          <cell r="M1076" t="str">
            <v/>
          </cell>
          <cell r="N1076" t="str">
            <v/>
          </cell>
        </row>
        <row r="1077">
          <cell r="E1077" t="str">
            <v/>
          </cell>
          <cell r="G1077" t="str">
            <v/>
          </cell>
          <cell r="I1077" t="str">
            <v/>
          </cell>
          <cell r="J1077" t="str">
            <v/>
          </cell>
          <cell r="K1077" t="str">
            <v/>
          </cell>
          <cell r="L1077" t="str">
            <v/>
          </cell>
          <cell r="M1077" t="str">
            <v/>
          </cell>
          <cell r="N1077" t="str">
            <v/>
          </cell>
        </row>
        <row r="1078">
          <cell r="I1078" t="str">
            <v/>
          </cell>
          <cell r="J1078" t="str">
            <v/>
          </cell>
          <cell r="K1078" t="str">
            <v/>
          </cell>
          <cell r="L1078" t="str">
            <v/>
          </cell>
          <cell r="M1078" t="str">
            <v/>
          </cell>
          <cell r="N1078" t="str">
            <v/>
          </cell>
        </row>
        <row r="1083">
          <cell r="E1083" t="str">
            <v/>
          </cell>
          <cell r="G1083" t="str">
            <v/>
          </cell>
          <cell r="I1083" t="str">
            <v/>
          </cell>
          <cell r="J1083" t="str">
            <v/>
          </cell>
          <cell r="K1083" t="str">
            <v/>
          </cell>
          <cell r="L1083" t="str">
            <v/>
          </cell>
          <cell r="M1083" t="str">
            <v/>
          </cell>
          <cell r="N1083" t="str">
            <v/>
          </cell>
        </row>
        <row r="1084">
          <cell r="E1084" t="str">
            <v/>
          </cell>
          <cell r="G1084" t="str">
            <v/>
          </cell>
          <cell r="I1084" t="str">
            <v/>
          </cell>
          <cell r="J1084" t="str">
            <v/>
          </cell>
          <cell r="K1084" t="str">
            <v/>
          </cell>
          <cell r="L1084" t="str">
            <v/>
          </cell>
          <cell r="M1084" t="str">
            <v/>
          </cell>
          <cell r="N1084" t="str">
            <v/>
          </cell>
        </row>
        <row r="1085">
          <cell r="E1085" t="str">
            <v/>
          </cell>
          <cell r="G1085" t="str">
            <v/>
          </cell>
          <cell r="I1085" t="str">
            <v/>
          </cell>
          <cell r="J1085" t="str">
            <v/>
          </cell>
          <cell r="K1085" t="str">
            <v/>
          </cell>
          <cell r="L1085" t="str">
            <v/>
          </cell>
          <cell r="M1085" t="str">
            <v/>
          </cell>
          <cell r="N1085" t="str">
            <v/>
          </cell>
        </row>
        <row r="1086">
          <cell r="E1086" t="str">
            <v/>
          </cell>
          <cell r="G1086" t="str">
            <v/>
          </cell>
          <cell r="I1086" t="str">
            <v/>
          </cell>
          <cell r="J1086" t="str">
            <v/>
          </cell>
          <cell r="K1086" t="str">
            <v/>
          </cell>
          <cell r="L1086" t="str">
            <v/>
          </cell>
          <cell r="M1086" t="str">
            <v/>
          </cell>
          <cell r="N1086" t="str">
            <v/>
          </cell>
        </row>
        <row r="1087">
          <cell r="E1087" t="str">
            <v/>
          </cell>
          <cell r="G1087" t="str">
            <v/>
          </cell>
          <cell r="I1087" t="str">
            <v/>
          </cell>
          <cell r="J1087" t="str">
            <v/>
          </cell>
          <cell r="K1087" t="str">
            <v/>
          </cell>
          <cell r="L1087" t="str">
            <v/>
          </cell>
          <cell r="M1087" t="str">
            <v/>
          </cell>
          <cell r="N1087" t="str">
            <v/>
          </cell>
        </row>
        <row r="1088">
          <cell r="E1088" t="str">
            <v/>
          </cell>
          <cell r="G1088" t="str">
            <v/>
          </cell>
          <cell r="I1088" t="str">
            <v/>
          </cell>
          <cell r="J1088" t="str">
            <v/>
          </cell>
          <cell r="K1088" t="str">
            <v/>
          </cell>
          <cell r="L1088" t="str">
            <v/>
          </cell>
          <cell r="M1088" t="str">
            <v/>
          </cell>
          <cell r="N1088" t="str">
            <v/>
          </cell>
        </row>
        <row r="1089">
          <cell r="E1089" t="str">
            <v/>
          </cell>
          <cell r="G1089" t="str">
            <v/>
          </cell>
          <cell r="I1089" t="str">
            <v/>
          </cell>
          <cell r="J1089" t="str">
            <v/>
          </cell>
          <cell r="K1089" t="str">
            <v/>
          </cell>
          <cell r="L1089" t="str">
            <v/>
          </cell>
          <cell r="M1089" t="str">
            <v/>
          </cell>
          <cell r="N1089" t="str">
            <v/>
          </cell>
        </row>
        <row r="1090">
          <cell r="E1090" t="str">
            <v/>
          </cell>
          <cell r="G1090" t="str">
            <v/>
          </cell>
          <cell r="I1090" t="str">
            <v/>
          </cell>
          <cell r="J1090" t="str">
            <v/>
          </cell>
          <cell r="K1090" t="str">
            <v/>
          </cell>
          <cell r="L1090" t="str">
            <v/>
          </cell>
          <cell r="M1090" t="str">
            <v/>
          </cell>
          <cell r="N1090" t="str">
            <v/>
          </cell>
        </row>
        <row r="1091">
          <cell r="E1091" t="str">
            <v/>
          </cell>
          <cell r="G1091" t="str">
            <v/>
          </cell>
          <cell r="I1091" t="str">
            <v/>
          </cell>
          <cell r="J1091" t="str">
            <v/>
          </cell>
          <cell r="K1091" t="str">
            <v/>
          </cell>
          <cell r="L1091" t="str">
            <v/>
          </cell>
          <cell r="M1091" t="str">
            <v/>
          </cell>
          <cell r="N1091" t="str">
            <v/>
          </cell>
        </row>
        <row r="1092">
          <cell r="E1092" t="str">
            <v/>
          </cell>
          <cell r="G1092" t="str">
            <v/>
          </cell>
          <cell r="I1092" t="str">
            <v/>
          </cell>
          <cell r="J1092" t="str">
            <v/>
          </cell>
          <cell r="K1092" t="str">
            <v/>
          </cell>
          <cell r="L1092" t="str">
            <v/>
          </cell>
          <cell r="M1092" t="str">
            <v/>
          </cell>
          <cell r="N1092" t="str">
            <v/>
          </cell>
        </row>
        <row r="1093">
          <cell r="I1093" t="str">
            <v/>
          </cell>
          <cell r="J1093" t="str">
            <v/>
          </cell>
          <cell r="K1093" t="str">
            <v/>
          </cell>
          <cell r="L1093" t="str">
            <v/>
          </cell>
          <cell r="M1093" t="str">
            <v/>
          </cell>
          <cell r="N1093" t="str">
            <v/>
          </cell>
        </row>
        <row r="1097">
          <cell r="I1097" t="str">
            <v>Process emissions sub-installation, CBAM</v>
          </cell>
          <cell r="M1097" t="str">
            <v/>
          </cell>
        </row>
        <row r="1100">
          <cell r="H1100" t="str">
            <v>t CO2e / t</v>
          </cell>
        </row>
        <row r="1101">
          <cell r="H1101" t="str">
            <v/>
          </cell>
          <cell r="I1101" t="str">
            <v>N.A.</v>
          </cell>
          <cell r="J1101" t="str">
            <v>N.A.</v>
          </cell>
          <cell r="K1101" t="str">
            <v>N.A.</v>
          </cell>
          <cell r="L1101" t="str">
            <v>N.A.</v>
          </cell>
          <cell r="M1101" t="str">
            <v>N.A.</v>
          </cell>
          <cell r="N1101" t="str">
            <v>N.A.</v>
          </cell>
        </row>
        <row r="1102">
          <cell r="H1102">
            <v>0.97</v>
          </cell>
          <cell r="I1102" t="str">
            <v/>
          </cell>
          <cell r="J1102" t="str">
            <v/>
          </cell>
          <cell r="K1102" t="str">
            <v/>
          </cell>
          <cell r="L1102" t="str">
            <v/>
          </cell>
          <cell r="M1102" t="str">
            <v/>
          </cell>
          <cell r="N1102" t="str">
            <v/>
          </cell>
        </row>
        <row r="1105">
          <cell r="H1105" t="str">
            <v>t CO2e / t</v>
          </cell>
        </row>
        <row r="1106">
          <cell r="H1106" t="str">
            <v/>
          </cell>
          <cell r="I1106" t="str">
            <v/>
          </cell>
          <cell r="J1106" t="str">
            <v/>
          </cell>
          <cell r="K1106" t="str">
            <v/>
          </cell>
          <cell r="L1106" t="str">
            <v/>
          </cell>
          <cell r="M1106" t="str">
            <v/>
          </cell>
          <cell r="N1106" t="str">
            <v/>
          </cell>
        </row>
        <row r="1111">
          <cell r="E1111" t="str">
            <v/>
          </cell>
          <cell r="G1111" t="str">
            <v/>
          </cell>
          <cell r="I1111" t="str">
            <v/>
          </cell>
          <cell r="J1111" t="str">
            <v/>
          </cell>
          <cell r="K1111" t="str">
            <v/>
          </cell>
          <cell r="L1111" t="str">
            <v/>
          </cell>
          <cell r="M1111" t="str">
            <v/>
          </cell>
          <cell r="N1111" t="str">
            <v/>
          </cell>
        </row>
        <row r="1112">
          <cell r="E1112" t="str">
            <v/>
          </cell>
          <cell r="G1112" t="str">
            <v/>
          </cell>
          <cell r="I1112" t="str">
            <v/>
          </cell>
          <cell r="J1112" t="str">
            <v/>
          </cell>
          <cell r="K1112" t="str">
            <v/>
          </cell>
          <cell r="L1112" t="str">
            <v/>
          </cell>
          <cell r="M1112" t="str">
            <v/>
          </cell>
          <cell r="N1112" t="str">
            <v/>
          </cell>
        </row>
        <row r="1113">
          <cell r="E1113" t="str">
            <v/>
          </cell>
          <cell r="G1113" t="str">
            <v/>
          </cell>
          <cell r="I1113" t="str">
            <v/>
          </cell>
          <cell r="J1113" t="str">
            <v/>
          </cell>
          <cell r="K1113" t="str">
            <v/>
          </cell>
          <cell r="L1113" t="str">
            <v/>
          </cell>
          <cell r="M1113" t="str">
            <v/>
          </cell>
          <cell r="N1113" t="str">
            <v/>
          </cell>
        </row>
        <row r="1114">
          <cell r="E1114" t="str">
            <v/>
          </cell>
          <cell r="G1114" t="str">
            <v/>
          </cell>
          <cell r="I1114" t="str">
            <v/>
          </cell>
          <cell r="J1114" t="str">
            <v/>
          </cell>
          <cell r="K1114" t="str">
            <v/>
          </cell>
          <cell r="L1114" t="str">
            <v/>
          </cell>
          <cell r="M1114" t="str">
            <v/>
          </cell>
          <cell r="N1114" t="str">
            <v/>
          </cell>
        </row>
        <row r="1115">
          <cell r="E1115" t="str">
            <v/>
          </cell>
          <cell r="G1115" t="str">
            <v/>
          </cell>
          <cell r="I1115" t="str">
            <v/>
          </cell>
          <cell r="J1115" t="str">
            <v/>
          </cell>
          <cell r="K1115" t="str">
            <v/>
          </cell>
          <cell r="L1115" t="str">
            <v/>
          </cell>
          <cell r="M1115" t="str">
            <v/>
          </cell>
          <cell r="N1115" t="str">
            <v/>
          </cell>
        </row>
        <row r="1116">
          <cell r="E1116" t="str">
            <v/>
          </cell>
          <cell r="G1116" t="str">
            <v/>
          </cell>
          <cell r="I1116" t="str">
            <v/>
          </cell>
          <cell r="J1116" t="str">
            <v/>
          </cell>
          <cell r="K1116" t="str">
            <v/>
          </cell>
          <cell r="L1116" t="str">
            <v/>
          </cell>
          <cell r="M1116" t="str">
            <v/>
          </cell>
          <cell r="N1116" t="str">
            <v/>
          </cell>
        </row>
        <row r="1117">
          <cell r="E1117" t="str">
            <v/>
          </cell>
          <cell r="G1117" t="str">
            <v/>
          </cell>
          <cell r="I1117" t="str">
            <v/>
          </cell>
          <cell r="J1117" t="str">
            <v/>
          </cell>
          <cell r="K1117" t="str">
            <v/>
          </cell>
          <cell r="L1117" t="str">
            <v/>
          </cell>
          <cell r="M1117" t="str">
            <v/>
          </cell>
          <cell r="N1117" t="str">
            <v/>
          </cell>
        </row>
        <row r="1118">
          <cell r="E1118" t="str">
            <v/>
          </cell>
          <cell r="G1118" t="str">
            <v/>
          </cell>
          <cell r="I1118" t="str">
            <v/>
          </cell>
          <cell r="J1118" t="str">
            <v/>
          </cell>
          <cell r="K1118" t="str">
            <v/>
          </cell>
          <cell r="L1118" t="str">
            <v/>
          </cell>
          <cell r="M1118" t="str">
            <v/>
          </cell>
          <cell r="N1118" t="str">
            <v/>
          </cell>
        </row>
        <row r="1119">
          <cell r="E1119" t="str">
            <v/>
          </cell>
          <cell r="G1119" t="str">
            <v/>
          </cell>
          <cell r="I1119" t="str">
            <v/>
          </cell>
          <cell r="J1119" t="str">
            <v/>
          </cell>
          <cell r="K1119" t="str">
            <v/>
          </cell>
          <cell r="L1119" t="str">
            <v/>
          </cell>
          <cell r="M1119" t="str">
            <v/>
          </cell>
          <cell r="N1119" t="str">
            <v/>
          </cell>
        </row>
        <row r="1120">
          <cell r="E1120" t="str">
            <v/>
          </cell>
          <cell r="G1120" t="str">
            <v/>
          </cell>
          <cell r="I1120" t="str">
            <v/>
          </cell>
          <cell r="J1120" t="str">
            <v/>
          </cell>
          <cell r="K1120" t="str">
            <v/>
          </cell>
          <cell r="L1120" t="str">
            <v/>
          </cell>
          <cell r="M1120" t="str">
            <v/>
          </cell>
          <cell r="N1120" t="str">
            <v/>
          </cell>
        </row>
        <row r="1121">
          <cell r="I1121" t="str">
            <v/>
          </cell>
          <cell r="J1121" t="str">
            <v/>
          </cell>
          <cell r="K1121" t="str">
            <v/>
          </cell>
          <cell r="L1121" t="str">
            <v/>
          </cell>
          <cell r="M1121" t="str">
            <v/>
          </cell>
          <cell r="N1121" t="str">
            <v/>
          </cell>
        </row>
        <row r="1126">
          <cell r="E1126" t="str">
            <v/>
          </cell>
          <cell r="G1126" t="str">
            <v/>
          </cell>
          <cell r="I1126" t="str">
            <v/>
          </cell>
          <cell r="J1126" t="str">
            <v/>
          </cell>
          <cell r="K1126" t="str">
            <v/>
          </cell>
          <cell r="L1126" t="str">
            <v/>
          </cell>
          <cell r="M1126" t="str">
            <v/>
          </cell>
          <cell r="N1126" t="str">
            <v/>
          </cell>
        </row>
        <row r="1127">
          <cell r="E1127" t="str">
            <v/>
          </cell>
          <cell r="G1127" t="str">
            <v/>
          </cell>
          <cell r="I1127" t="str">
            <v/>
          </cell>
          <cell r="J1127" t="str">
            <v/>
          </cell>
          <cell r="K1127" t="str">
            <v/>
          </cell>
          <cell r="L1127" t="str">
            <v/>
          </cell>
          <cell r="M1127" t="str">
            <v/>
          </cell>
          <cell r="N1127" t="str">
            <v/>
          </cell>
        </row>
        <row r="1128">
          <cell r="E1128" t="str">
            <v/>
          </cell>
          <cell r="G1128" t="str">
            <v/>
          </cell>
          <cell r="I1128" t="str">
            <v/>
          </cell>
          <cell r="J1128" t="str">
            <v/>
          </cell>
          <cell r="K1128" t="str">
            <v/>
          </cell>
          <cell r="L1128" t="str">
            <v/>
          </cell>
          <cell r="M1128" t="str">
            <v/>
          </cell>
          <cell r="N1128" t="str">
            <v/>
          </cell>
        </row>
        <row r="1129">
          <cell r="E1129" t="str">
            <v/>
          </cell>
          <cell r="G1129" t="str">
            <v/>
          </cell>
          <cell r="I1129" t="str">
            <v/>
          </cell>
          <cell r="J1129" t="str">
            <v/>
          </cell>
          <cell r="K1129" t="str">
            <v/>
          </cell>
          <cell r="L1129" t="str">
            <v/>
          </cell>
          <cell r="M1129" t="str">
            <v/>
          </cell>
          <cell r="N1129" t="str">
            <v/>
          </cell>
        </row>
        <row r="1130">
          <cell r="E1130" t="str">
            <v/>
          </cell>
          <cell r="G1130" t="str">
            <v/>
          </cell>
          <cell r="I1130" t="str">
            <v/>
          </cell>
          <cell r="J1130" t="str">
            <v/>
          </cell>
          <cell r="K1130" t="str">
            <v/>
          </cell>
          <cell r="L1130" t="str">
            <v/>
          </cell>
          <cell r="M1130" t="str">
            <v/>
          </cell>
          <cell r="N1130" t="str">
            <v/>
          </cell>
        </row>
        <row r="1131">
          <cell r="E1131" t="str">
            <v/>
          </cell>
          <cell r="G1131" t="str">
            <v/>
          </cell>
          <cell r="I1131" t="str">
            <v/>
          </cell>
          <cell r="J1131" t="str">
            <v/>
          </cell>
          <cell r="K1131" t="str">
            <v/>
          </cell>
          <cell r="L1131" t="str">
            <v/>
          </cell>
          <cell r="M1131" t="str">
            <v/>
          </cell>
          <cell r="N1131" t="str">
            <v/>
          </cell>
        </row>
        <row r="1132">
          <cell r="E1132" t="str">
            <v/>
          </cell>
          <cell r="G1132" t="str">
            <v/>
          </cell>
          <cell r="I1132" t="str">
            <v/>
          </cell>
          <cell r="J1132" t="str">
            <v/>
          </cell>
          <cell r="K1132" t="str">
            <v/>
          </cell>
          <cell r="L1132" t="str">
            <v/>
          </cell>
          <cell r="M1132" t="str">
            <v/>
          </cell>
          <cell r="N1132" t="str">
            <v/>
          </cell>
        </row>
        <row r="1133">
          <cell r="E1133" t="str">
            <v/>
          </cell>
          <cell r="G1133" t="str">
            <v/>
          </cell>
          <cell r="I1133" t="str">
            <v/>
          </cell>
          <cell r="J1133" t="str">
            <v/>
          </cell>
          <cell r="K1133" t="str">
            <v/>
          </cell>
          <cell r="L1133" t="str">
            <v/>
          </cell>
          <cell r="M1133" t="str">
            <v/>
          </cell>
          <cell r="N1133" t="str">
            <v/>
          </cell>
        </row>
        <row r="1134">
          <cell r="E1134" t="str">
            <v/>
          </cell>
          <cell r="G1134" t="str">
            <v/>
          </cell>
          <cell r="I1134" t="str">
            <v/>
          </cell>
          <cell r="J1134" t="str">
            <v/>
          </cell>
          <cell r="K1134" t="str">
            <v/>
          </cell>
          <cell r="L1134" t="str">
            <v/>
          </cell>
          <cell r="M1134" t="str">
            <v/>
          </cell>
          <cell r="N1134" t="str">
            <v/>
          </cell>
        </row>
        <row r="1135">
          <cell r="E1135" t="str">
            <v/>
          </cell>
          <cell r="G1135" t="str">
            <v/>
          </cell>
          <cell r="I1135" t="str">
            <v/>
          </cell>
          <cell r="J1135" t="str">
            <v/>
          </cell>
          <cell r="K1135" t="str">
            <v/>
          </cell>
          <cell r="L1135" t="str">
            <v/>
          </cell>
          <cell r="M1135" t="str">
            <v/>
          </cell>
          <cell r="N1135" t="str">
            <v/>
          </cell>
        </row>
        <row r="1136">
          <cell r="I1136" t="str">
            <v/>
          </cell>
          <cell r="J1136" t="str">
            <v/>
          </cell>
          <cell r="K1136" t="str">
            <v/>
          </cell>
          <cell r="L1136" t="str">
            <v/>
          </cell>
          <cell r="M1136" t="str">
            <v/>
          </cell>
          <cell r="N1136" t="str">
            <v/>
          </cell>
        </row>
        <row r="1140">
          <cell r="I1140" t="str">
            <v/>
          </cell>
          <cell r="M1140" t="str">
            <v/>
          </cell>
          <cell r="R1140" t="str">
            <v/>
          </cell>
        </row>
        <row r="1143">
          <cell r="H1143" t="str">
            <v/>
          </cell>
        </row>
        <row r="1144">
          <cell r="H1144" t="str">
            <v/>
          </cell>
          <cell r="I1144" t="str">
            <v/>
          </cell>
          <cell r="J1144" t="str">
            <v/>
          </cell>
          <cell r="K1144" t="str">
            <v/>
          </cell>
          <cell r="L1144" t="str">
            <v/>
          </cell>
          <cell r="M1144" t="str">
            <v/>
          </cell>
          <cell r="N1144" t="str">
            <v/>
          </cell>
        </row>
        <row r="1145">
          <cell r="H1145" t="str">
            <v>N.A.</v>
          </cell>
          <cell r="I1145" t="str">
            <v>N.A.</v>
          </cell>
          <cell r="J1145" t="str">
            <v>N.A.</v>
          </cell>
          <cell r="K1145" t="str">
            <v>N.A.</v>
          </cell>
          <cell r="L1145" t="str">
            <v>N.A.</v>
          </cell>
          <cell r="M1145" t="str">
            <v>N.A.</v>
          </cell>
          <cell r="N1145" t="str">
            <v>N.A.</v>
          </cell>
        </row>
        <row r="1148">
          <cell r="H1148" t="str">
            <v/>
          </cell>
        </row>
        <row r="1149">
          <cell r="H1149" t="str">
            <v/>
          </cell>
          <cell r="I1149" t="str">
            <v/>
          </cell>
          <cell r="J1149" t="str">
            <v/>
          </cell>
          <cell r="K1149" t="str">
            <v/>
          </cell>
          <cell r="L1149" t="str">
            <v/>
          </cell>
          <cell r="M1149" t="str">
            <v/>
          </cell>
          <cell r="N1149" t="str">
            <v/>
          </cell>
        </row>
        <row r="1154">
          <cell r="E1154" t="str">
            <v/>
          </cell>
          <cell r="G1154" t="str">
            <v/>
          </cell>
          <cell r="I1154" t="str">
            <v/>
          </cell>
          <cell r="J1154" t="str">
            <v/>
          </cell>
          <cell r="K1154" t="str">
            <v/>
          </cell>
          <cell r="L1154" t="str">
            <v/>
          </cell>
          <cell r="M1154" t="str">
            <v/>
          </cell>
          <cell r="N1154" t="str">
            <v/>
          </cell>
        </row>
        <row r="1155">
          <cell r="E1155" t="str">
            <v/>
          </cell>
          <cell r="G1155" t="str">
            <v/>
          </cell>
          <cell r="I1155" t="str">
            <v/>
          </cell>
          <cell r="J1155" t="str">
            <v/>
          </cell>
          <cell r="K1155" t="str">
            <v/>
          </cell>
          <cell r="L1155" t="str">
            <v/>
          </cell>
          <cell r="M1155" t="str">
            <v/>
          </cell>
          <cell r="N1155" t="str">
            <v/>
          </cell>
        </row>
        <row r="1156">
          <cell r="E1156" t="str">
            <v/>
          </cell>
          <cell r="G1156" t="str">
            <v/>
          </cell>
          <cell r="I1156" t="str">
            <v/>
          </cell>
          <cell r="J1156" t="str">
            <v/>
          </cell>
          <cell r="K1156" t="str">
            <v/>
          </cell>
          <cell r="L1156" t="str">
            <v/>
          </cell>
          <cell r="M1156" t="str">
            <v/>
          </cell>
          <cell r="N1156" t="str">
            <v/>
          </cell>
        </row>
        <row r="1157">
          <cell r="E1157" t="str">
            <v/>
          </cell>
          <cell r="G1157" t="str">
            <v/>
          </cell>
          <cell r="I1157" t="str">
            <v/>
          </cell>
          <cell r="J1157" t="str">
            <v/>
          </cell>
          <cell r="K1157" t="str">
            <v/>
          </cell>
          <cell r="L1157" t="str">
            <v/>
          </cell>
          <cell r="M1157" t="str">
            <v/>
          </cell>
          <cell r="N1157" t="str">
            <v/>
          </cell>
        </row>
        <row r="1158">
          <cell r="E1158" t="str">
            <v/>
          </cell>
          <cell r="G1158" t="str">
            <v/>
          </cell>
          <cell r="I1158" t="str">
            <v/>
          </cell>
          <cell r="J1158" t="str">
            <v/>
          </cell>
          <cell r="K1158" t="str">
            <v/>
          </cell>
          <cell r="L1158" t="str">
            <v/>
          </cell>
          <cell r="M1158" t="str">
            <v/>
          </cell>
          <cell r="N1158" t="str">
            <v/>
          </cell>
        </row>
        <row r="1159">
          <cell r="E1159" t="str">
            <v/>
          </cell>
          <cell r="G1159" t="str">
            <v/>
          </cell>
          <cell r="I1159" t="str">
            <v/>
          </cell>
          <cell r="J1159" t="str">
            <v/>
          </cell>
          <cell r="K1159" t="str">
            <v/>
          </cell>
          <cell r="L1159" t="str">
            <v/>
          </cell>
          <cell r="M1159" t="str">
            <v/>
          </cell>
          <cell r="N1159" t="str">
            <v/>
          </cell>
        </row>
        <row r="1160">
          <cell r="E1160" t="str">
            <v/>
          </cell>
          <cell r="G1160" t="str">
            <v/>
          </cell>
          <cell r="I1160" t="str">
            <v/>
          </cell>
          <cell r="J1160" t="str">
            <v/>
          </cell>
          <cell r="K1160" t="str">
            <v/>
          </cell>
          <cell r="L1160" t="str">
            <v/>
          </cell>
          <cell r="M1160" t="str">
            <v/>
          </cell>
          <cell r="N1160" t="str">
            <v/>
          </cell>
        </row>
        <row r="1161">
          <cell r="E1161" t="str">
            <v/>
          </cell>
          <cell r="G1161" t="str">
            <v/>
          </cell>
          <cell r="I1161" t="str">
            <v/>
          </cell>
          <cell r="J1161" t="str">
            <v/>
          </cell>
          <cell r="K1161" t="str">
            <v/>
          </cell>
          <cell r="L1161" t="str">
            <v/>
          </cell>
          <cell r="M1161" t="str">
            <v/>
          </cell>
          <cell r="N1161" t="str">
            <v/>
          </cell>
        </row>
        <row r="1162">
          <cell r="E1162" t="str">
            <v/>
          </cell>
          <cell r="G1162" t="str">
            <v/>
          </cell>
          <cell r="I1162" t="str">
            <v/>
          </cell>
          <cell r="J1162" t="str">
            <v/>
          </cell>
          <cell r="K1162" t="str">
            <v/>
          </cell>
          <cell r="L1162" t="str">
            <v/>
          </cell>
          <cell r="M1162" t="str">
            <v/>
          </cell>
          <cell r="N1162" t="str">
            <v/>
          </cell>
        </row>
        <row r="1163">
          <cell r="E1163" t="str">
            <v/>
          </cell>
          <cell r="G1163" t="str">
            <v/>
          </cell>
          <cell r="I1163" t="str">
            <v/>
          </cell>
          <cell r="J1163" t="str">
            <v/>
          </cell>
          <cell r="K1163" t="str">
            <v/>
          </cell>
          <cell r="L1163" t="str">
            <v/>
          </cell>
          <cell r="M1163" t="str">
            <v/>
          </cell>
          <cell r="N1163" t="str">
            <v/>
          </cell>
        </row>
        <row r="1164">
          <cell r="I1164" t="str">
            <v/>
          </cell>
          <cell r="J1164" t="str">
            <v/>
          </cell>
          <cell r="K1164" t="str">
            <v/>
          </cell>
          <cell r="L1164" t="str">
            <v/>
          </cell>
          <cell r="M1164" t="str">
            <v/>
          </cell>
          <cell r="N1164" t="str">
            <v/>
          </cell>
        </row>
        <row r="1169">
          <cell r="E1169" t="str">
            <v/>
          </cell>
          <cell r="G1169" t="str">
            <v/>
          </cell>
          <cell r="I1169" t="str">
            <v/>
          </cell>
          <cell r="J1169" t="str">
            <v/>
          </cell>
          <cell r="K1169" t="str">
            <v/>
          </cell>
          <cell r="L1169" t="str">
            <v/>
          </cell>
          <cell r="M1169" t="str">
            <v/>
          </cell>
          <cell r="N1169" t="str">
            <v/>
          </cell>
        </row>
        <row r="1170">
          <cell r="E1170" t="str">
            <v/>
          </cell>
          <cell r="G1170" t="str">
            <v/>
          </cell>
          <cell r="I1170" t="str">
            <v/>
          </cell>
          <cell r="J1170" t="str">
            <v/>
          </cell>
          <cell r="K1170" t="str">
            <v/>
          </cell>
          <cell r="L1170" t="str">
            <v/>
          </cell>
          <cell r="M1170" t="str">
            <v/>
          </cell>
          <cell r="N1170" t="str">
            <v/>
          </cell>
        </row>
        <row r="1171">
          <cell r="E1171" t="str">
            <v/>
          </cell>
          <cell r="G1171" t="str">
            <v/>
          </cell>
          <cell r="I1171" t="str">
            <v/>
          </cell>
          <cell r="J1171" t="str">
            <v/>
          </cell>
          <cell r="K1171" t="str">
            <v/>
          </cell>
          <cell r="L1171" t="str">
            <v/>
          </cell>
          <cell r="M1171" t="str">
            <v/>
          </cell>
          <cell r="N1171" t="str">
            <v/>
          </cell>
        </row>
        <row r="1172">
          <cell r="E1172" t="str">
            <v/>
          </cell>
          <cell r="G1172" t="str">
            <v/>
          </cell>
          <cell r="I1172" t="str">
            <v/>
          </cell>
          <cell r="J1172" t="str">
            <v/>
          </cell>
          <cell r="K1172" t="str">
            <v/>
          </cell>
          <cell r="L1172" t="str">
            <v/>
          </cell>
          <cell r="M1172" t="str">
            <v/>
          </cell>
          <cell r="N1172" t="str">
            <v/>
          </cell>
        </row>
        <row r="1173">
          <cell r="E1173" t="str">
            <v/>
          </cell>
          <cell r="G1173" t="str">
            <v/>
          </cell>
          <cell r="I1173" t="str">
            <v/>
          </cell>
          <cell r="J1173" t="str">
            <v/>
          </cell>
          <cell r="K1173" t="str">
            <v/>
          </cell>
          <cell r="L1173" t="str">
            <v/>
          </cell>
          <cell r="M1173" t="str">
            <v/>
          </cell>
          <cell r="N1173" t="str">
            <v/>
          </cell>
        </row>
        <row r="1174">
          <cell r="E1174" t="str">
            <v/>
          </cell>
          <cell r="G1174" t="str">
            <v/>
          </cell>
          <cell r="I1174" t="str">
            <v/>
          </cell>
          <cell r="J1174" t="str">
            <v/>
          </cell>
          <cell r="K1174" t="str">
            <v/>
          </cell>
          <cell r="L1174" t="str">
            <v/>
          </cell>
          <cell r="M1174" t="str">
            <v/>
          </cell>
          <cell r="N1174" t="str">
            <v/>
          </cell>
        </row>
        <row r="1175">
          <cell r="E1175" t="str">
            <v/>
          </cell>
          <cell r="G1175" t="str">
            <v/>
          </cell>
          <cell r="I1175" t="str">
            <v/>
          </cell>
          <cell r="J1175" t="str">
            <v/>
          </cell>
          <cell r="K1175" t="str">
            <v/>
          </cell>
          <cell r="L1175" t="str">
            <v/>
          </cell>
          <cell r="M1175" t="str">
            <v/>
          </cell>
          <cell r="N1175" t="str">
            <v/>
          </cell>
        </row>
        <row r="1176">
          <cell r="E1176" t="str">
            <v/>
          </cell>
          <cell r="G1176" t="str">
            <v/>
          </cell>
          <cell r="I1176" t="str">
            <v/>
          </cell>
          <cell r="J1176" t="str">
            <v/>
          </cell>
          <cell r="K1176" t="str">
            <v/>
          </cell>
          <cell r="L1176" t="str">
            <v/>
          </cell>
          <cell r="M1176" t="str">
            <v/>
          </cell>
          <cell r="N1176" t="str">
            <v/>
          </cell>
        </row>
        <row r="1177">
          <cell r="E1177" t="str">
            <v/>
          </cell>
          <cell r="G1177" t="str">
            <v/>
          </cell>
          <cell r="I1177" t="str">
            <v/>
          </cell>
          <cell r="J1177" t="str">
            <v/>
          </cell>
          <cell r="K1177" t="str">
            <v/>
          </cell>
          <cell r="L1177" t="str">
            <v/>
          </cell>
          <cell r="M1177" t="str">
            <v/>
          </cell>
          <cell r="N1177" t="str">
            <v/>
          </cell>
        </row>
        <row r="1178">
          <cell r="E1178" t="str">
            <v/>
          </cell>
          <cell r="G1178" t="str">
            <v/>
          </cell>
          <cell r="I1178" t="str">
            <v/>
          </cell>
          <cell r="J1178" t="str">
            <v/>
          </cell>
          <cell r="K1178" t="str">
            <v/>
          </cell>
          <cell r="L1178" t="str">
            <v/>
          </cell>
          <cell r="M1178" t="str">
            <v/>
          </cell>
          <cell r="N1178" t="str">
            <v/>
          </cell>
        </row>
        <row r="1179">
          <cell r="I1179" t="str">
            <v/>
          </cell>
          <cell r="J1179" t="str">
            <v/>
          </cell>
          <cell r="K1179" t="str">
            <v/>
          </cell>
          <cell r="L1179" t="str">
            <v/>
          </cell>
          <cell r="M1179" t="str">
            <v/>
          </cell>
          <cell r="N1179" t="str">
            <v/>
          </cell>
        </row>
        <row r="1182">
          <cell r="I1182" t="str">
            <v/>
          </cell>
          <cell r="M1182" t="str">
            <v/>
          </cell>
          <cell r="R1182" t="str">
            <v/>
          </cell>
        </row>
        <row r="1185">
          <cell r="H1185" t="str">
            <v/>
          </cell>
        </row>
        <row r="1186">
          <cell r="H1186" t="str">
            <v/>
          </cell>
          <cell r="I1186" t="str">
            <v/>
          </cell>
          <cell r="J1186" t="str">
            <v/>
          </cell>
          <cell r="K1186" t="str">
            <v/>
          </cell>
          <cell r="L1186" t="str">
            <v/>
          </cell>
          <cell r="M1186" t="str">
            <v/>
          </cell>
          <cell r="N1186" t="str">
            <v/>
          </cell>
        </row>
        <row r="1187">
          <cell r="H1187" t="str">
            <v>N.A.</v>
          </cell>
          <cell r="I1187" t="str">
            <v>N.A.</v>
          </cell>
          <cell r="J1187" t="str">
            <v>N.A.</v>
          </cell>
          <cell r="K1187" t="str">
            <v>N.A.</v>
          </cell>
          <cell r="L1187" t="str">
            <v>N.A.</v>
          </cell>
          <cell r="M1187" t="str">
            <v>N.A.</v>
          </cell>
          <cell r="N1187" t="str">
            <v>N.A.</v>
          </cell>
        </row>
        <row r="1190">
          <cell r="H1190" t="str">
            <v/>
          </cell>
        </row>
        <row r="1191">
          <cell r="H1191" t="str">
            <v/>
          </cell>
          <cell r="I1191" t="str">
            <v/>
          </cell>
          <cell r="J1191" t="str">
            <v/>
          </cell>
          <cell r="K1191" t="str">
            <v/>
          </cell>
          <cell r="L1191" t="str">
            <v/>
          </cell>
          <cell r="M1191" t="str">
            <v/>
          </cell>
          <cell r="N1191" t="str">
            <v/>
          </cell>
        </row>
        <row r="1196">
          <cell r="E1196" t="str">
            <v/>
          </cell>
          <cell r="G1196" t="str">
            <v/>
          </cell>
          <cell r="I1196" t="str">
            <v/>
          </cell>
          <cell r="J1196" t="str">
            <v/>
          </cell>
          <cell r="K1196" t="str">
            <v/>
          </cell>
          <cell r="L1196" t="str">
            <v/>
          </cell>
          <cell r="M1196" t="str">
            <v/>
          </cell>
          <cell r="N1196" t="str">
            <v/>
          </cell>
        </row>
        <row r="1197">
          <cell r="E1197" t="str">
            <v/>
          </cell>
          <cell r="G1197" t="str">
            <v/>
          </cell>
          <cell r="I1197" t="str">
            <v/>
          </cell>
          <cell r="J1197" t="str">
            <v/>
          </cell>
          <cell r="K1197" t="str">
            <v/>
          </cell>
          <cell r="L1197" t="str">
            <v/>
          </cell>
          <cell r="M1197" t="str">
            <v/>
          </cell>
          <cell r="N1197" t="str">
            <v/>
          </cell>
        </row>
        <row r="1198">
          <cell r="E1198" t="str">
            <v/>
          </cell>
          <cell r="G1198" t="str">
            <v/>
          </cell>
          <cell r="I1198" t="str">
            <v/>
          </cell>
          <cell r="J1198" t="str">
            <v/>
          </cell>
          <cell r="K1198" t="str">
            <v/>
          </cell>
          <cell r="L1198" t="str">
            <v/>
          </cell>
          <cell r="M1198" t="str">
            <v/>
          </cell>
          <cell r="N1198" t="str">
            <v/>
          </cell>
        </row>
        <row r="1199">
          <cell r="E1199" t="str">
            <v/>
          </cell>
          <cell r="G1199" t="str">
            <v/>
          </cell>
          <cell r="I1199" t="str">
            <v/>
          </cell>
          <cell r="J1199" t="str">
            <v/>
          </cell>
          <cell r="K1199" t="str">
            <v/>
          </cell>
          <cell r="L1199" t="str">
            <v/>
          </cell>
          <cell r="M1199" t="str">
            <v/>
          </cell>
          <cell r="N1199" t="str">
            <v/>
          </cell>
        </row>
        <row r="1200">
          <cell r="E1200" t="str">
            <v/>
          </cell>
          <cell r="G1200" t="str">
            <v/>
          </cell>
          <cell r="I1200" t="str">
            <v/>
          </cell>
          <cell r="J1200" t="str">
            <v/>
          </cell>
          <cell r="K1200" t="str">
            <v/>
          </cell>
          <cell r="L1200" t="str">
            <v/>
          </cell>
          <cell r="M1200" t="str">
            <v/>
          </cell>
          <cell r="N1200" t="str">
            <v/>
          </cell>
        </row>
        <row r="1201">
          <cell r="E1201" t="str">
            <v/>
          </cell>
          <cell r="G1201" t="str">
            <v/>
          </cell>
          <cell r="I1201" t="str">
            <v/>
          </cell>
          <cell r="J1201" t="str">
            <v/>
          </cell>
          <cell r="K1201" t="str">
            <v/>
          </cell>
          <cell r="L1201" t="str">
            <v/>
          </cell>
          <cell r="M1201" t="str">
            <v/>
          </cell>
          <cell r="N1201" t="str">
            <v/>
          </cell>
        </row>
        <row r="1202">
          <cell r="E1202" t="str">
            <v/>
          </cell>
          <cell r="G1202" t="str">
            <v/>
          </cell>
          <cell r="I1202" t="str">
            <v/>
          </cell>
          <cell r="J1202" t="str">
            <v/>
          </cell>
          <cell r="K1202" t="str">
            <v/>
          </cell>
          <cell r="L1202" t="str">
            <v/>
          </cell>
          <cell r="M1202" t="str">
            <v/>
          </cell>
          <cell r="N1202" t="str">
            <v/>
          </cell>
        </row>
        <row r="1203">
          <cell r="E1203" t="str">
            <v/>
          </cell>
          <cell r="G1203" t="str">
            <v/>
          </cell>
          <cell r="I1203" t="str">
            <v/>
          </cell>
          <cell r="J1203" t="str">
            <v/>
          </cell>
          <cell r="K1203" t="str">
            <v/>
          </cell>
          <cell r="L1203" t="str">
            <v/>
          </cell>
          <cell r="M1203" t="str">
            <v/>
          </cell>
          <cell r="N1203" t="str">
            <v/>
          </cell>
        </row>
        <row r="1204">
          <cell r="E1204" t="str">
            <v/>
          </cell>
          <cell r="G1204" t="str">
            <v/>
          </cell>
          <cell r="I1204" t="str">
            <v/>
          </cell>
          <cell r="J1204" t="str">
            <v/>
          </cell>
          <cell r="K1204" t="str">
            <v/>
          </cell>
          <cell r="L1204" t="str">
            <v/>
          </cell>
          <cell r="M1204" t="str">
            <v/>
          </cell>
          <cell r="N1204" t="str">
            <v/>
          </cell>
        </row>
        <row r="1205">
          <cell r="E1205" t="str">
            <v/>
          </cell>
          <cell r="G1205" t="str">
            <v/>
          </cell>
          <cell r="I1205" t="str">
            <v/>
          </cell>
          <cell r="J1205" t="str">
            <v/>
          </cell>
          <cell r="K1205" t="str">
            <v/>
          </cell>
          <cell r="L1205" t="str">
            <v/>
          </cell>
          <cell r="M1205" t="str">
            <v/>
          </cell>
          <cell r="N1205" t="str">
            <v/>
          </cell>
        </row>
        <row r="1206">
          <cell r="I1206" t="str">
            <v/>
          </cell>
          <cell r="J1206" t="str">
            <v/>
          </cell>
          <cell r="K1206" t="str">
            <v/>
          </cell>
          <cell r="L1206" t="str">
            <v/>
          </cell>
          <cell r="M1206" t="str">
            <v/>
          </cell>
          <cell r="N1206" t="str">
            <v/>
          </cell>
        </row>
        <row r="1211">
          <cell r="E1211" t="str">
            <v/>
          </cell>
          <cell r="G1211" t="str">
            <v/>
          </cell>
          <cell r="I1211" t="str">
            <v/>
          </cell>
          <cell r="J1211" t="str">
            <v/>
          </cell>
          <cell r="K1211" t="str">
            <v/>
          </cell>
          <cell r="L1211" t="str">
            <v/>
          </cell>
          <cell r="M1211" t="str">
            <v/>
          </cell>
          <cell r="N1211" t="str">
            <v/>
          </cell>
        </row>
        <row r="1212">
          <cell r="E1212" t="str">
            <v/>
          </cell>
          <cell r="G1212" t="str">
            <v/>
          </cell>
          <cell r="I1212" t="str">
            <v/>
          </cell>
          <cell r="J1212" t="str">
            <v/>
          </cell>
          <cell r="K1212" t="str">
            <v/>
          </cell>
          <cell r="L1212" t="str">
            <v/>
          </cell>
          <cell r="M1212" t="str">
            <v/>
          </cell>
          <cell r="N1212" t="str">
            <v/>
          </cell>
        </row>
        <row r="1213">
          <cell r="E1213" t="str">
            <v/>
          </cell>
          <cell r="G1213" t="str">
            <v/>
          </cell>
          <cell r="I1213" t="str">
            <v/>
          </cell>
          <cell r="J1213" t="str">
            <v/>
          </cell>
          <cell r="K1213" t="str">
            <v/>
          </cell>
          <cell r="L1213" t="str">
            <v/>
          </cell>
          <cell r="M1213" t="str">
            <v/>
          </cell>
          <cell r="N1213" t="str">
            <v/>
          </cell>
        </row>
        <row r="1214">
          <cell r="E1214" t="str">
            <v/>
          </cell>
          <cell r="G1214" t="str">
            <v/>
          </cell>
          <cell r="I1214" t="str">
            <v/>
          </cell>
          <cell r="J1214" t="str">
            <v/>
          </cell>
          <cell r="K1214" t="str">
            <v/>
          </cell>
          <cell r="L1214" t="str">
            <v/>
          </cell>
          <cell r="M1214" t="str">
            <v/>
          </cell>
          <cell r="N1214" t="str">
            <v/>
          </cell>
        </row>
        <row r="1215">
          <cell r="E1215" t="str">
            <v/>
          </cell>
          <cell r="G1215" t="str">
            <v/>
          </cell>
          <cell r="I1215" t="str">
            <v/>
          </cell>
          <cell r="J1215" t="str">
            <v/>
          </cell>
          <cell r="K1215" t="str">
            <v/>
          </cell>
          <cell r="L1215" t="str">
            <v/>
          </cell>
          <cell r="M1215" t="str">
            <v/>
          </cell>
          <cell r="N1215" t="str">
            <v/>
          </cell>
        </row>
        <row r="1216">
          <cell r="E1216" t="str">
            <v/>
          </cell>
          <cell r="G1216" t="str">
            <v/>
          </cell>
          <cell r="I1216" t="str">
            <v/>
          </cell>
          <cell r="J1216" t="str">
            <v/>
          </cell>
          <cell r="K1216" t="str">
            <v/>
          </cell>
          <cell r="L1216" t="str">
            <v/>
          </cell>
          <cell r="M1216" t="str">
            <v/>
          </cell>
          <cell r="N1216" t="str">
            <v/>
          </cell>
        </row>
        <row r="1217">
          <cell r="E1217" t="str">
            <v/>
          </cell>
          <cell r="G1217" t="str">
            <v/>
          </cell>
          <cell r="I1217" t="str">
            <v/>
          </cell>
          <cell r="J1217" t="str">
            <v/>
          </cell>
          <cell r="K1217" t="str">
            <v/>
          </cell>
          <cell r="L1217" t="str">
            <v/>
          </cell>
          <cell r="M1217" t="str">
            <v/>
          </cell>
          <cell r="N1217" t="str">
            <v/>
          </cell>
        </row>
        <row r="1218">
          <cell r="E1218" t="str">
            <v/>
          </cell>
          <cell r="G1218" t="str">
            <v/>
          </cell>
          <cell r="I1218" t="str">
            <v/>
          </cell>
          <cell r="J1218" t="str">
            <v/>
          </cell>
          <cell r="K1218" t="str">
            <v/>
          </cell>
          <cell r="L1218" t="str">
            <v/>
          </cell>
          <cell r="M1218" t="str">
            <v/>
          </cell>
          <cell r="N1218" t="str">
            <v/>
          </cell>
        </row>
        <row r="1219">
          <cell r="E1219" t="str">
            <v/>
          </cell>
          <cell r="G1219" t="str">
            <v/>
          </cell>
          <cell r="I1219" t="str">
            <v/>
          </cell>
          <cell r="J1219" t="str">
            <v/>
          </cell>
          <cell r="K1219" t="str">
            <v/>
          </cell>
          <cell r="L1219" t="str">
            <v/>
          </cell>
          <cell r="M1219" t="str">
            <v/>
          </cell>
          <cell r="N1219" t="str">
            <v/>
          </cell>
        </row>
        <row r="1220">
          <cell r="E1220" t="str">
            <v/>
          </cell>
          <cell r="G1220" t="str">
            <v/>
          </cell>
          <cell r="I1220" t="str">
            <v/>
          </cell>
          <cell r="J1220" t="str">
            <v/>
          </cell>
          <cell r="K1220" t="str">
            <v/>
          </cell>
          <cell r="L1220" t="str">
            <v/>
          </cell>
          <cell r="M1220" t="str">
            <v/>
          </cell>
          <cell r="N1220" t="str">
            <v/>
          </cell>
        </row>
        <row r="1221">
          <cell r="I1221" t="str">
            <v/>
          </cell>
          <cell r="J1221" t="str">
            <v/>
          </cell>
          <cell r="K1221" t="str">
            <v/>
          </cell>
          <cell r="L1221" t="str">
            <v/>
          </cell>
          <cell r="M1221" t="str">
            <v/>
          </cell>
          <cell r="N1221" t="str">
            <v/>
          </cell>
        </row>
        <row r="1224">
          <cell r="I1224" t="str">
            <v/>
          </cell>
          <cell r="M1224" t="str">
            <v/>
          </cell>
          <cell r="R1224" t="str">
            <v/>
          </cell>
        </row>
        <row r="1227">
          <cell r="H1227" t="str">
            <v/>
          </cell>
        </row>
        <row r="1228">
          <cell r="H1228" t="str">
            <v/>
          </cell>
          <cell r="I1228" t="str">
            <v/>
          </cell>
          <cell r="J1228" t="str">
            <v/>
          </cell>
          <cell r="K1228" t="str">
            <v/>
          </cell>
          <cell r="L1228" t="str">
            <v/>
          </cell>
          <cell r="M1228" t="str">
            <v/>
          </cell>
          <cell r="N1228" t="str">
            <v/>
          </cell>
        </row>
        <row r="1229">
          <cell r="H1229" t="str">
            <v>N.A.</v>
          </cell>
          <cell r="I1229" t="str">
            <v>N.A.</v>
          </cell>
          <cell r="J1229" t="str">
            <v>N.A.</v>
          </cell>
          <cell r="K1229" t="str">
            <v>N.A.</v>
          </cell>
          <cell r="L1229" t="str">
            <v>N.A.</v>
          </cell>
          <cell r="M1229" t="str">
            <v>N.A.</v>
          </cell>
          <cell r="N1229" t="str">
            <v>N.A.</v>
          </cell>
        </row>
        <row r="1232">
          <cell r="H1232" t="str">
            <v/>
          </cell>
        </row>
        <row r="1233">
          <cell r="H1233" t="str">
            <v/>
          </cell>
          <cell r="I1233" t="str">
            <v/>
          </cell>
          <cell r="J1233" t="str">
            <v/>
          </cell>
          <cell r="K1233" t="str">
            <v/>
          </cell>
          <cell r="L1233" t="str">
            <v/>
          </cell>
          <cell r="M1233" t="str">
            <v/>
          </cell>
          <cell r="N1233" t="str">
            <v/>
          </cell>
        </row>
        <row r="1238">
          <cell r="E1238" t="str">
            <v/>
          </cell>
          <cell r="G1238" t="str">
            <v/>
          </cell>
          <cell r="I1238" t="str">
            <v/>
          </cell>
          <cell r="J1238" t="str">
            <v/>
          </cell>
          <cell r="K1238" t="str">
            <v/>
          </cell>
          <cell r="L1238" t="str">
            <v/>
          </cell>
          <cell r="M1238" t="str">
            <v/>
          </cell>
          <cell r="N1238" t="str">
            <v/>
          </cell>
        </row>
        <row r="1239">
          <cell r="E1239" t="str">
            <v/>
          </cell>
          <cell r="G1239" t="str">
            <v/>
          </cell>
          <cell r="I1239" t="str">
            <v/>
          </cell>
          <cell r="J1239" t="str">
            <v/>
          </cell>
          <cell r="K1239" t="str">
            <v/>
          </cell>
          <cell r="L1239" t="str">
            <v/>
          </cell>
          <cell r="M1239" t="str">
            <v/>
          </cell>
          <cell r="N1239" t="str">
            <v/>
          </cell>
        </row>
        <row r="1240">
          <cell r="E1240" t="str">
            <v/>
          </cell>
          <cell r="G1240" t="str">
            <v/>
          </cell>
          <cell r="I1240" t="str">
            <v/>
          </cell>
          <cell r="J1240" t="str">
            <v/>
          </cell>
          <cell r="K1240" t="str">
            <v/>
          </cell>
          <cell r="L1240" t="str">
            <v/>
          </cell>
          <cell r="M1240" t="str">
            <v/>
          </cell>
          <cell r="N1240" t="str">
            <v/>
          </cell>
        </row>
        <row r="1241">
          <cell r="E1241" t="str">
            <v/>
          </cell>
          <cell r="G1241" t="str">
            <v/>
          </cell>
          <cell r="I1241" t="str">
            <v/>
          </cell>
          <cell r="J1241" t="str">
            <v/>
          </cell>
          <cell r="K1241" t="str">
            <v/>
          </cell>
          <cell r="L1241" t="str">
            <v/>
          </cell>
          <cell r="M1241" t="str">
            <v/>
          </cell>
          <cell r="N1241" t="str">
            <v/>
          </cell>
        </row>
        <row r="1242">
          <cell r="E1242" t="str">
            <v/>
          </cell>
          <cell r="G1242" t="str">
            <v/>
          </cell>
          <cell r="I1242" t="str">
            <v/>
          </cell>
          <cell r="J1242" t="str">
            <v/>
          </cell>
          <cell r="K1242" t="str">
            <v/>
          </cell>
          <cell r="L1242" t="str">
            <v/>
          </cell>
          <cell r="M1242" t="str">
            <v/>
          </cell>
          <cell r="N1242" t="str">
            <v/>
          </cell>
        </row>
        <row r="1243">
          <cell r="E1243" t="str">
            <v/>
          </cell>
          <cell r="G1243" t="str">
            <v/>
          </cell>
          <cell r="I1243" t="str">
            <v/>
          </cell>
          <cell r="J1243" t="str">
            <v/>
          </cell>
          <cell r="K1243" t="str">
            <v/>
          </cell>
          <cell r="L1243" t="str">
            <v/>
          </cell>
          <cell r="M1243" t="str">
            <v/>
          </cell>
          <cell r="N1243" t="str">
            <v/>
          </cell>
        </row>
        <row r="1244">
          <cell r="E1244" t="str">
            <v/>
          </cell>
          <cell r="G1244" t="str">
            <v/>
          </cell>
          <cell r="I1244" t="str">
            <v/>
          </cell>
          <cell r="J1244" t="str">
            <v/>
          </cell>
          <cell r="K1244" t="str">
            <v/>
          </cell>
          <cell r="L1244" t="str">
            <v/>
          </cell>
          <cell r="M1244" t="str">
            <v/>
          </cell>
          <cell r="N1244" t="str">
            <v/>
          </cell>
        </row>
        <row r="1245">
          <cell r="E1245" t="str">
            <v/>
          </cell>
          <cell r="G1245" t="str">
            <v/>
          </cell>
          <cell r="I1245" t="str">
            <v/>
          </cell>
          <cell r="J1245" t="str">
            <v/>
          </cell>
          <cell r="K1245" t="str">
            <v/>
          </cell>
          <cell r="L1245" t="str">
            <v/>
          </cell>
          <cell r="M1245" t="str">
            <v/>
          </cell>
          <cell r="N1245" t="str">
            <v/>
          </cell>
        </row>
        <row r="1246">
          <cell r="E1246" t="str">
            <v/>
          </cell>
          <cell r="G1246" t="str">
            <v/>
          </cell>
          <cell r="I1246" t="str">
            <v/>
          </cell>
          <cell r="J1246" t="str">
            <v/>
          </cell>
          <cell r="K1246" t="str">
            <v/>
          </cell>
          <cell r="L1246" t="str">
            <v/>
          </cell>
          <cell r="M1246" t="str">
            <v/>
          </cell>
          <cell r="N1246" t="str">
            <v/>
          </cell>
        </row>
        <row r="1247">
          <cell r="E1247" t="str">
            <v/>
          </cell>
          <cell r="G1247" t="str">
            <v/>
          </cell>
          <cell r="I1247" t="str">
            <v/>
          </cell>
          <cell r="J1247" t="str">
            <v/>
          </cell>
          <cell r="K1247" t="str">
            <v/>
          </cell>
          <cell r="L1247" t="str">
            <v/>
          </cell>
          <cell r="M1247" t="str">
            <v/>
          </cell>
          <cell r="N1247" t="str">
            <v/>
          </cell>
        </row>
        <row r="1248">
          <cell r="I1248" t="str">
            <v/>
          </cell>
          <cell r="J1248" t="str">
            <v/>
          </cell>
          <cell r="K1248" t="str">
            <v/>
          </cell>
          <cell r="L1248" t="str">
            <v/>
          </cell>
          <cell r="M1248" t="str">
            <v/>
          </cell>
          <cell r="N1248" t="str">
            <v/>
          </cell>
        </row>
        <row r="1253">
          <cell r="E1253" t="str">
            <v/>
          </cell>
          <cell r="G1253" t="str">
            <v/>
          </cell>
          <cell r="I1253" t="str">
            <v/>
          </cell>
          <cell r="J1253" t="str">
            <v/>
          </cell>
          <cell r="K1253" t="str">
            <v/>
          </cell>
          <cell r="L1253" t="str">
            <v/>
          </cell>
          <cell r="M1253" t="str">
            <v/>
          </cell>
          <cell r="N1253" t="str">
            <v/>
          </cell>
        </row>
        <row r="1254">
          <cell r="E1254" t="str">
            <v/>
          </cell>
          <cell r="G1254" t="str">
            <v/>
          </cell>
          <cell r="I1254" t="str">
            <v/>
          </cell>
          <cell r="J1254" t="str">
            <v/>
          </cell>
          <cell r="K1254" t="str">
            <v/>
          </cell>
          <cell r="L1254" t="str">
            <v/>
          </cell>
          <cell r="M1254" t="str">
            <v/>
          </cell>
          <cell r="N1254" t="str">
            <v/>
          </cell>
        </row>
        <row r="1255">
          <cell r="E1255" t="str">
            <v/>
          </cell>
          <cell r="G1255" t="str">
            <v/>
          </cell>
          <cell r="I1255" t="str">
            <v/>
          </cell>
          <cell r="J1255" t="str">
            <v/>
          </cell>
          <cell r="K1255" t="str">
            <v/>
          </cell>
          <cell r="L1255" t="str">
            <v/>
          </cell>
          <cell r="M1255" t="str">
            <v/>
          </cell>
          <cell r="N1255" t="str">
            <v/>
          </cell>
        </row>
        <row r="1256">
          <cell r="E1256" t="str">
            <v/>
          </cell>
          <cell r="G1256" t="str">
            <v/>
          </cell>
          <cell r="I1256" t="str">
            <v/>
          </cell>
          <cell r="J1256" t="str">
            <v/>
          </cell>
          <cell r="K1256" t="str">
            <v/>
          </cell>
          <cell r="L1256" t="str">
            <v/>
          </cell>
          <cell r="M1256" t="str">
            <v/>
          </cell>
          <cell r="N1256" t="str">
            <v/>
          </cell>
        </row>
        <row r="1257">
          <cell r="E1257" t="str">
            <v/>
          </cell>
          <cell r="G1257" t="str">
            <v/>
          </cell>
          <cell r="I1257" t="str">
            <v/>
          </cell>
          <cell r="J1257" t="str">
            <v/>
          </cell>
          <cell r="K1257" t="str">
            <v/>
          </cell>
          <cell r="L1257" t="str">
            <v/>
          </cell>
          <cell r="M1257" t="str">
            <v/>
          </cell>
          <cell r="N1257" t="str">
            <v/>
          </cell>
        </row>
        <row r="1258">
          <cell r="E1258" t="str">
            <v/>
          </cell>
          <cell r="G1258" t="str">
            <v/>
          </cell>
          <cell r="I1258" t="str">
            <v/>
          </cell>
          <cell r="J1258" t="str">
            <v/>
          </cell>
          <cell r="K1258" t="str">
            <v/>
          </cell>
          <cell r="L1258" t="str">
            <v/>
          </cell>
          <cell r="M1258" t="str">
            <v/>
          </cell>
          <cell r="N1258" t="str">
            <v/>
          </cell>
        </row>
        <row r="1259">
          <cell r="E1259" t="str">
            <v/>
          </cell>
          <cell r="G1259" t="str">
            <v/>
          </cell>
          <cell r="I1259" t="str">
            <v/>
          </cell>
          <cell r="J1259" t="str">
            <v/>
          </cell>
          <cell r="K1259" t="str">
            <v/>
          </cell>
          <cell r="L1259" t="str">
            <v/>
          </cell>
          <cell r="M1259" t="str">
            <v/>
          </cell>
          <cell r="N1259" t="str">
            <v/>
          </cell>
        </row>
        <row r="1260">
          <cell r="E1260" t="str">
            <v/>
          </cell>
          <cell r="G1260" t="str">
            <v/>
          </cell>
          <cell r="I1260" t="str">
            <v/>
          </cell>
          <cell r="J1260" t="str">
            <v/>
          </cell>
          <cell r="K1260" t="str">
            <v/>
          </cell>
          <cell r="L1260" t="str">
            <v/>
          </cell>
          <cell r="M1260" t="str">
            <v/>
          </cell>
          <cell r="N1260" t="str">
            <v/>
          </cell>
        </row>
        <row r="1261">
          <cell r="E1261" t="str">
            <v/>
          </cell>
          <cell r="G1261" t="str">
            <v/>
          </cell>
          <cell r="I1261" t="str">
            <v/>
          </cell>
          <cell r="J1261" t="str">
            <v/>
          </cell>
          <cell r="K1261" t="str">
            <v/>
          </cell>
          <cell r="L1261" t="str">
            <v/>
          </cell>
          <cell r="M1261" t="str">
            <v/>
          </cell>
          <cell r="N1261" t="str">
            <v/>
          </cell>
        </row>
        <row r="1262">
          <cell r="E1262" t="str">
            <v/>
          </cell>
          <cell r="G1262" t="str">
            <v/>
          </cell>
          <cell r="I1262" t="str">
            <v/>
          </cell>
          <cell r="J1262" t="str">
            <v/>
          </cell>
          <cell r="K1262" t="str">
            <v/>
          </cell>
          <cell r="L1262" t="str">
            <v/>
          </cell>
          <cell r="M1262" t="str">
            <v/>
          </cell>
          <cell r="N1262" t="str">
            <v/>
          </cell>
        </row>
        <row r="1263">
          <cell r="I1263" t="str">
            <v/>
          </cell>
          <cell r="J1263" t="str">
            <v/>
          </cell>
          <cell r="K1263" t="str">
            <v/>
          </cell>
          <cell r="L1263" t="str">
            <v/>
          </cell>
          <cell r="M1263" t="str">
            <v/>
          </cell>
          <cell r="N1263" t="str">
            <v/>
          </cell>
        </row>
      </sheetData>
      <sheetData sheetId="11" refreshError="1"/>
      <sheetData sheetId="12" refreshError="1"/>
      <sheetData sheetId="13" refreshError="1"/>
      <sheetData sheetId="14" refreshError="1">
        <row r="182">
          <cell r="B182" t="str">
            <v>None</v>
          </cell>
        </row>
        <row r="183">
          <cell r="B183" t="str">
            <v>&lt;= 2025</v>
          </cell>
        </row>
        <row r="184">
          <cell r="B184" t="str">
            <v>2026-2030</v>
          </cell>
        </row>
        <row r="185">
          <cell r="B185" t="str">
            <v>2031-2035</v>
          </cell>
        </row>
        <row r="186">
          <cell r="B186" t="str">
            <v>2036-2040</v>
          </cell>
        </row>
        <row r="187">
          <cell r="B187" t="str">
            <v>2041-2045</v>
          </cell>
        </row>
        <row r="188">
          <cell r="B188" t="str">
            <v>2046-2050</v>
          </cell>
        </row>
      </sheetData>
      <sheetData sheetId="15" refreshError="1">
        <row r="149">
          <cell r="B149" t="str">
            <v>Sub-installation type</v>
          </cell>
        </row>
        <row r="160">
          <cell r="B160" t="str">
            <v>List of Sub-installations for drop-down lists:</v>
          </cell>
        </row>
        <row r="169">
          <cell r="B169" t="str">
            <v>Baseline</v>
          </cell>
        </row>
        <row r="264">
          <cell r="B264" t="str">
            <v>Specific emission targets</v>
          </cell>
        </row>
        <row r="268">
          <cell r="B268" t="str">
            <v>Absolute emission targets</v>
          </cell>
        </row>
      </sheetData>
      <sheetData sheetId="16" refreshError="1"/>
      <sheetData sheetId="17"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hyperlink" Target="http://data.europa.eu/eli/reg_impl/2019/1842/2026-01-01" TargetMode="External"/><Relationship Id="rId13" Type="http://schemas.openxmlformats.org/officeDocument/2006/relationships/hyperlink" Target="https://climate.ec.europa.eu/eu-action/eu-emissions-trading-system-eu-ets_en" TargetMode="External"/><Relationship Id="rId18" Type="http://schemas.openxmlformats.org/officeDocument/2006/relationships/printerSettings" Target="../printerSettings/printerSettings13.bin"/><Relationship Id="rId3" Type="http://schemas.openxmlformats.org/officeDocument/2006/relationships/hyperlink" Target="https://eur-lex.europa.eu/eli/reg_impl/2023/2441/oj" TargetMode="External"/><Relationship Id="rId7" Type="http://schemas.openxmlformats.org/officeDocument/2006/relationships/hyperlink" Target="http://data.europa.eu/eli/reg_del/2019/331/2024-01-01" TargetMode="External"/><Relationship Id="rId12" Type="http://schemas.openxmlformats.org/officeDocument/2006/relationships/hyperlink" Target="http://eur-lex.europa.eu/en/index.htm" TargetMode="External"/><Relationship Id="rId17" Type="http://schemas.openxmlformats.org/officeDocument/2006/relationships/hyperlink" Target="http://data.europa.eu/eli/reg_impl/2019/1842/2026-01-01" TargetMode="External"/><Relationship Id="rId2" Type="http://schemas.openxmlformats.org/officeDocument/2006/relationships/hyperlink" Target="https://ec.europa.eu/info/law/better-regulation/initiatives/ares-2018-5486983_en" TargetMode="External"/><Relationship Id="rId16" Type="http://schemas.openxmlformats.org/officeDocument/2006/relationships/hyperlink" Target="http://data.europa.eu/eli/reg_del/2019/331/2024-01-01" TargetMode="External"/><Relationship Id="rId1" Type="http://schemas.openxmlformats.org/officeDocument/2006/relationships/hyperlink" Target="http://ec.europa.eu/clima/documentation/ets/docs/decision_benchmarking_15_dec_en.pdf." TargetMode="External"/><Relationship Id="rId6" Type="http://schemas.openxmlformats.org/officeDocument/2006/relationships/hyperlink" Target="http://data.europa.eu/eli/dir/2003/87/2024-03-01" TargetMode="External"/><Relationship Id="rId11" Type="http://schemas.openxmlformats.org/officeDocument/2006/relationships/hyperlink" Target="https://eur-lex.europa.eu/eli/reg_impl/2023/2441/oj" TargetMode="External"/><Relationship Id="rId5" Type="http://schemas.openxmlformats.org/officeDocument/2006/relationships/hyperlink" Target="https://climate.ec.europa.eu/eu-action/eu-emissions-trading-system-eu-ets_en" TargetMode="External"/><Relationship Id="rId15" Type="http://schemas.openxmlformats.org/officeDocument/2006/relationships/hyperlink" Target="http://data.europa.eu/eli/dir/2003/87/2024-03-01" TargetMode="External"/><Relationship Id="rId10" Type="http://schemas.openxmlformats.org/officeDocument/2006/relationships/hyperlink" Target="https://ec.europa.eu/info/law/better-regulation/initiatives/ares-2018-5486983_en" TargetMode="External"/><Relationship Id="rId4" Type="http://schemas.openxmlformats.org/officeDocument/2006/relationships/hyperlink" Target="http://eur-lex.europa.eu/en/index.htm" TargetMode="External"/><Relationship Id="rId9" Type="http://schemas.openxmlformats.org/officeDocument/2006/relationships/hyperlink" Target="http://ec.europa.eu/clima/documentation/ets/docs/decision_benchmarking_15_dec_en.pdf." TargetMode="External"/><Relationship Id="rId14" Type="http://schemas.openxmlformats.org/officeDocument/2006/relationships/hyperlink" Target="http://www.kobize.pl/"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hyperlink" Target="https://eur-lex.europa.eu/eli/reg_impl/2023/2441/oj" TargetMode="External"/><Relationship Id="rId3" Type="http://schemas.openxmlformats.org/officeDocument/2006/relationships/hyperlink" Target="http://data.europa.eu/eli/dir/2003/87/2024-03-01" TargetMode="External"/><Relationship Id="rId7" Type="http://schemas.openxmlformats.org/officeDocument/2006/relationships/hyperlink" Target="https://eur-lex.europa.eu/eli/reg_impl/2023/2441/oj" TargetMode="External"/><Relationship Id="rId2" Type="http://schemas.openxmlformats.org/officeDocument/2006/relationships/hyperlink" Target="https://climate.ec.europa.eu/eu-action/eu-emissions-trading-system-eu-ets_en" TargetMode="External"/><Relationship Id="rId1" Type="http://schemas.openxmlformats.org/officeDocument/2006/relationships/hyperlink" Target="http://eur-lex.europa.eu/en/index.htm" TargetMode="External"/><Relationship Id="rId6" Type="http://schemas.openxmlformats.org/officeDocument/2006/relationships/hyperlink" Target="http://data.europa.eu/eli/reg_del/2019/331/2024-01-01" TargetMode="External"/><Relationship Id="rId11" Type="http://schemas.openxmlformats.org/officeDocument/2006/relationships/printerSettings" Target="../printerSettings/printerSettings2.bin"/><Relationship Id="rId5" Type="http://schemas.openxmlformats.org/officeDocument/2006/relationships/hyperlink" Target="http://data.europa.eu/eli/reg_del/2019/331/2024-01-01" TargetMode="External"/><Relationship Id="rId10" Type="http://schemas.openxmlformats.org/officeDocument/2006/relationships/hyperlink" Target="http://data.europa.eu/eli/reg_impl/2019/1842/2026-01-01" TargetMode="External"/><Relationship Id="rId4" Type="http://schemas.openxmlformats.org/officeDocument/2006/relationships/hyperlink" Target="http://data.europa.eu/eli/dir/2003/87/2024-03-01" TargetMode="External"/><Relationship Id="rId9" Type="http://schemas.openxmlformats.org/officeDocument/2006/relationships/hyperlink" Target="http://data.europa.eu/eli/reg_impl/2019/1842/2026-01-01"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W56"/>
  <sheetViews>
    <sheetView workbookViewId="0">
      <pane ySplit="4" topLeftCell="A5" activePane="bottomLeft" state="frozen"/>
      <selection activeCell="P38" sqref="P38"/>
      <selection pane="bottomLeft" activeCell="B2" sqref="B2:B4"/>
    </sheetView>
  </sheetViews>
  <sheetFormatPr defaultColWidth="9.140625" defaultRowHeight="12.75" x14ac:dyDescent="0.2"/>
  <cols>
    <col min="1" max="1" width="5.85546875" style="113" hidden="1" customWidth="1"/>
    <col min="2" max="4" width="4.85546875" style="112" customWidth="1"/>
    <col min="5" max="10" width="12.85546875" style="112" customWidth="1"/>
    <col min="11" max="11" width="35.42578125" style="112" customWidth="1"/>
    <col min="12" max="13" width="12.85546875" style="112" customWidth="1"/>
    <col min="14" max="14" width="9.140625" style="112"/>
    <col min="15" max="21" width="9.140625" style="113" hidden="1" customWidth="1"/>
    <col min="22" max="16384" width="9.140625" style="112"/>
  </cols>
  <sheetData>
    <row r="1" spans="1:23" ht="13.5" hidden="1" thickBot="1" x14ac:dyDescent="0.25">
      <c r="A1" s="110" t="s">
        <v>246</v>
      </c>
      <c r="B1" s="111"/>
      <c r="C1" s="111"/>
      <c r="D1" s="111"/>
      <c r="E1" s="111"/>
      <c r="F1" s="111"/>
      <c r="G1" s="111"/>
      <c r="H1" s="111"/>
      <c r="I1" s="111"/>
      <c r="J1" s="111"/>
      <c r="K1" s="111"/>
      <c r="L1" s="111"/>
      <c r="M1" s="111"/>
      <c r="N1" s="111"/>
      <c r="O1" s="110" t="s">
        <v>246</v>
      </c>
      <c r="P1" s="110" t="s">
        <v>246</v>
      </c>
      <c r="Q1" s="110" t="s">
        <v>246</v>
      </c>
      <c r="R1" s="110" t="s">
        <v>246</v>
      </c>
      <c r="S1" s="110" t="s">
        <v>246</v>
      </c>
      <c r="T1" s="110" t="s">
        <v>246</v>
      </c>
      <c r="U1" s="110" t="s">
        <v>246</v>
      </c>
    </row>
    <row r="2" spans="1:23" ht="15" customHeight="1" thickBot="1" x14ac:dyDescent="0.25">
      <c r="B2" s="795" t="s">
        <v>328</v>
      </c>
      <c r="C2" s="114" t="str">
        <f>Translations!$B$2</f>
        <v>Obszar nawigacji:</v>
      </c>
      <c r="D2" s="115"/>
      <c r="E2" s="115"/>
      <c r="F2" s="787"/>
      <c r="G2" s="787"/>
      <c r="H2" s="787"/>
      <c r="I2" s="787"/>
      <c r="J2" s="787"/>
      <c r="K2" s="787"/>
      <c r="L2" s="787"/>
      <c r="M2" s="787"/>
      <c r="O2" s="116" t="s">
        <v>248</v>
      </c>
      <c r="P2" s="117" t="str">
        <f>ADDRESS(ROW($B$6),COLUMN($B$6)) &amp; ":" &amp; ADDRESS(MATCH("PRINT",$N:$N,0),COLUMN($N$6))</f>
        <v>$B$6:$N$56</v>
      </c>
      <c r="Q2" s="116" t="s">
        <v>599</v>
      </c>
      <c r="R2" s="118" t="str">
        <f ca="1">IF(ISERROR(CELL("filename",S2)),"a_Contents",MID(CELL("filename",S2),FIND("]",CELL("filename",S2))+1,1024))</f>
        <v>a_Contents</v>
      </c>
      <c r="S2" s="110"/>
      <c r="T2" s="110"/>
      <c r="U2" s="110"/>
    </row>
    <row r="3" spans="1:23" ht="15" customHeight="1" thickBot="1" x14ac:dyDescent="0.25">
      <c r="B3" s="796"/>
      <c r="C3" s="788"/>
      <c r="D3" s="789"/>
      <c r="E3" s="790"/>
      <c r="F3" s="791" t="str">
        <f>IFERROR(HYPERLINK("#"&amp;ADDRESS(ROW($A$1)+MATCH(Q3,$A:$A,0)-1,3),INDEX($R:$R,MATCH(Q3,$A:$A,0))),"")</f>
        <v/>
      </c>
      <c r="G3" s="792"/>
      <c r="H3" s="792"/>
      <c r="I3" s="792"/>
      <c r="J3" s="792"/>
      <c r="K3" s="792"/>
      <c r="L3" s="792"/>
      <c r="M3" s="792"/>
      <c r="O3" s="119">
        <v>1</v>
      </c>
      <c r="P3" s="120"/>
      <c r="Q3" s="120">
        <v>2</v>
      </c>
      <c r="R3" s="120"/>
      <c r="S3" s="120">
        <v>3</v>
      </c>
      <c r="T3" s="120"/>
      <c r="U3" s="121">
        <v>4</v>
      </c>
    </row>
    <row r="4" spans="1:23" ht="15" customHeight="1" thickBot="1" x14ac:dyDescent="0.25">
      <c r="B4" s="797"/>
      <c r="C4" s="788"/>
      <c r="D4" s="789"/>
      <c r="E4" s="790"/>
      <c r="F4" s="798"/>
      <c r="G4" s="782"/>
      <c r="H4" s="782"/>
      <c r="I4" s="782"/>
      <c r="J4" s="782"/>
      <c r="K4" s="782"/>
      <c r="L4" s="782"/>
      <c r="M4" s="782"/>
      <c r="O4" s="122">
        <v>5</v>
      </c>
      <c r="P4" s="123"/>
      <c r="Q4" s="123">
        <v>6</v>
      </c>
      <c r="R4" s="123"/>
      <c r="S4" s="123">
        <v>7</v>
      </c>
      <c r="T4" s="123"/>
      <c r="U4" s="124">
        <v>8</v>
      </c>
    </row>
    <row r="5" spans="1:23" x14ac:dyDescent="0.2">
      <c r="C5" s="125"/>
      <c r="F5" s="125"/>
    </row>
    <row r="6" spans="1:23" ht="35.25" customHeight="1" x14ac:dyDescent="0.4">
      <c r="A6" s="113" t="s">
        <v>619</v>
      </c>
      <c r="C6" s="126" t="s">
        <v>1672</v>
      </c>
      <c r="F6" s="126"/>
    </row>
    <row r="7" spans="1:23" x14ac:dyDescent="0.2">
      <c r="C7" s="125"/>
      <c r="F7" s="125"/>
    </row>
    <row r="8" spans="1:23" ht="29.25" customHeight="1" x14ac:dyDescent="0.2">
      <c r="B8" s="127"/>
      <c r="C8" s="128" t="str">
        <f>Translations!$B$4</f>
        <v>SPIS TREŚCI</v>
      </c>
      <c r="D8" s="127"/>
      <c r="E8" s="127"/>
      <c r="F8" s="128"/>
      <c r="G8" s="128"/>
      <c r="H8" s="128"/>
      <c r="I8" s="128"/>
      <c r="J8" s="128"/>
      <c r="K8" s="128"/>
      <c r="L8" s="128"/>
      <c r="M8" s="128"/>
      <c r="T8" s="129"/>
    </row>
    <row r="9" spans="1:23" ht="15" x14ac:dyDescent="0.25">
      <c r="B9" s="130"/>
      <c r="C9" s="16"/>
      <c r="D9" s="781" t="str">
        <f ca="1">HYPERLINK("#"&amp;P9,INDIRECT(P9))</f>
        <v>WYTYCZNE I WARUNKI</v>
      </c>
      <c r="E9" s="780"/>
      <c r="F9" s="780"/>
      <c r="G9" s="780"/>
      <c r="H9" s="780"/>
      <c r="I9" s="780"/>
      <c r="J9" s="780"/>
      <c r="K9" s="780"/>
      <c r="L9" s="56"/>
      <c r="M9" s="131"/>
      <c r="O9" s="132"/>
      <c r="P9" s="133" t="str">
        <f ca="1">ADDRESS(6,3,,,Q9)</f>
        <v>b_GuidelinesConditions!$C$6</v>
      </c>
      <c r="Q9" s="134" t="str">
        <f ca="1">b_GuidelinesConditions!$Q$2</f>
        <v>b_GuidelinesConditions</v>
      </c>
      <c r="R9" s="132"/>
      <c r="S9" s="132"/>
      <c r="T9" s="129">
        <f>MAX($T$5:T8)+1</f>
        <v>1</v>
      </c>
      <c r="U9" s="132"/>
      <c r="V9" s="135"/>
      <c r="W9"/>
    </row>
    <row r="10" spans="1:23" ht="5.0999999999999996" customHeight="1" x14ac:dyDescent="0.2">
      <c r="B10" s="136"/>
      <c r="C10" s="1"/>
      <c r="D10" s="793"/>
      <c r="E10" s="793"/>
      <c r="F10" s="794"/>
      <c r="G10" s="794"/>
      <c r="H10" s="794"/>
      <c r="I10" s="794"/>
      <c r="J10" s="794"/>
      <c r="K10" s="794"/>
      <c r="L10" s="137"/>
    </row>
    <row r="11" spans="1:23" ht="15" x14ac:dyDescent="0.2">
      <c r="B11" s="136"/>
      <c r="C11" s="138" t="s">
        <v>112</v>
      </c>
      <c r="D11" s="778" t="str">
        <f ca="1">HYPERLINK("#"&amp;P11,INDIRECT(P11))</f>
        <v>WERSJE SPRAWOZDANIA DOTYCZĄCEGO NEUTRALNOŚCI KLIMATYCZNEJ I PLANU NEUTRALNOŚCI KLIMATYCZNEJ</v>
      </c>
      <c r="E11" s="780"/>
      <c r="F11" s="780"/>
      <c r="G11" s="780"/>
      <c r="H11" s="780"/>
      <c r="I11" s="780"/>
      <c r="J11" s="780"/>
      <c r="K11" s="780"/>
      <c r="L11" s="137"/>
      <c r="P11" s="133" t="str">
        <f ca="1">ADDRESS(6,4,,,Q11)</f>
        <v>A_VersionCNR!$D$6</v>
      </c>
      <c r="Q11" s="134" t="str">
        <f ca="1">A_VersionCNR!$S$2</f>
        <v>A_VersionCNR</v>
      </c>
      <c r="T11" s="129">
        <f>MAX($T$5:T10)+1</f>
        <v>2</v>
      </c>
    </row>
    <row r="12" spans="1:23" ht="12.75" customHeight="1" x14ac:dyDescent="0.2">
      <c r="B12" s="136"/>
      <c r="C12" s="1"/>
      <c r="D12" s="139">
        <v>1</v>
      </c>
      <c r="E12" s="778" t="str">
        <f ca="1">HYPERLINK("#"&amp;P12,INDIRECT(P12))</f>
        <v>Szczegóły sprawozdania</v>
      </c>
      <c r="F12" s="779"/>
      <c r="G12" s="779"/>
      <c r="H12" s="779"/>
      <c r="I12" s="779"/>
      <c r="J12" s="779"/>
      <c r="K12" s="779"/>
      <c r="L12" s="137"/>
      <c r="P12" s="140" t="str">
        <f ca="1">ADDRESS(MATCH(D12,INDIRECT("'"&amp; Q12 &amp; "'!A:A")),4,,,Q12)</f>
        <v>A_VersionCNR!$D$8</v>
      </c>
      <c r="Q12" s="116" t="str">
        <f ca="1">Q11</f>
        <v>A_VersionCNR</v>
      </c>
      <c r="T12" s="129"/>
    </row>
    <row r="13" spans="1:23" ht="12.75" customHeight="1" x14ac:dyDescent="0.2">
      <c r="B13" s="136"/>
      <c r="C13" s="1"/>
      <c r="D13" s="139">
        <v>2</v>
      </c>
      <c r="E13" s="778" t="str">
        <f ca="1">HYPERLINK("#"&amp;P13,INDIRECT(P13))</f>
        <v>Wykaz wersji sprawozdania dotyczącego neutralności klimatycznej</v>
      </c>
      <c r="F13" s="779"/>
      <c r="G13" s="779"/>
      <c r="H13" s="779"/>
      <c r="I13" s="779"/>
      <c r="J13" s="779"/>
      <c r="K13" s="779"/>
      <c r="L13" s="137"/>
      <c r="P13" s="140" t="str">
        <f t="shared" ref="P13:P14" ca="1" si="0">ADDRESS(MATCH(D13,INDIRECT("'"&amp; Q13 &amp; "'!A:A")),4,,,Q13)</f>
        <v>A_VersionCNR!$D$13</v>
      </c>
      <c r="Q13" s="116" t="str">
        <f t="shared" ref="Q13:Q14" ca="1" si="1">Q12</f>
        <v>A_VersionCNR</v>
      </c>
      <c r="T13" s="129"/>
    </row>
    <row r="14" spans="1:23" ht="12.75" customHeight="1" x14ac:dyDescent="0.2">
      <c r="B14" s="136"/>
      <c r="C14" s="1"/>
      <c r="D14" s="139">
        <v>3</v>
      </c>
      <c r="E14" s="778" t="str">
        <f ca="1">HYPERLINK("#"&amp;P14,INDIRECT(P14))</f>
        <v>Wykaz wersji planu neutralności klimatycznej</v>
      </c>
      <c r="F14" s="779"/>
      <c r="G14" s="779"/>
      <c r="H14" s="779"/>
      <c r="I14" s="779"/>
      <c r="J14" s="779"/>
      <c r="K14" s="779"/>
      <c r="L14" s="137"/>
      <c r="P14" s="140" t="str">
        <f t="shared" ca="1" si="0"/>
        <v>A_VersionCNR!$D$46</v>
      </c>
      <c r="Q14" s="116" t="str">
        <f t="shared" ca="1" si="1"/>
        <v>A_VersionCNR</v>
      </c>
      <c r="T14" s="129"/>
    </row>
    <row r="15" spans="1:23" ht="5.0999999999999996" customHeight="1" x14ac:dyDescent="0.2">
      <c r="B15" s="136"/>
      <c r="C15" s="1"/>
      <c r="D15" s="793"/>
      <c r="E15" s="793"/>
      <c r="F15" s="794"/>
      <c r="G15" s="794"/>
      <c r="H15" s="794"/>
      <c r="I15" s="794"/>
      <c r="J15" s="794"/>
      <c r="K15" s="794"/>
      <c r="L15" s="137"/>
      <c r="P15" s="116"/>
      <c r="Q15" s="116"/>
      <c r="T15" s="129"/>
    </row>
    <row r="16" spans="1:23" ht="15" x14ac:dyDescent="0.2">
      <c r="B16" s="136"/>
      <c r="C16" s="138" t="s">
        <v>411</v>
      </c>
      <c r="D16" s="781" t="str">
        <f ca="1">HYPERLINK("#"&amp;P16,INDIRECT(P16))</f>
        <v>DANE DOTYCZĄCE INSTALACJI</v>
      </c>
      <c r="E16" s="780"/>
      <c r="F16" s="780"/>
      <c r="G16" s="780"/>
      <c r="H16" s="780"/>
      <c r="I16" s="780"/>
      <c r="J16" s="780"/>
      <c r="K16" s="780"/>
      <c r="L16" s="137"/>
      <c r="P16" s="133" t="str">
        <f ca="1">ADDRESS(6,4,,,Q16)</f>
        <v>B_InstallationData!$D$6</v>
      </c>
      <c r="Q16" s="134" t="str">
        <f ca="1">B_InstallationData!$S$2</f>
        <v>B_InstallationData</v>
      </c>
      <c r="T16" s="129">
        <f>MAX($T$5:T15)+1</f>
        <v>3</v>
      </c>
    </row>
    <row r="17" spans="2:20" ht="12.75" customHeight="1" x14ac:dyDescent="0.2">
      <c r="B17" s="136"/>
      <c r="C17" s="1"/>
      <c r="D17" s="139">
        <v>1</v>
      </c>
      <c r="E17" s="778" t="str">
        <f ca="1">HYPERLINK("#"&amp;P17,INDIRECT(P17))</f>
        <v>Zgoda na wykorzystanie danych zawartych w tym pliku</v>
      </c>
      <c r="F17" s="779"/>
      <c r="G17" s="779"/>
      <c r="H17" s="779"/>
      <c r="I17" s="779"/>
      <c r="J17" s="779"/>
      <c r="K17" s="779"/>
      <c r="L17" s="137"/>
      <c r="P17" s="140" t="str">
        <f ca="1">ADDRESS(MATCH(D17,INDIRECT("'"&amp; Q17 &amp; "'!A:A")),4,,,Q17)</f>
        <v>B_InstallationData!$D$8</v>
      </c>
      <c r="Q17" s="116" t="str">
        <f ca="1">Q16</f>
        <v>B_InstallationData</v>
      </c>
      <c r="T17" s="129"/>
    </row>
    <row r="18" spans="2:20" ht="12.75" customHeight="1" x14ac:dyDescent="0.2">
      <c r="B18" s="136"/>
      <c r="C18" s="1"/>
      <c r="D18" s="139">
        <v>2</v>
      </c>
      <c r="E18" s="778" t="str">
        <f ca="1">HYPERLINK("#"&amp;P18,INDIRECT(P18))</f>
        <v>Dane identyfikacyjne instalacji</v>
      </c>
      <c r="F18" s="779"/>
      <c r="G18" s="779"/>
      <c r="H18" s="779"/>
      <c r="I18" s="779"/>
      <c r="J18" s="779"/>
      <c r="K18" s="779"/>
      <c r="L18" s="137"/>
      <c r="P18" s="140" t="str">
        <f t="shared" ref="P18:P20" ca="1" si="2">ADDRESS(MATCH(D18,INDIRECT("'"&amp; Q18 &amp; "'!A:A")),4,,,Q18)</f>
        <v>B_InstallationData!$D$35</v>
      </c>
      <c r="Q18" s="116" t="str">
        <f t="shared" ref="Q18:Q20" ca="1" si="3">Q17</f>
        <v>B_InstallationData</v>
      </c>
      <c r="T18" s="129"/>
    </row>
    <row r="19" spans="2:20" ht="12.75" customHeight="1" x14ac:dyDescent="0.2">
      <c r="B19" s="136"/>
      <c r="C19" s="1"/>
      <c r="D19" s="139">
        <v>3</v>
      </c>
      <c r="E19" s="778" t="str">
        <f ca="1">HYPERLINK("#"&amp;P19,INDIRECT(P19))</f>
        <v>Dane kontaktowe</v>
      </c>
      <c r="F19" s="779"/>
      <c r="G19" s="779"/>
      <c r="H19" s="779"/>
      <c r="I19" s="779"/>
      <c r="J19" s="779"/>
      <c r="K19" s="779"/>
      <c r="L19" s="137"/>
      <c r="P19" s="140" t="str">
        <f t="shared" ca="1" si="2"/>
        <v>B_InstallationData!$D$165</v>
      </c>
      <c r="Q19" s="116" t="str">
        <f t="shared" ca="1" si="3"/>
        <v>B_InstallationData</v>
      </c>
      <c r="T19" s="129"/>
    </row>
    <row r="20" spans="2:20" ht="12.75" customHeight="1" x14ac:dyDescent="0.2">
      <c r="B20" s="136"/>
      <c r="C20" s="1"/>
      <c r="D20" s="139">
        <v>4</v>
      </c>
      <c r="E20" s="778" t="str">
        <f ca="1">HYPERLINK("#"&amp;P20,INDIRECT(P20))</f>
        <v>Weryfikator wyznaczony do niniejszego raportu</v>
      </c>
      <c r="F20" s="779"/>
      <c r="G20" s="779"/>
      <c r="H20" s="779"/>
      <c r="I20" s="779"/>
      <c r="J20" s="779"/>
      <c r="K20" s="779"/>
      <c r="L20" s="137"/>
      <c r="P20" s="140" t="str">
        <f t="shared" ca="1" si="2"/>
        <v>B_InstallationData!$D$220</v>
      </c>
      <c r="Q20" s="116" t="str">
        <f t="shared" ca="1" si="3"/>
        <v>B_InstallationData</v>
      </c>
      <c r="T20" s="129"/>
    </row>
    <row r="21" spans="2:20" ht="5.0999999999999996" customHeight="1" x14ac:dyDescent="0.4">
      <c r="C21" s="141"/>
      <c r="F21" s="125"/>
      <c r="L21" s="137"/>
      <c r="T21" s="129"/>
    </row>
    <row r="22" spans="2:20" ht="15" x14ac:dyDescent="0.2">
      <c r="B22" s="136"/>
      <c r="C22" s="138" t="s">
        <v>243</v>
      </c>
      <c r="D22" s="781" t="str">
        <f ca="1">HYPERLINK("#"&amp;P22,INDIRECT(P22))</f>
        <v>REALIZACJA KAMIENI MILOWYCH</v>
      </c>
      <c r="E22" s="780"/>
      <c r="F22" s="780"/>
      <c r="G22" s="780"/>
      <c r="H22" s="780"/>
      <c r="I22" s="780"/>
      <c r="J22" s="780"/>
      <c r="K22" s="780"/>
      <c r="L22" s="137"/>
      <c r="P22" s="133" t="str">
        <f ca="1">ADDRESS(6,4,,,Q22)</f>
        <v>C_Milestones!$D$6</v>
      </c>
      <c r="Q22" s="134" t="str">
        <f ca="1">C_Milestones!$S$2</f>
        <v>C_Milestones</v>
      </c>
      <c r="T22" s="129">
        <f>MAX($T$5:T21)+1</f>
        <v>4</v>
      </c>
    </row>
    <row r="23" spans="2:20" ht="5.0999999999999996" customHeight="1" x14ac:dyDescent="0.4">
      <c r="C23" s="141"/>
      <c r="F23" s="125"/>
      <c r="L23" s="137"/>
      <c r="T23" s="129"/>
    </row>
    <row r="24" spans="2:20" ht="15" x14ac:dyDescent="0.2">
      <c r="B24" s="136"/>
      <c r="C24" s="138" t="s">
        <v>254</v>
      </c>
      <c r="D24" s="781" t="str">
        <f ca="1">HYPERLINK("#"&amp;P24,INDIRECT(P24))</f>
        <v>WARTOŚCI DOCELOWE NA POZIOMIE PODINSTALACJI</v>
      </c>
      <c r="E24" s="780"/>
      <c r="F24" s="780"/>
      <c r="G24" s="780"/>
      <c r="H24" s="780"/>
      <c r="I24" s="780"/>
      <c r="J24" s="780"/>
      <c r="K24" s="780"/>
      <c r="L24" s="137"/>
      <c r="P24" s="133" t="str">
        <f ca="1">ADDRESS(7,4,,,Q24)</f>
        <v>D_Targets!$D$7</v>
      </c>
      <c r="Q24" s="134" t="str">
        <f ca="1">D_Targets!$S$2</f>
        <v>D_Targets</v>
      </c>
      <c r="T24" s="129">
        <f>MAX($T$5:T23)+1</f>
        <v>5</v>
      </c>
    </row>
    <row r="25" spans="2:20" ht="5.0999999999999996" customHeight="1" x14ac:dyDescent="0.4">
      <c r="C25" s="141"/>
      <c r="F25" s="125"/>
      <c r="L25" s="137"/>
      <c r="T25" s="129"/>
    </row>
    <row r="26" spans="2:20" ht="15" x14ac:dyDescent="0.2">
      <c r="B26" s="136"/>
      <c r="C26" s="138" t="s">
        <v>249</v>
      </c>
      <c r="D26" s="781" t="str">
        <f ca="1">HYPERLINK("#"&amp;P26,INDIRECT(P26))</f>
        <v>PODSUMOWANIE</v>
      </c>
      <c r="E26" s="780"/>
      <c r="F26" s="780"/>
      <c r="G26" s="780"/>
      <c r="H26" s="780"/>
      <c r="I26" s="780"/>
      <c r="J26" s="780"/>
      <c r="K26" s="780"/>
      <c r="L26" s="137"/>
      <c r="P26" s="133" t="str">
        <f ca="1">ADDRESS(6,4,,,Q26)</f>
        <v>E_Summary!$D$6</v>
      </c>
      <c r="Q26" s="134" t="str">
        <f ca="1">E_Summary!$S$2</f>
        <v>E_Summary</v>
      </c>
      <c r="T26" s="129">
        <f>MAX($T$5:T25)+1</f>
        <v>6</v>
      </c>
    </row>
    <row r="27" spans="2:20" ht="12.75" customHeight="1" x14ac:dyDescent="0.2">
      <c r="B27" s="136"/>
      <c r="C27" s="142"/>
      <c r="D27" s="139">
        <v>1</v>
      </c>
      <c r="E27" s="778" t="str">
        <f t="shared" ref="E27:E29" ca="1" si="4">HYPERLINK("#"&amp;P27,INDIRECT(P27))</f>
        <v>Ogólne informacje o sprawozdaniu dotyczącym neutralności klimatycznej</v>
      </c>
      <c r="F27" s="779"/>
      <c r="G27" s="779"/>
      <c r="H27" s="779"/>
      <c r="I27" s="779"/>
      <c r="J27" s="779"/>
      <c r="K27" s="779"/>
      <c r="L27" s="137"/>
      <c r="P27" s="140" t="str">
        <f ca="1">ADDRESS(MATCH(D27,INDIRECT("'"&amp; Q27 &amp; "'!A:A")),4,,,Q27)</f>
        <v>E_Summary!$D$8</v>
      </c>
      <c r="Q27" s="116" t="str">
        <f ca="1">Q26</f>
        <v>E_Summary</v>
      </c>
    </row>
    <row r="28" spans="2:20" ht="12.75" customHeight="1" x14ac:dyDescent="0.2">
      <c r="B28" s="136"/>
      <c r="C28" s="1"/>
      <c r="D28" s="139">
        <v>2</v>
      </c>
      <c r="E28" s="778" t="str">
        <f t="shared" ca="1" si="4"/>
        <v>Osiągnięcie wartości docelowych</v>
      </c>
      <c r="F28" s="779"/>
      <c r="G28" s="779"/>
      <c r="H28" s="779"/>
      <c r="I28" s="779"/>
      <c r="J28" s="779"/>
      <c r="K28" s="779"/>
      <c r="L28" s="137"/>
      <c r="P28" s="140" t="str">
        <f t="shared" ref="P28:P29" ca="1" si="5">ADDRESS(MATCH(D28,INDIRECT("'"&amp; Q28 &amp; "'!A:A")),4,,,Q28)</f>
        <v>E_Summary!$D$64</v>
      </c>
      <c r="Q28" s="116" t="str">
        <f t="shared" ref="Q28:Q29" ca="1" si="6">Q27</f>
        <v>E_Summary</v>
      </c>
    </row>
    <row r="29" spans="2:20" ht="12.75" customHeight="1" x14ac:dyDescent="0.2">
      <c r="B29" s="136"/>
      <c r="C29" s="1"/>
      <c r="D29" s="139">
        <v>3</v>
      </c>
      <c r="E29" s="778" t="str">
        <f t="shared" ca="1" si="4"/>
        <v>Realizacja kamieni milowych</v>
      </c>
      <c r="F29" s="779"/>
      <c r="G29" s="779"/>
      <c r="H29" s="779"/>
      <c r="I29" s="779"/>
      <c r="J29" s="779"/>
      <c r="K29" s="779"/>
      <c r="L29" s="137"/>
      <c r="P29" s="140" t="str">
        <f t="shared" ca="1" si="5"/>
        <v>E_Summary!$D$150</v>
      </c>
      <c r="Q29" s="116" t="str">
        <f t="shared" ca="1" si="6"/>
        <v>E_Summary</v>
      </c>
    </row>
    <row r="30" spans="2:20" ht="5.0999999999999996" customHeight="1" x14ac:dyDescent="0.4">
      <c r="C30" s="141"/>
      <c r="F30" s="125"/>
      <c r="L30" s="137"/>
    </row>
    <row r="31" spans="2:20" ht="15" x14ac:dyDescent="0.2">
      <c r="B31" s="136"/>
      <c r="C31" s="138" t="s">
        <v>413</v>
      </c>
      <c r="D31" s="781" t="str">
        <f ca="1">HYPERLINK("#"&amp;P31,INDIRECT(P31))</f>
        <v>DODATKOWE WYMAGANIA DOTYCZĄCE DANYCH, USTANAWIANE PRZEZ PAŃSTWA CZŁONKOWSKIE</v>
      </c>
      <c r="E31" s="780"/>
      <c r="F31" s="780"/>
      <c r="G31" s="780"/>
      <c r="H31" s="780"/>
      <c r="I31" s="780"/>
      <c r="J31" s="780"/>
      <c r="K31" s="780"/>
      <c r="L31" s="137"/>
      <c r="P31" s="133" t="str">
        <f ca="1">ADDRESS(5,3,,,Q31)</f>
        <v>F_MSspecific!$C$5</v>
      </c>
      <c r="Q31" s="134" t="str">
        <f ca="1">F_MSspecific!$O$2</f>
        <v>F_MSspecific</v>
      </c>
      <c r="T31" s="129">
        <f>MAX($T$5:T30)+1</f>
        <v>7</v>
      </c>
    </row>
    <row r="32" spans="2:20" ht="5.0999999999999996" customHeight="1" x14ac:dyDescent="0.4">
      <c r="C32" s="141"/>
      <c r="F32" s="125"/>
      <c r="L32" s="137"/>
    </row>
    <row r="33" spans="2:20" ht="15" x14ac:dyDescent="0.2">
      <c r="B33" s="136"/>
      <c r="C33" s="138" t="s">
        <v>830</v>
      </c>
      <c r="D33" s="781" t="str">
        <f ca="1">HYPERLINK("#"&amp;P33,INDIRECT(P33))</f>
        <v>UWAGI I DALSZE INFORMACJE</v>
      </c>
      <c r="E33" s="780"/>
      <c r="F33" s="780"/>
      <c r="G33" s="780"/>
      <c r="H33" s="780"/>
      <c r="I33" s="780"/>
      <c r="J33" s="780"/>
      <c r="K33" s="780"/>
      <c r="L33" s="137"/>
      <c r="P33" s="133" t="str">
        <f ca="1">ADDRESS(5,3,,,Q33)</f>
        <v>G_Comments!$C$5</v>
      </c>
      <c r="Q33" s="134" t="str">
        <f ca="1">G_Comments!$O$2</f>
        <v>G_Comments</v>
      </c>
      <c r="T33" s="129">
        <f>MAX($T$5:T32)+1</f>
        <v>8</v>
      </c>
    </row>
    <row r="34" spans="2:20" ht="28.5" thickBot="1" x14ac:dyDescent="0.45">
      <c r="C34" s="141"/>
      <c r="F34" s="125"/>
    </row>
    <row r="35" spans="2:20" ht="12.75" customHeight="1" x14ac:dyDescent="0.2">
      <c r="B35" s="127"/>
      <c r="C35" s="127"/>
      <c r="D35" s="754" t="str">
        <f>Translations!$B$5</f>
        <v>Wersja językowa:</v>
      </c>
      <c r="E35" s="755"/>
      <c r="F35" s="755"/>
      <c r="G35" s="756"/>
      <c r="H35" s="766" t="str">
        <f>VersionDocumentation!B5</f>
        <v>Polish</v>
      </c>
      <c r="I35" s="767"/>
      <c r="J35" s="767"/>
      <c r="K35" s="768"/>
      <c r="L35" s="127"/>
    </row>
    <row r="36" spans="2:20" ht="12.75" customHeight="1" thickBot="1" x14ac:dyDescent="0.25">
      <c r="B36" s="127"/>
      <c r="C36" s="127"/>
      <c r="D36" s="757" t="str">
        <f>Translations!$B$6</f>
        <v>Nazwa dokumentu:</v>
      </c>
      <c r="E36" s="758"/>
      <c r="F36" s="758"/>
      <c r="G36" s="759"/>
      <c r="H36" s="775" t="str">
        <f>VersionDocumentation!C3</f>
        <v>CNR Template_COM_pl_090226.xls</v>
      </c>
      <c r="I36" s="776"/>
      <c r="J36" s="776"/>
      <c r="K36" s="777"/>
      <c r="L36" s="127"/>
    </row>
    <row r="37" spans="2:20" x14ac:dyDescent="0.2">
      <c r="B37" s="127"/>
      <c r="C37" s="127"/>
      <c r="D37" s="127"/>
      <c r="E37" s="127"/>
      <c r="F37" s="127"/>
      <c r="G37" s="127"/>
      <c r="H37" s="127"/>
      <c r="I37" s="127"/>
      <c r="J37" s="127"/>
      <c r="K37" s="127"/>
      <c r="L37" s="127"/>
    </row>
    <row r="38" spans="2:20" ht="12.6" customHeight="1" x14ac:dyDescent="0.2">
      <c r="B38" s="127"/>
      <c r="C38" s="127"/>
      <c r="D38" s="127"/>
      <c r="E38" s="127"/>
      <c r="F38" s="127"/>
      <c r="G38" s="127"/>
      <c r="H38" s="127"/>
      <c r="I38" s="127"/>
      <c r="J38" s="127"/>
      <c r="K38" s="127"/>
      <c r="L38" s="127"/>
    </row>
    <row r="39" spans="2:20" ht="13.5" thickBot="1" x14ac:dyDescent="0.25">
      <c r="B39" s="127"/>
      <c r="C39" s="127"/>
      <c r="D39" s="143" t="str">
        <f>Translations!$B$7</f>
        <v>Informacja o dokumencie:</v>
      </c>
      <c r="E39" s="143"/>
      <c r="F39" s="143"/>
      <c r="G39" s="127"/>
      <c r="H39" s="127"/>
      <c r="I39" s="127"/>
      <c r="J39" s="127"/>
      <c r="K39" s="127"/>
      <c r="L39" s="127"/>
    </row>
    <row r="40" spans="2:20" ht="12.75" customHeight="1" x14ac:dyDescent="0.2">
      <c r="B40" s="127"/>
      <c r="C40" s="127"/>
      <c r="D40" s="754" t="str">
        <f>Translations!$B$8</f>
        <v>Nazwa instalacji:</v>
      </c>
      <c r="E40" s="755"/>
      <c r="F40" s="755"/>
      <c r="G40" s="756"/>
      <c r="H40" s="766" t="str">
        <f>IF(ISBLANK(B_InstallationData!I71),"",B_InstallationData!I71)</f>
        <v/>
      </c>
      <c r="I40" s="767"/>
      <c r="J40" s="767"/>
      <c r="K40" s="768"/>
      <c r="L40" s="127"/>
    </row>
    <row r="41" spans="2:20" ht="12.75" customHeight="1" x14ac:dyDescent="0.2">
      <c r="B41" s="127"/>
      <c r="C41" s="127"/>
      <c r="D41" s="760" t="str">
        <f>Translations!$B$9</f>
        <v>Niepowtarzalny identyfikator instalacji:</v>
      </c>
      <c r="E41" s="761"/>
      <c r="F41" s="761"/>
      <c r="G41" s="762"/>
      <c r="H41" s="769" t="str">
        <f>IF(ISBLANK(B_InstallationData!I75),"",B_InstallationData!I75)</f>
        <v/>
      </c>
      <c r="I41" s="770"/>
      <c r="J41" s="770"/>
      <c r="K41" s="771"/>
      <c r="L41" s="127"/>
    </row>
    <row r="42" spans="2:20" ht="30" customHeight="1" thickBot="1" x14ac:dyDescent="0.25">
      <c r="B42" s="127"/>
      <c r="C42" s="127"/>
      <c r="D42" s="763" t="str">
        <f>Translations!$B$523</f>
        <v>Data odniesienia dla sprawozdania dotyczącego neutralności klimatycznej:</v>
      </c>
      <c r="E42" s="764"/>
      <c r="F42" s="764"/>
      <c r="G42" s="765"/>
      <c r="H42" s="772" t="str">
        <f>E_Summary!$J$19</f>
        <v/>
      </c>
      <c r="I42" s="773"/>
      <c r="J42" s="773"/>
      <c r="K42" s="774"/>
      <c r="L42" s="127"/>
    </row>
    <row r="43" spans="2:20" x14ac:dyDescent="0.2">
      <c r="B43" s="127"/>
      <c r="C43" s="127"/>
      <c r="D43" s="127"/>
      <c r="E43" s="127"/>
      <c r="F43" s="127"/>
      <c r="G43" s="127"/>
      <c r="H43" s="127"/>
      <c r="I43" s="127"/>
      <c r="J43" s="127"/>
      <c r="K43" s="127"/>
      <c r="L43" s="127"/>
    </row>
    <row r="44" spans="2:20" ht="32.25" customHeight="1" x14ac:dyDescent="0.2">
      <c r="B44" s="127"/>
      <c r="C44" s="127"/>
      <c r="D44" s="785" t="str">
        <f>Translations!$B$11</f>
        <v>Jeżeli przekazujecie Państwo sprawozdanie dotyczące neutralności klimatycznej wykorzystując drogę tradycyjną lub z wykorzystaniem kwalifikowanego podpisu elektronicznego, prosimy o skorzystanie z poniższego miejsca na podpis:</v>
      </c>
      <c r="E44" s="785"/>
      <c r="F44" s="785"/>
      <c r="G44" s="786"/>
      <c r="H44" s="786"/>
      <c r="I44" s="786"/>
      <c r="J44" s="786"/>
      <c r="K44" s="786"/>
      <c r="L44" s="127"/>
    </row>
    <row r="45" spans="2:20" x14ac:dyDescent="0.2">
      <c r="B45" s="127"/>
      <c r="C45" s="127"/>
      <c r="D45" s="127"/>
      <c r="E45" s="127"/>
      <c r="F45" s="127"/>
      <c r="G45" s="144"/>
      <c r="H45" s="127"/>
      <c r="I45" s="127"/>
      <c r="J45" s="127"/>
      <c r="K45" s="127"/>
      <c r="L45" s="127"/>
    </row>
    <row r="46" spans="2:20" x14ac:dyDescent="0.2">
      <c r="B46" s="127"/>
      <c r="C46" s="127"/>
      <c r="D46" s="127"/>
      <c r="E46" s="127"/>
      <c r="F46" s="127"/>
      <c r="G46" s="127"/>
      <c r="H46" s="127"/>
      <c r="I46" s="127"/>
      <c r="J46" s="127"/>
      <c r="K46" s="127"/>
      <c r="L46" s="127"/>
    </row>
    <row r="47" spans="2:20" x14ac:dyDescent="0.2">
      <c r="B47" s="127"/>
      <c r="C47" s="127"/>
      <c r="D47" s="127"/>
      <c r="E47" s="127"/>
      <c r="F47" s="127"/>
      <c r="G47" s="127"/>
      <c r="H47" s="127"/>
      <c r="I47" s="127"/>
      <c r="J47" s="127"/>
      <c r="K47" s="127"/>
      <c r="L47" s="127"/>
    </row>
    <row r="48" spans="2:20" x14ac:dyDescent="0.2">
      <c r="B48" s="127"/>
      <c r="C48" s="127"/>
      <c r="D48" s="127"/>
      <c r="E48" s="127"/>
      <c r="F48" s="127"/>
      <c r="G48" s="127"/>
      <c r="H48" s="127"/>
      <c r="I48" s="127"/>
      <c r="J48" s="127"/>
      <c r="K48" s="127"/>
      <c r="L48" s="127"/>
    </row>
    <row r="49" spans="1:21" x14ac:dyDescent="0.2">
      <c r="B49" s="127"/>
      <c r="C49" s="127"/>
      <c r="D49" s="145"/>
      <c r="E49" s="145"/>
      <c r="F49" s="145"/>
      <c r="G49" s="127"/>
      <c r="H49" s="145"/>
      <c r="I49" s="127"/>
      <c r="J49" s="127"/>
      <c r="K49" s="127"/>
      <c r="L49" s="127"/>
    </row>
    <row r="50" spans="1:21" ht="25.5" customHeight="1" x14ac:dyDescent="0.2">
      <c r="B50" s="127"/>
      <c r="C50" s="127"/>
      <c r="D50" s="783" t="str">
        <f>Translations!$B$12</f>
        <v>Data</v>
      </c>
      <c r="E50" s="783"/>
      <c r="F50" s="783"/>
      <c r="G50" s="144"/>
      <c r="H50" s="783" t="str">
        <f>Translations!$B$13</f>
        <v>Imię, nazwisko i podpis
osoby prawnie odpowiedzialnej</v>
      </c>
      <c r="I50" s="784"/>
      <c r="J50" s="784"/>
      <c r="K50" s="784"/>
      <c r="L50" s="127"/>
    </row>
    <row r="51" spans="1:21" x14ac:dyDescent="0.2">
      <c r="I51" s="146"/>
      <c r="J51" s="146"/>
      <c r="K51" s="146"/>
      <c r="L51" s="146"/>
    </row>
    <row r="54" spans="1:21" x14ac:dyDescent="0.2">
      <c r="A54" s="113" t="s">
        <v>620</v>
      </c>
    </row>
    <row r="55" spans="1:21" hidden="1" x14ac:dyDescent="0.2">
      <c r="A55" s="110" t="s">
        <v>246</v>
      </c>
      <c r="B55" s="147" t="s">
        <v>257</v>
      </c>
      <c r="C55" s="147" t="s">
        <v>257</v>
      </c>
      <c r="D55" s="147" t="s">
        <v>257</v>
      </c>
      <c r="E55" s="147" t="s">
        <v>257</v>
      </c>
      <c r="F55" s="147" t="s">
        <v>257</v>
      </c>
      <c r="G55" s="147" t="s">
        <v>257</v>
      </c>
      <c r="H55" s="147" t="s">
        <v>257</v>
      </c>
      <c r="I55" s="147" t="s">
        <v>257</v>
      </c>
      <c r="J55" s="147" t="s">
        <v>257</v>
      </c>
      <c r="K55" s="147" t="s">
        <v>257</v>
      </c>
      <c r="L55" s="147" t="s">
        <v>257</v>
      </c>
      <c r="M55" s="147" t="s">
        <v>257</v>
      </c>
      <c r="N55" s="147" t="s">
        <v>257</v>
      </c>
      <c r="O55" s="147" t="s">
        <v>257</v>
      </c>
      <c r="P55" s="147" t="s">
        <v>257</v>
      </c>
      <c r="Q55" s="147" t="s">
        <v>257</v>
      </c>
      <c r="R55" s="147" t="s">
        <v>257</v>
      </c>
      <c r="S55" s="147" t="s">
        <v>257</v>
      </c>
      <c r="T55" s="147" t="s">
        <v>257</v>
      </c>
      <c r="U55" s="147" t="s">
        <v>257</v>
      </c>
    </row>
    <row r="56" spans="1:21" hidden="1" x14ac:dyDescent="0.2">
      <c r="A56" s="110" t="s">
        <v>246</v>
      </c>
      <c r="B56" s="111"/>
      <c r="C56" s="111"/>
      <c r="D56" s="111"/>
      <c r="E56" s="111"/>
      <c r="F56" s="111"/>
      <c r="G56" s="111"/>
      <c r="H56" s="111"/>
      <c r="I56" s="111"/>
      <c r="J56" s="111"/>
      <c r="K56" s="111"/>
      <c r="L56" s="111"/>
      <c r="M56" s="111"/>
      <c r="N56" s="111" t="s">
        <v>600</v>
      </c>
    </row>
  </sheetData>
  <sheetProtection sheet="1" objects="1" scenarios="1" formatCells="0" formatColumns="0" formatRows="0"/>
  <dataConsolidate/>
  <mergeCells count="48">
    <mergeCell ref="B2:B4"/>
    <mergeCell ref="F2:G2"/>
    <mergeCell ref="H2:I2"/>
    <mergeCell ref="J2:K2"/>
    <mergeCell ref="C4:E4"/>
    <mergeCell ref="F4:G4"/>
    <mergeCell ref="H4:I4"/>
    <mergeCell ref="J4:K4"/>
    <mergeCell ref="L4:M4"/>
    <mergeCell ref="D50:F50"/>
    <mergeCell ref="H50:K50"/>
    <mergeCell ref="D44:K44"/>
    <mergeCell ref="L2:M2"/>
    <mergeCell ref="C3:E3"/>
    <mergeCell ref="F3:G3"/>
    <mergeCell ref="H3:I3"/>
    <mergeCell ref="J3:K3"/>
    <mergeCell ref="L3:M3"/>
    <mergeCell ref="D9:K9"/>
    <mergeCell ref="D24:K24"/>
    <mergeCell ref="D10:K10"/>
    <mergeCell ref="D22:K22"/>
    <mergeCell ref="D15:K15"/>
    <mergeCell ref="E12:K12"/>
    <mergeCell ref="E19:K19"/>
    <mergeCell ref="D11:K11"/>
    <mergeCell ref="D31:K31"/>
    <mergeCell ref="D33:K33"/>
    <mergeCell ref="D26:K26"/>
    <mergeCell ref="E27:K27"/>
    <mergeCell ref="E28:K28"/>
    <mergeCell ref="E29:K29"/>
    <mergeCell ref="E13:K13"/>
    <mergeCell ref="E14:K14"/>
    <mergeCell ref="D16:K16"/>
    <mergeCell ref="E17:K17"/>
    <mergeCell ref="E18:K18"/>
    <mergeCell ref="E20:K20"/>
    <mergeCell ref="H40:K40"/>
    <mergeCell ref="H41:K41"/>
    <mergeCell ref="H42:K42"/>
    <mergeCell ref="H35:K35"/>
    <mergeCell ref="H36:K36"/>
    <mergeCell ref="D35:G35"/>
    <mergeCell ref="D36:G36"/>
    <mergeCell ref="D40:G40"/>
    <mergeCell ref="D41:G41"/>
    <mergeCell ref="D42:G42"/>
  </mergeCells>
  <conditionalFormatting sqref="N2">
    <cfRule type="expression" dxfId="152" priority="1" stopIfTrue="1">
      <formula>$G$314</formula>
    </cfRule>
  </conditionalFormatting>
  <pageMargins left="0.78740157480314965" right="0.78740157480314965" top="0.78740157480314965" bottom="0.78740157480314965" header="0.39370078740157483" footer="0.39370078740157483"/>
  <pageSetup paperSize="9" scale="37" orientation="portrait" r:id="rId1"/>
  <headerFooter alignWithMargins="0">
    <oddHeader>&amp;L&amp;F; &amp;A&amp;R&amp;D; &amp;T</oddHeader>
    <oddFooter>&amp;C&amp;P /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pageSetUpPr fitToPage="1"/>
  </sheetPr>
  <dimension ref="A1:O71"/>
  <sheetViews>
    <sheetView workbookViewId="0">
      <selection activeCell="P38" sqref="P38"/>
    </sheetView>
  </sheetViews>
  <sheetFormatPr defaultColWidth="11.42578125" defaultRowHeight="15" x14ac:dyDescent="0.25"/>
  <cols>
    <col min="1" max="1" width="2.85546875" style="552" customWidth="1"/>
    <col min="2" max="3" width="4.85546875" style="552" customWidth="1"/>
    <col min="4" max="13" width="12.85546875" style="552" customWidth="1"/>
    <col min="15" max="15" width="9.140625" style="113" hidden="1" customWidth="1"/>
  </cols>
  <sheetData>
    <row r="1" spans="1:15" s="176" customFormat="1" ht="15.75" customHeight="1" thickBot="1" x14ac:dyDescent="0.3">
      <c r="A1" s="1339" t="str">
        <f>Translations!$B$650</f>
        <v>G. Uwagi</v>
      </c>
      <c r="B1" s="1340"/>
      <c r="C1" s="1184"/>
      <c r="D1" s="545" t="str">
        <f>Translations!$B$2</f>
        <v>Obszar nawigacji:</v>
      </c>
      <c r="E1" s="546"/>
      <c r="F1" s="790" t="str">
        <f>Translations!$B$14</f>
        <v>Spis treści</v>
      </c>
      <c r="G1" s="787"/>
      <c r="H1" s="787"/>
      <c r="I1" s="787"/>
      <c r="J1" s="787"/>
      <c r="K1" s="787"/>
      <c r="L1" s="787"/>
      <c r="M1" s="787"/>
      <c r="N1" s="172"/>
      <c r="O1" s="110" t="s">
        <v>246</v>
      </c>
    </row>
    <row r="2" spans="1:15" s="176" customFormat="1" ht="15.75" customHeight="1" thickBot="1" x14ac:dyDescent="0.25">
      <c r="A2" s="1341"/>
      <c r="B2" s="1342"/>
      <c r="C2" s="1343"/>
      <c r="D2" s="787"/>
      <c r="E2" s="1347"/>
      <c r="F2" s="1348"/>
      <c r="G2" s="1348"/>
      <c r="H2" s="1348"/>
      <c r="I2" s="1348"/>
      <c r="J2" s="1348"/>
      <c r="K2" s="1348"/>
      <c r="L2" s="1348"/>
      <c r="M2" s="1348"/>
      <c r="N2" s="172"/>
      <c r="O2" s="118" t="str">
        <f ca="1">IF(ISERROR(CELL("filename",P2)),"K_Comments",MID(CELL("filename",P2),FIND("]",CELL("filename",P2))+1,1024))</f>
        <v>G_Comments</v>
      </c>
    </row>
    <row r="3" spans="1:15" s="176" customFormat="1" ht="15.75" customHeight="1" thickBot="1" x14ac:dyDescent="0.25">
      <c r="A3" s="1344"/>
      <c r="B3" s="1345"/>
      <c r="C3" s="1346"/>
      <c r="D3" s="787"/>
      <c r="E3" s="787"/>
      <c r="F3" s="1348"/>
      <c r="G3" s="1348"/>
      <c r="H3" s="1348"/>
      <c r="I3" s="1348"/>
      <c r="J3" s="1348"/>
      <c r="K3" s="1348"/>
      <c r="L3" s="1348"/>
      <c r="M3" s="1348"/>
      <c r="N3" s="172"/>
      <c r="O3" s="120"/>
    </row>
    <row r="4" spans="1:15" s="176" customFormat="1" x14ac:dyDescent="0.25">
      <c r="A4" s="180"/>
      <c r="B4" s="221"/>
      <c r="C4" s="180"/>
      <c r="D4" s="180"/>
      <c r="E4" s="222"/>
      <c r="F4" s="222"/>
      <c r="G4" s="222"/>
      <c r="H4" s="180"/>
      <c r="I4" s="180"/>
      <c r="J4" s="180"/>
      <c r="K4" s="180"/>
      <c r="L4" s="172"/>
      <c r="M4" s="172"/>
      <c r="N4" s="172"/>
      <c r="O4" s="123"/>
    </row>
    <row r="5" spans="1:15" s="176" customFormat="1" ht="23.25" customHeight="1" x14ac:dyDescent="0.25">
      <c r="A5" s="180"/>
      <c r="B5" s="177" t="s">
        <v>830</v>
      </c>
      <c r="C5" s="1191" t="str">
        <f>Translations!$B$511</f>
        <v>UWAGI I DALSZE INFORMACJE</v>
      </c>
      <c r="D5" s="853"/>
      <c r="E5" s="853"/>
      <c r="F5" s="853"/>
      <c r="G5" s="853"/>
      <c r="H5" s="853"/>
      <c r="I5" s="853"/>
      <c r="J5" s="853"/>
      <c r="K5" s="853"/>
      <c r="L5" s="853"/>
      <c r="M5" s="853"/>
      <c r="N5" s="172"/>
      <c r="O5" s="113"/>
    </row>
    <row r="6" spans="1:15" s="176" customFormat="1" x14ac:dyDescent="0.25">
      <c r="A6" s="180"/>
      <c r="B6" s="180"/>
      <c r="C6" s="180"/>
      <c r="D6" s="180"/>
      <c r="E6" s="180"/>
      <c r="F6" s="180"/>
      <c r="G6" s="180"/>
      <c r="H6" s="180"/>
      <c r="I6" s="180"/>
      <c r="J6" s="180"/>
      <c r="K6" s="180"/>
      <c r="L6" s="172"/>
      <c r="M6" s="172"/>
      <c r="N6" s="172"/>
      <c r="O6" s="113"/>
    </row>
    <row r="7" spans="1:15" s="176" customFormat="1" ht="15.75" customHeight="1" x14ac:dyDescent="0.25">
      <c r="A7" s="180"/>
      <c r="B7" s="181" t="s">
        <v>113</v>
      </c>
      <c r="C7" s="858" t="str">
        <f>Translations!$B$512</f>
        <v>Dokumenty uzupełniające do niniejszego planu</v>
      </c>
      <c r="D7" s="858"/>
      <c r="E7" s="858"/>
      <c r="F7" s="858"/>
      <c r="G7" s="858"/>
      <c r="H7" s="858"/>
      <c r="I7" s="858"/>
      <c r="J7" s="858"/>
      <c r="K7" s="858"/>
      <c r="L7" s="858"/>
      <c r="M7" s="858"/>
      <c r="N7" s="172"/>
      <c r="O7" s="113"/>
    </row>
    <row r="8" spans="1:15" s="176" customFormat="1" ht="5.0999999999999996" customHeight="1" x14ac:dyDescent="0.25">
      <c r="A8" s="180"/>
      <c r="B8" s="180"/>
      <c r="C8" s="180"/>
      <c r="D8" s="180"/>
      <c r="E8" s="180"/>
      <c r="F8" s="180"/>
      <c r="G8" s="180"/>
      <c r="H8" s="180"/>
      <c r="I8" s="180"/>
      <c r="J8" s="180"/>
      <c r="K8" s="180"/>
      <c r="L8" s="172"/>
      <c r="M8" s="172"/>
      <c r="N8" s="172"/>
      <c r="O8" s="113"/>
    </row>
    <row r="9" spans="1:15" s="176" customFormat="1" ht="15" customHeight="1" x14ac:dyDescent="0.25">
      <c r="A9" s="180"/>
      <c r="B9" s="184"/>
      <c r="C9" s="859" t="str">
        <f>Translations!$B$513</f>
        <v>W tym miejscu proszę wymienić wszystkie dokumenty dołączone do niniejszego planu</v>
      </c>
      <c r="D9" s="853"/>
      <c r="E9" s="853"/>
      <c r="F9" s="853"/>
      <c r="G9" s="853"/>
      <c r="H9" s="853"/>
      <c r="I9" s="853"/>
      <c r="J9" s="853"/>
      <c r="K9" s="853"/>
      <c r="L9" s="853"/>
      <c r="M9" s="853"/>
      <c r="N9" s="172"/>
      <c r="O9" s="132"/>
    </row>
    <row r="10" spans="1:15" s="176" customFormat="1" ht="15" customHeight="1" x14ac:dyDescent="0.2">
      <c r="C10" s="1161" t="str">
        <f>Translations!$B$514</f>
        <v>Poniżej proszę podać nazwę pliku lub nazwy plików, jeśli są one w formie elektronicznej, bądź oznaczenia dokumentów, jeśli są one w wersji papierowej.</v>
      </c>
      <c r="D10" s="853"/>
      <c r="E10" s="853"/>
      <c r="F10" s="853"/>
      <c r="G10" s="853"/>
      <c r="H10" s="853"/>
      <c r="I10" s="853"/>
      <c r="J10" s="853"/>
      <c r="K10" s="853"/>
      <c r="L10" s="853"/>
      <c r="M10" s="853"/>
      <c r="O10" s="113"/>
    </row>
    <row r="11" spans="1:15" s="176" customFormat="1" ht="5.0999999999999996" customHeight="1" x14ac:dyDescent="0.25">
      <c r="A11" s="180"/>
      <c r="B11" s="180"/>
      <c r="C11" s="180"/>
      <c r="D11" s="180"/>
      <c r="E11" s="180"/>
      <c r="F11" s="180"/>
      <c r="G11" s="180"/>
      <c r="H11" s="180"/>
      <c r="I11" s="180"/>
      <c r="J11" s="180"/>
      <c r="K11" s="180"/>
      <c r="L11" s="172"/>
      <c r="M11" s="172"/>
      <c r="N11" s="172"/>
      <c r="O11" s="113"/>
    </row>
    <row r="12" spans="1:15" s="176" customFormat="1" ht="12.75" x14ac:dyDescent="0.2">
      <c r="D12" s="329" t="str">
        <f>Translations!$B$515</f>
        <v>Nazwa pliku / Znak pisma</v>
      </c>
      <c r="E12" s="328"/>
      <c r="F12" s="329" t="str">
        <f>Translations!$B$516</f>
        <v>Opis dokumentu</v>
      </c>
      <c r="G12" s="329"/>
      <c r="H12" s="329"/>
      <c r="I12" s="329"/>
      <c r="J12" s="329"/>
      <c r="K12" s="329"/>
      <c r="L12" s="549"/>
      <c r="M12" s="549"/>
      <c r="O12" s="113"/>
    </row>
    <row r="13" spans="1:15" s="176" customFormat="1" x14ac:dyDescent="0.2">
      <c r="D13" s="1349"/>
      <c r="E13" s="1350"/>
      <c r="F13" s="1351"/>
      <c r="G13" s="1352"/>
      <c r="H13" s="1352"/>
      <c r="I13" s="1352"/>
      <c r="J13" s="1352"/>
      <c r="K13" s="1352"/>
      <c r="L13" s="1352"/>
      <c r="M13" s="1352"/>
      <c r="O13" s="113"/>
    </row>
    <row r="14" spans="1:15" s="176" customFormat="1" x14ac:dyDescent="0.2">
      <c r="D14" s="1353"/>
      <c r="E14" s="1354"/>
      <c r="F14" s="1355"/>
      <c r="G14" s="1356"/>
      <c r="H14" s="1356"/>
      <c r="I14" s="1356"/>
      <c r="J14" s="1356"/>
      <c r="K14" s="1356"/>
      <c r="L14" s="1356"/>
      <c r="M14" s="1356"/>
      <c r="O14" s="113"/>
    </row>
    <row r="15" spans="1:15" s="176" customFormat="1" x14ac:dyDescent="0.2">
      <c r="D15" s="1353"/>
      <c r="E15" s="1354"/>
      <c r="F15" s="1355"/>
      <c r="G15" s="1356"/>
      <c r="H15" s="1356"/>
      <c r="I15" s="1356"/>
      <c r="J15" s="1356"/>
      <c r="K15" s="1356"/>
      <c r="L15" s="1356"/>
      <c r="M15" s="1356"/>
      <c r="O15" s="113"/>
    </row>
    <row r="16" spans="1:15" s="176" customFormat="1" x14ac:dyDescent="0.2">
      <c r="D16" s="1353"/>
      <c r="E16" s="1354"/>
      <c r="F16" s="1355"/>
      <c r="G16" s="1356"/>
      <c r="H16" s="1356"/>
      <c r="I16" s="1356"/>
      <c r="J16" s="1356"/>
      <c r="K16" s="1356"/>
      <c r="L16" s="1356"/>
      <c r="M16" s="1356"/>
      <c r="O16" s="113"/>
    </row>
    <row r="17" spans="1:15" s="176" customFormat="1" x14ac:dyDescent="0.2">
      <c r="D17" s="1353"/>
      <c r="E17" s="1354"/>
      <c r="F17" s="1355"/>
      <c r="G17" s="1356"/>
      <c r="H17" s="1356"/>
      <c r="I17" s="1356"/>
      <c r="J17" s="1356"/>
      <c r="K17" s="1356"/>
      <c r="L17" s="1356"/>
      <c r="M17" s="1356"/>
      <c r="O17" s="113"/>
    </row>
    <row r="18" spans="1:15" s="176" customFormat="1" x14ac:dyDescent="0.2">
      <c r="D18" s="1353"/>
      <c r="E18" s="1354"/>
      <c r="F18" s="1355"/>
      <c r="G18" s="1356"/>
      <c r="H18" s="1356"/>
      <c r="I18" s="1356"/>
      <c r="J18" s="1356"/>
      <c r="K18" s="1356"/>
      <c r="L18" s="1356"/>
      <c r="M18" s="1356"/>
      <c r="O18" s="113"/>
    </row>
    <row r="19" spans="1:15" s="176" customFormat="1" x14ac:dyDescent="0.2">
      <c r="D19" s="1353"/>
      <c r="E19" s="1354"/>
      <c r="F19" s="1355"/>
      <c r="G19" s="1356"/>
      <c r="H19" s="1356"/>
      <c r="I19" s="1356"/>
      <c r="J19" s="1356"/>
      <c r="K19" s="1356"/>
      <c r="L19" s="1356"/>
      <c r="M19" s="1356"/>
      <c r="O19" s="113"/>
    </row>
    <row r="20" spans="1:15" s="176" customFormat="1" x14ac:dyDescent="0.2">
      <c r="D20" s="1353"/>
      <c r="E20" s="1354"/>
      <c r="F20" s="1355"/>
      <c r="G20" s="1356"/>
      <c r="H20" s="1356"/>
      <c r="I20" s="1356"/>
      <c r="J20" s="1356"/>
      <c r="K20" s="1356"/>
      <c r="L20" s="1356"/>
      <c r="M20" s="1356"/>
      <c r="O20" s="113"/>
    </row>
    <row r="21" spans="1:15" s="176" customFormat="1" x14ac:dyDescent="0.2">
      <c r="D21" s="1358"/>
      <c r="E21" s="1359"/>
      <c r="F21" s="1360"/>
      <c r="G21" s="1361"/>
      <c r="H21" s="1361"/>
      <c r="I21" s="1361"/>
      <c r="J21" s="1361"/>
      <c r="K21" s="1361"/>
      <c r="L21" s="1361"/>
      <c r="M21" s="1361"/>
      <c r="O21" s="113"/>
    </row>
    <row r="22" spans="1:15" s="176" customFormat="1" ht="12.75" x14ac:dyDescent="0.2">
      <c r="O22" s="113"/>
    </row>
    <row r="23" spans="1:15" s="176" customFormat="1" ht="15.75" customHeight="1" x14ac:dyDescent="0.25">
      <c r="A23" s="180"/>
      <c r="B23" s="181" t="s">
        <v>194</v>
      </c>
      <c r="C23" s="858" t="str">
        <f>Translations!$B$517</f>
        <v>Miejsce na informacje dodatkowe wszelkiego rodzaju</v>
      </c>
      <c r="D23" s="858"/>
      <c r="E23" s="858"/>
      <c r="F23" s="858"/>
      <c r="G23" s="858"/>
      <c r="H23" s="858"/>
      <c r="I23" s="858"/>
      <c r="J23" s="858"/>
      <c r="K23" s="858"/>
      <c r="L23" s="858"/>
      <c r="M23" s="858"/>
      <c r="N23" s="172"/>
      <c r="O23" s="113"/>
    </row>
    <row r="24" spans="1:15" s="176" customFormat="1" ht="5.0999999999999996" customHeight="1" x14ac:dyDescent="0.25">
      <c r="A24" s="180"/>
      <c r="B24" s="180"/>
      <c r="C24" s="180"/>
      <c r="D24" s="180"/>
      <c r="E24" s="180"/>
      <c r="F24" s="180"/>
      <c r="G24" s="180"/>
      <c r="H24" s="180"/>
      <c r="I24" s="180"/>
      <c r="J24" s="180"/>
      <c r="K24" s="180"/>
      <c r="L24" s="172"/>
      <c r="M24" s="172"/>
      <c r="N24" s="172"/>
      <c r="O24" s="113"/>
    </row>
    <row r="25" spans="1:15" s="176" customFormat="1" ht="30" customHeight="1" x14ac:dyDescent="0.25">
      <c r="A25" s="180"/>
      <c r="B25" s="550"/>
      <c r="C25" s="1357" t="str">
        <f>Translations!$B$518</f>
        <v>W polu poniżej można podać wszelkie informacje, które nie nadają się do wprowadzenia w pozostałych arkuszach, lecz które – Państwa zdaniem – mogą być istotne dla właściwego organu</v>
      </c>
      <c r="D25" s="1357"/>
      <c r="E25" s="1357"/>
      <c r="F25" s="1357"/>
      <c r="G25" s="1357"/>
      <c r="H25" s="1357"/>
      <c r="I25" s="1357"/>
      <c r="J25" s="1357"/>
      <c r="K25" s="1357"/>
      <c r="L25" s="1357"/>
      <c r="M25" s="1357"/>
      <c r="N25" s="172"/>
      <c r="O25" s="113"/>
    </row>
    <row r="26" spans="1:15" s="552" customFormat="1" ht="12.75" x14ac:dyDescent="0.2">
      <c r="A26" s="23"/>
      <c r="B26" s="23"/>
      <c r="C26" s="23"/>
      <c r="D26" s="23"/>
      <c r="E26" s="23"/>
      <c r="F26" s="23"/>
      <c r="G26" s="23"/>
      <c r="H26" s="23"/>
      <c r="I26" s="23"/>
      <c r="J26" s="23"/>
      <c r="K26" s="23"/>
      <c r="L26" s="23"/>
      <c r="M26" s="23"/>
      <c r="N26" s="23"/>
      <c r="O26" s="113"/>
    </row>
    <row r="27" spans="1:15" s="552" customFormat="1" ht="12.75" x14ac:dyDescent="0.2">
      <c r="A27" s="23"/>
      <c r="B27" s="23"/>
      <c r="C27" s="23"/>
      <c r="D27" s="23"/>
      <c r="E27" s="23"/>
      <c r="F27" s="23"/>
      <c r="G27" s="23"/>
      <c r="H27" s="23"/>
      <c r="I27" s="23"/>
      <c r="J27" s="23"/>
      <c r="K27" s="23"/>
      <c r="L27" s="23"/>
      <c r="M27" s="23"/>
      <c r="N27" s="23"/>
      <c r="O27" s="113"/>
    </row>
    <row r="28" spans="1:15" s="552" customFormat="1" ht="12.75" x14ac:dyDescent="0.2">
      <c r="A28" s="23"/>
      <c r="B28" s="23"/>
      <c r="C28" s="23"/>
      <c r="D28" s="23"/>
      <c r="E28" s="23"/>
      <c r="F28" s="23"/>
      <c r="G28" s="23"/>
      <c r="H28" s="23"/>
      <c r="I28" s="23"/>
      <c r="J28" s="23"/>
      <c r="K28" s="23"/>
      <c r="L28" s="23"/>
      <c r="M28" s="23"/>
      <c r="N28" s="23"/>
      <c r="O28" s="113"/>
    </row>
    <row r="29" spans="1:15" s="552" customFormat="1" ht="12.75" x14ac:dyDescent="0.2">
      <c r="A29" s="23"/>
      <c r="B29" s="23"/>
      <c r="C29" s="23"/>
      <c r="D29" s="23"/>
      <c r="E29" s="23"/>
      <c r="F29" s="23"/>
      <c r="G29" s="23"/>
      <c r="H29" s="23"/>
      <c r="I29" s="23"/>
      <c r="J29" s="23"/>
      <c r="K29" s="23"/>
      <c r="L29" s="23"/>
      <c r="M29" s="23"/>
      <c r="N29" s="23"/>
      <c r="O29" s="113"/>
    </row>
    <row r="30" spans="1:15" s="552" customFormat="1" ht="12.75" x14ac:dyDescent="0.2">
      <c r="A30" s="23"/>
      <c r="B30" s="23"/>
      <c r="C30" s="23"/>
      <c r="D30" s="23"/>
      <c r="E30" s="23"/>
      <c r="F30" s="23"/>
      <c r="G30" s="23"/>
      <c r="H30" s="23"/>
      <c r="I30" s="23"/>
      <c r="J30" s="23"/>
      <c r="K30" s="23"/>
      <c r="L30" s="23"/>
      <c r="M30" s="23"/>
      <c r="N30" s="23"/>
      <c r="O30" s="113"/>
    </row>
    <row r="31" spans="1:15" s="552" customFormat="1" ht="12.75" x14ac:dyDescent="0.2">
      <c r="A31" s="23"/>
      <c r="B31" s="23"/>
      <c r="C31" s="23"/>
      <c r="D31" s="23"/>
      <c r="E31" s="23"/>
      <c r="F31" s="23"/>
      <c r="G31" s="23"/>
      <c r="H31" s="23"/>
      <c r="I31" s="23"/>
      <c r="J31" s="23"/>
      <c r="K31" s="23"/>
      <c r="L31" s="23"/>
      <c r="M31" s="23"/>
      <c r="N31" s="23"/>
      <c r="O31" s="113"/>
    </row>
    <row r="32" spans="1:15" s="552" customFormat="1" ht="12.75" x14ac:dyDescent="0.2">
      <c r="A32" s="23"/>
      <c r="B32" s="23"/>
      <c r="C32" s="23"/>
      <c r="D32" s="23"/>
      <c r="E32" s="23"/>
      <c r="F32" s="23"/>
      <c r="G32" s="23"/>
      <c r="H32" s="23"/>
      <c r="I32" s="23"/>
      <c r="J32" s="23"/>
      <c r="K32" s="23"/>
      <c r="L32" s="23"/>
      <c r="M32" s="23"/>
      <c r="N32" s="23"/>
      <c r="O32" s="113"/>
    </row>
    <row r="33" spans="1:15" s="552" customFormat="1" ht="12.75" x14ac:dyDescent="0.2">
      <c r="A33" s="23"/>
      <c r="B33" s="23"/>
      <c r="C33" s="23"/>
      <c r="D33" s="23"/>
      <c r="E33" s="23"/>
      <c r="F33" s="23"/>
      <c r="G33" s="23"/>
      <c r="H33" s="23"/>
      <c r="I33" s="23"/>
      <c r="J33" s="23"/>
      <c r="K33" s="23"/>
      <c r="L33" s="23"/>
      <c r="M33" s="23"/>
      <c r="N33" s="23"/>
      <c r="O33" s="113"/>
    </row>
    <row r="34" spans="1:15" s="552" customFormat="1" ht="12.75" x14ac:dyDescent="0.2">
      <c r="A34" s="23"/>
      <c r="B34" s="23"/>
      <c r="C34" s="23"/>
      <c r="D34" s="23"/>
      <c r="E34" s="23"/>
      <c r="F34" s="23"/>
      <c r="G34" s="23"/>
      <c r="H34" s="23"/>
      <c r="I34" s="23"/>
      <c r="J34" s="23"/>
      <c r="K34" s="23"/>
      <c r="L34" s="23"/>
      <c r="M34" s="23"/>
      <c r="N34" s="23"/>
      <c r="O34" s="113"/>
    </row>
    <row r="35" spans="1:15" s="552" customFormat="1" ht="12.75" x14ac:dyDescent="0.2">
      <c r="A35" s="23"/>
      <c r="B35" s="23"/>
      <c r="C35" s="23"/>
      <c r="D35" s="23"/>
      <c r="E35" s="23"/>
      <c r="F35" s="23"/>
      <c r="G35" s="23"/>
      <c r="H35" s="23"/>
      <c r="I35" s="23"/>
      <c r="J35" s="23"/>
      <c r="K35" s="23"/>
      <c r="L35" s="23"/>
      <c r="M35" s="23"/>
      <c r="N35" s="23"/>
      <c r="O35" s="113"/>
    </row>
    <row r="36" spans="1:15" s="552" customFormat="1" ht="12.75" x14ac:dyDescent="0.2">
      <c r="A36" s="23"/>
      <c r="B36" s="23"/>
      <c r="C36" s="23"/>
      <c r="D36" s="23"/>
      <c r="E36" s="23"/>
      <c r="F36" s="23"/>
      <c r="G36" s="23"/>
      <c r="H36" s="23"/>
      <c r="I36" s="23"/>
      <c r="J36" s="23"/>
      <c r="K36" s="23"/>
      <c r="L36" s="23"/>
      <c r="M36" s="23"/>
      <c r="N36" s="23"/>
      <c r="O36" s="113"/>
    </row>
    <row r="37" spans="1:15" s="552" customFormat="1" ht="12.75" x14ac:dyDescent="0.2">
      <c r="A37" s="23"/>
      <c r="B37" s="23"/>
      <c r="C37" s="23"/>
      <c r="D37" s="23"/>
      <c r="E37" s="23"/>
      <c r="F37" s="23"/>
      <c r="G37" s="23"/>
      <c r="H37" s="23"/>
      <c r="I37" s="23"/>
      <c r="J37" s="23"/>
      <c r="K37" s="23"/>
      <c r="L37" s="23"/>
      <c r="M37" s="23"/>
      <c r="N37" s="23"/>
      <c r="O37" s="113"/>
    </row>
    <row r="38" spans="1:15" s="552" customFormat="1" ht="12.75" x14ac:dyDescent="0.2">
      <c r="A38" s="23"/>
      <c r="B38" s="23"/>
      <c r="C38" s="23"/>
      <c r="D38" s="23"/>
      <c r="E38" s="23"/>
      <c r="F38" s="23"/>
      <c r="G38" s="23"/>
      <c r="H38" s="23"/>
      <c r="I38" s="23"/>
      <c r="J38" s="23"/>
      <c r="K38" s="23"/>
      <c r="L38" s="23"/>
      <c r="M38" s="23"/>
      <c r="N38" s="23"/>
      <c r="O38" s="113"/>
    </row>
    <row r="39" spans="1:15" s="552" customFormat="1" ht="12.75" x14ac:dyDescent="0.2">
      <c r="A39" s="23"/>
      <c r="B39" s="23"/>
      <c r="C39" s="23"/>
      <c r="D39" s="23"/>
      <c r="E39" s="23"/>
      <c r="F39" s="23"/>
      <c r="G39" s="23"/>
      <c r="H39" s="23"/>
      <c r="I39" s="23"/>
      <c r="J39" s="23"/>
      <c r="K39" s="23"/>
      <c r="L39" s="23"/>
      <c r="M39" s="23"/>
      <c r="N39" s="23"/>
      <c r="O39" s="113"/>
    </row>
    <row r="40" spans="1:15" s="552" customFormat="1" ht="12.75" x14ac:dyDescent="0.2">
      <c r="A40" s="23"/>
      <c r="B40" s="23"/>
      <c r="C40" s="23"/>
      <c r="D40" s="23"/>
      <c r="E40" s="23"/>
      <c r="F40" s="23"/>
      <c r="G40" s="23"/>
      <c r="H40" s="23"/>
      <c r="I40" s="23"/>
      <c r="J40" s="23"/>
      <c r="K40" s="23"/>
      <c r="L40" s="23"/>
      <c r="M40" s="23"/>
      <c r="N40" s="23"/>
      <c r="O40" s="113"/>
    </row>
    <row r="41" spans="1:15" s="552" customFormat="1" ht="12.75" x14ac:dyDescent="0.2">
      <c r="A41" s="23"/>
      <c r="B41" s="23"/>
      <c r="C41" s="23"/>
      <c r="D41" s="23"/>
      <c r="E41" s="23"/>
      <c r="F41" s="23"/>
      <c r="G41" s="23"/>
      <c r="H41" s="23"/>
      <c r="I41" s="23"/>
      <c r="J41" s="23"/>
      <c r="K41" s="23"/>
      <c r="L41" s="23"/>
      <c r="M41" s="23"/>
      <c r="N41" s="23"/>
      <c r="O41" s="113"/>
    </row>
    <row r="42" spans="1:15" s="552" customFormat="1" ht="12.75" x14ac:dyDescent="0.2">
      <c r="A42" s="23"/>
      <c r="B42" s="23"/>
      <c r="C42" s="23"/>
      <c r="D42" s="23"/>
      <c r="E42" s="23"/>
      <c r="F42" s="23"/>
      <c r="G42" s="23"/>
      <c r="H42" s="23"/>
      <c r="I42" s="23"/>
      <c r="J42" s="23"/>
      <c r="K42" s="23"/>
      <c r="L42" s="23"/>
      <c r="M42" s="23"/>
      <c r="N42" s="23"/>
      <c r="O42" s="113"/>
    </row>
    <row r="43" spans="1:15" s="552" customFormat="1" ht="12.75" x14ac:dyDescent="0.2">
      <c r="A43" s="23"/>
      <c r="B43" s="23"/>
      <c r="C43" s="23"/>
      <c r="D43" s="23"/>
      <c r="E43" s="23"/>
      <c r="F43" s="23"/>
      <c r="G43" s="23"/>
      <c r="H43" s="23"/>
      <c r="I43" s="23"/>
      <c r="J43" s="23"/>
      <c r="K43" s="23"/>
      <c r="L43" s="23"/>
      <c r="M43" s="23"/>
      <c r="N43" s="23"/>
      <c r="O43" s="113"/>
    </row>
    <row r="44" spans="1:15" s="552" customFormat="1" ht="12.75" x14ac:dyDescent="0.2">
      <c r="A44" s="23"/>
      <c r="B44" s="23"/>
      <c r="C44" s="23"/>
      <c r="D44" s="23"/>
      <c r="E44" s="23"/>
      <c r="F44" s="23"/>
      <c r="G44" s="23"/>
      <c r="H44" s="23"/>
      <c r="I44" s="23"/>
      <c r="J44" s="23"/>
      <c r="K44" s="23"/>
      <c r="L44" s="23"/>
      <c r="M44" s="23"/>
      <c r="N44" s="23"/>
      <c r="O44" s="113"/>
    </row>
    <row r="45" spans="1:15" s="552" customFormat="1" ht="12.75" x14ac:dyDescent="0.2">
      <c r="A45" s="23"/>
      <c r="B45" s="23"/>
      <c r="C45" s="23"/>
      <c r="D45" s="23"/>
      <c r="E45" s="23"/>
      <c r="F45" s="23"/>
      <c r="G45" s="23"/>
      <c r="H45" s="23"/>
      <c r="I45" s="23"/>
      <c r="J45" s="23"/>
      <c r="K45" s="23"/>
      <c r="L45" s="23"/>
      <c r="M45" s="23"/>
      <c r="N45" s="23"/>
      <c r="O45" s="113"/>
    </row>
    <row r="46" spans="1:15" s="552" customFormat="1" ht="12.75" x14ac:dyDescent="0.2">
      <c r="A46" s="23"/>
      <c r="B46" s="23"/>
      <c r="C46" s="23"/>
      <c r="D46" s="23"/>
      <c r="E46" s="23"/>
      <c r="F46" s="23"/>
      <c r="G46" s="23"/>
      <c r="H46" s="23"/>
      <c r="I46" s="23"/>
      <c r="J46" s="23"/>
      <c r="K46" s="23"/>
      <c r="L46" s="23"/>
      <c r="M46" s="23"/>
      <c r="N46" s="23"/>
      <c r="O46" s="113"/>
    </row>
    <row r="47" spans="1:15" s="552" customFormat="1" ht="12.75" x14ac:dyDescent="0.2">
      <c r="A47" s="23"/>
      <c r="B47" s="23"/>
      <c r="C47" s="23"/>
      <c r="D47" s="23"/>
      <c r="E47" s="23"/>
      <c r="F47" s="23"/>
      <c r="G47" s="23"/>
      <c r="H47" s="23"/>
      <c r="I47" s="23"/>
      <c r="J47" s="23"/>
      <c r="K47" s="23"/>
      <c r="L47" s="23"/>
      <c r="M47" s="23"/>
      <c r="N47" s="23"/>
      <c r="O47" s="113"/>
    </row>
    <row r="48" spans="1:15" s="552" customFormat="1" ht="12.75" x14ac:dyDescent="0.2">
      <c r="A48" s="23"/>
      <c r="B48" s="23"/>
      <c r="C48" s="23"/>
      <c r="D48" s="23"/>
      <c r="E48" s="23"/>
      <c r="F48" s="23"/>
      <c r="G48" s="23"/>
      <c r="H48" s="23"/>
      <c r="I48" s="23"/>
      <c r="J48" s="23"/>
      <c r="K48" s="23"/>
      <c r="L48" s="23"/>
      <c r="M48" s="23"/>
      <c r="N48" s="23"/>
      <c r="O48" s="113"/>
    </row>
    <row r="49" spans="1:15" s="552" customFormat="1" ht="12.75" x14ac:dyDescent="0.2">
      <c r="A49" s="23"/>
      <c r="B49" s="23"/>
      <c r="C49" s="23"/>
      <c r="D49" s="23"/>
      <c r="E49" s="23"/>
      <c r="F49" s="23"/>
      <c r="G49" s="23"/>
      <c r="H49" s="23"/>
      <c r="I49" s="23"/>
      <c r="J49" s="23"/>
      <c r="K49" s="23"/>
      <c r="L49" s="23"/>
      <c r="M49" s="23"/>
      <c r="N49" s="23"/>
      <c r="O49" s="113"/>
    </row>
    <row r="50" spans="1:15" s="552" customFormat="1" ht="12.75" x14ac:dyDescent="0.2">
      <c r="A50" s="23"/>
      <c r="B50" s="23"/>
      <c r="C50" s="23"/>
      <c r="D50" s="23"/>
      <c r="E50" s="23"/>
      <c r="F50" s="23"/>
      <c r="G50" s="23"/>
      <c r="H50" s="23"/>
      <c r="I50" s="23"/>
      <c r="J50" s="23"/>
      <c r="K50" s="23"/>
      <c r="L50" s="23"/>
      <c r="M50" s="23"/>
      <c r="N50" s="23"/>
      <c r="O50" s="113"/>
    </row>
    <row r="51" spans="1:15" s="552" customFormat="1" ht="12.75" x14ac:dyDescent="0.2">
      <c r="A51" s="23"/>
      <c r="B51" s="23"/>
      <c r="C51" s="23"/>
      <c r="D51" s="23"/>
      <c r="E51" s="23"/>
      <c r="F51" s="23"/>
      <c r="G51" s="23"/>
      <c r="H51" s="23"/>
      <c r="I51" s="23"/>
      <c r="J51" s="23"/>
      <c r="K51" s="23"/>
      <c r="L51" s="23"/>
      <c r="M51" s="23"/>
      <c r="N51" s="23"/>
      <c r="O51" s="113"/>
    </row>
    <row r="52" spans="1:15" s="552" customFormat="1" ht="12.75" x14ac:dyDescent="0.2">
      <c r="A52" s="23"/>
      <c r="B52" s="23"/>
      <c r="C52" s="23"/>
      <c r="D52" s="23"/>
      <c r="E52" s="23"/>
      <c r="F52" s="23"/>
      <c r="G52" s="23"/>
      <c r="H52" s="23"/>
      <c r="I52" s="23"/>
      <c r="J52" s="23"/>
      <c r="K52" s="23"/>
      <c r="L52" s="23"/>
      <c r="M52" s="23"/>
      <c r="N52" s="23"/>
      <c r="O52" s="113"/>
    </row>
    <row r="53" spans="1:15" s="552" customFormat="1" ht="12.75" x14ac:dyDescent="0.2">
      <c r="A53" s="23"/>
      <c r="B53" s="23"/>
      <c r="C53" s="23"/>
      <c r="D53" s="23"/>
      <c r="E53" s="23"/>
      <c r="F53" s="23"/>
      <c r="G53" s="23"/>
      <c r="H53" s="23"/>
      <c r="I53" s="23"/>
      <c r="J53" s="23"/>
      <c r="K53" s="23"/>
      <c r="L53" s="23"/>
      <c r="M53" s="23"/>
      <c r="N53" s="23"/>
      <c r="O53" s="113"/>
    </row>
    <row r="54" spans="1:15" s="552" customFormat="1" ht="12.75" x14ac:dyDescent="0.2">
      <c r="A54" s="23"/>
      <c r="B54" s="23"/>
      <c r="C54" s="23"/>
      <c r="D54" s="23"/>
      <c r="E54" s="23"/>
      <c r="F54" s="23"/>
      <c r="G54" s="23"/>
      <c r="H54" s="23"/>
      <c r="I54" s="23"/>
      <c r="J54" s="23"/>
      <c r="K54" s="23"/>
      <c r="L54" s="23"/>
      <c r="M54" s="23"/>
      <c r="N54" s="23"/>
      <c r="O54" s="113"/>
    </row>
    <row r="55" spans="1:15" s="552" customFormat="1" ht="12.75" x14ac:dyDescent="0.2">
      <c r="A55" s="23"/>
      <c r="B55" s="23"/>
      <c r="C55" s="23"/>
      <c r="D55" s="23"/>
      <c r="E55" s="23"/>
      <c r="F55" s="23"/>
      <c r="G55" s="23"/>
      <c r="H55" s="23"/>
      <c r="I55" s="23"/>
      <c r="J55" s="23"/>
      <c r="K55" s="23"/>
      <c r="L55" s="23"/>
      <c r="M55" s="23"/>
      <c r="N55" s="23"/>
      <c r="O55" s="113"/>
    </row>
    <row r="56" spans="1:15" s="552" customFormat="1" ht="12.75" x14ac:dyDescent="0.2">
      <c r="A56" s="23"/>
      <c r="B56" s="23"/>
      <c r="C56" s="23"/>
      <c r="D56" s="23"/>
      <c r="E56" s="23"/>
      <c r="F56" s="23"/>
      <c r="G56" s="23"/>
      <c r="H56" s="23"/>
      <c r="I56" s="23"/>
      <c r="J56" s="23"/>
      <c r="K56" s="23"/>
      <c r="L56" s="23"/>
      <c r="M56" s="23"/>
      <c r="N56" s="23"/>
      <c r="O56" s="113"/>
    </row>
    <row r="57" spans="1:15" s="552" customFormat="1" ht="12.75" x14ac:dyDescent="0.2">
      <c r="A57" s="23"/>
      <c r="B57" s="23"/>
      <c r="C57" s="23"/>
      <c r="D57" s="23"/>
      <c r="E57" s="23"/>
      <c r="F57" s="23"/>
      <c r="G57" s="23"/>
      <c r="H57" s="23"/>
      <c r="I57" s="23"/>
      <c r="J57" s="23"/>
      <c r="K57" s="23"/>
      <c r="L57" s="23"/>
      <c r="M57" s="23"/>
      <c r="N57" s="23"/>
      <c r="O57" s="113"/>
    </row>
    <row r="58" spans="1:15" s="552" customFormat="1" ht="12.75" x14ac:dyDescent="0.2">
      <c r="A58" s="23"/>
      <c r="B58" s="23"/>
      <c r="C58" s="23"/>
      <c r="D58" s="23"/>
      <c r="E58" s="23"/>
      <c r="F58" s="23"/>
      <c r="G58" s="23"/>
      <c r="H58" s="23"/>
      <c r="I58" s="23"/>
      <c r="J58" s="23"/>
      <c r="K58" s="23"/>
      <c r="L58" s="23"/>
      <c r="M58" s="23"/>
      <c r="N58" s="23"/>
      <c r="O58" s="113"/>
    </row>
    <row r="59" spans="1:15" s="552" customFormat="1" ht="12.75" x14ac:dyDescent="0.2">
      <c r="A59" s="23"/>
      <c r="B59" s="23"/>
      <c r="C59" s="23"/>
      <c r="D59" s="23"/>
      <c r="E59" s="23"/>
      <c r="F59" s="23"/>
      <c r="G59" s="23"/>
      <c r="H59" s="23"/>
      <c r="I59" s="23"/>
      <c r="J59" s="23"/>
      <c r="K59" s="23"/>
      <c r="L59" s="23"/>
      <c r="M59" s="23"/>
      <c r="N59" s="23"/>
      <c r="O59" s="113"/>
    </row>
    <row r="60" spans="1:15" s="552" customFormat="1" ht="12.75" x14ac:dyDescent="0.2">
      <c r="A60" s="23"/>
      <c r="B60" s="23"/>
      <c r="C60" s="23"/>
      <c r="D60" s="23"/>
      <c r="E60" s="23"/>
      <c r="F60" s="23"/>
      <c r="G60" s="23"/>
      <c r="H60" s="23"/>
      <c r="I60" s="23"/>
      <c r="J60" s="23"/>
      <c r="K60" s="23"/>
      <c r="L60" s="23"/>
      <c r="M60" s="23"/>
      <c r="N60" s="23"/>
      <c r="O60" s="113"/>
    </row>
    <row r="61" spans="1:15" s="552" customFormat="1" ht="12.75" x14ac:dyDescent="0.2">
      <c r="A61" s="23"/>
      <c r="B61" s="23"/>
      <c r="C61" s="23"/>
      <c r="D61" s="23"/>
      <c r="E61" s="23"/>
      <c r="F61" s="23"/>
      <c r="G61" s="23"/>
      <c r="H61" s="23"/>
      <c r="I61" s="23"/>
      <c r="J61" s="23"/>
      <c r="K61" s="23"/>
      <c r="L61" s="23"/>
      <c r="M61" s="23"/>
      <c r="N61" s="23"/>
      <c r="O61" s="113"/>
    </row>
    <row r="62" spans="1:15" s="552" customFormat="1" ht="12.75" x14ac:dyDescent="0.2">
      <c r="A62" s="23"/>
      <c r="B62" s="23"/>
      <c r="C62" s="23"/>
      <c r="D62" s="23"/>
      <c r="E62" s="23"/>
      <c r="F62" s="23"/>
      <c r="G62" s="23"/>
      <c r="H62" s="23"/>
      <c r="I62" s="23"/>
      <c r="J62" s="23"/>
      <c r="K62" s="23"/>
      <c r="L62" s="23"/>
      <c r="M62" s="23"/>
      <c r="N62" s="23"/>
      <c r="O62" s="113"/>
    </row>
    <row r="63" spans="1:15" s="552" customFormat="1" ht="12.75" x14ac:dyDescent="0.2">
      <c r="A63" s="23"/>
      <c r="B63" s="23"/>
      <c r="C63" s="23"/>
      <c r="D63" s="23"/>
      <c r="E63" s="23"/>
      <c r="F63" s="23"/>
      <c r="G63" s="23"/>
      <c r="H63" s="23"/>
      <c r="I63" s="23"/>
      <c r="J63" s="23"/>
      <c r="K63" s="23"/>
      <c r="L63" s="23"/>
      <c r="M63" s="23"/>
      <c r="N63" s="23"/>
      <c r="O63" s="113"/>
    </row>
    <row r="64" spans="1:15" s="552" customFormat="1" ht="12.75" x14ac:dyDescent="0.2">
      <c r="A64" s="23"/>
      <c r="B64" s="23"/>
      <c r="C64" s="23"/>
      <c r="D64" s="23"/>
      <c r="E64" s="23"/>
      <c r="F64" s="23"/>
      <c r="G64" s="23"/>
      <c r="H64" s="23"/>
      <c r="I64" s="23"/>
      <c r="J64" s="23"/>
      <c r="K64" s="23"/>
      <c r="L64" s="23"/>
      <c r="M64" s="23"/>
      <c r="N64" s="23"/>
      <c r="O64" s="113"/>
    </row>
    <row r="65" spans="1:15" s="552" customFormat="1" ht="12.75" x14ac:dyDescent="0.2">
      <c r="A65" s="23"/>
      <c r="B65" s="23"/>
      <c r="C65" s="23"/>
      <c r="D65" s="23"/>
      <c r="E65" s="23"/>
      <c r="F65" s="23"/>
      <c r="G65" s="23"/>
      <c r="H65" s="23"/>
      <c r="I65" s="23"/>
      <c r="J65" s="23"/>
      <c r="K65" s="23"/>
      <c r="L65" s="23"/>
      <c r="M65" s="23"/>
      <c r="N65" s="23"/>
      <c r="O65" s="113"/>
    </row>
    <row r="66" spans="1:15" s="552" customFormat="1" ht="12.75" x14ac:dyDescent="0.2">
      <c r="A66" s="23"/>
      <c r="B66" s="23"/>
      <c r="C66" s="23"/>
      <c r="D66" s="23"/>
      <c r="E66" s="23"/>
      <c r="F66" s="23"/>
      <c r="G66" s="23"/>
      <c r="H66" s="23"/>
      <c r="I66" s="23"/>
      <c r="J66" s="23"/>
      <c r="K66" s="23"/>
      <c r="L66" s="23"/>
      <c r="M66" s="23"/>
      <c r="N66" s="23"/>
      <c r="O66" s="113"/>
    </row>
    <row r="67" spans="1:15" s="552" customFormat="1" ht="12.75" x14ac:dyDescent="0.2">
      <c r="A67" s="23"/>
      <c r="B67" s="23"/>
      <c r="C67" s="23"/>
      <c r="D67" s="23"/>
      <c r="E67" s="23"/>
      <c r="F67" s="23"/>
      <c r="G67" s="23"/>
      <c r="H67" s="23"/>
      <c r="I67" s="23"/>
      <c r="J67" s="23"/>
      <c r="K67" s="23"/>
      <c r="L67" s="23"/>
      <c r="M67" s="23"/>
      <c r="N67" s="23"/>
      <c r="O67" s="113"/>
    </row>
    <row r="68" spans="1:15" s="552" customFormat="1" ht="12.75" x14ac:dyDescent="0.2">
      <c r="A68" s="23"/>
      <c r="B68" s="23"/>
      <c r="C68" s="23"/>
      <c r="D68" s="23"/>
      <c r="E68" s="23"/>
      <c r="F68" s="23"/>
      <c r="G68" s="23"/>
      <c r="H68" s="23"/>
      <c r="I68" s="23"/>
      <c r="J68" s="23"/>
      <c r="K68" s="23"/>
      <c r="L68" s="23"/>
      <c r="M68" s="23"/>
      <c r="N68" s="23"/>
      <c r="O68" s="113"/>
    </row>
    <row r="69" spans="1:15" s="552" customFormat="1" ht="12.75" x14ac:dyDescent="0.2">
      <c r="A69" s="23"/>
      <c r="B69" s="23"/>
      <c r="C69" s="23"/>
      <c r="D69" s="23"/>
      <c r="E69" s="23"/>
      <c r="F69" s="23"/>
      <c r="G69" s="23"/>
      <c r="H69" s="23"/>
      <c r="I69" s="23"/>
      <c r="J69" s="23"/>
      <c r="K69" s="23"/>
      <c r="L69" s="23"/>
      <c r="M69" s="23"/>
      <c r="N69" s="23"/>
      <c r="O69" s="113"/>
    </row>
    <row r="70" spans="1:15" x14ac:dyDescent="0.25">
      <c r="A70" s="23"/>
      <c r="B70" s="23"/>
      <c r="C70" s="23"/>
      <c r="D70" s="23"/>
      <c r="E70" s="23"/>
      <c r="F70" s="23"/>
      <c r="G70" s="23"/>
      <c r="H70" s="23"/>
      <c r="I70" s="23"/>
      <c r="J70" s="23"/>
      <c r="K70" s="23"/>
      <c r="L70" s="23"/>
      <c r="M70" s="23"/>
    </row>
    <row r="71" spans="1:15" x14ac:dyDescent="0.25">
      <c r="A71" s="23"/>
      <c r="B71" s="23"/>
      <c r="C71" s="23"/>
      <c r="D71" s="23"/>
      <c r="E71" s="23"/>
      <c r="F71" s="23"/>
      <c r="G71" s="23"/>
      <c r="H71" s="23"/>
      <c r="I71" s="23"/>
      <c r="J71" s="23"/>
      <c r="K71" s="23"/>
      <c r="L71" s="23"/>
      <c r="M71" s="23"/>
      <c r="O71" s="147" t="s">
        <v>257</v>
      </c>
    </row>
  </sheetData>
  <sheetProtection sheet="1" objects="1" scenarios="1" formatCells="0" formatColumns="0" formatRows="0"/>
  <mergeCells count="39">
    <mergeCell ref="C25:M25"/>
    <mergeCell ref="D17:E17"/>
    <mergeCell ref="F17:M17"/>
    <mergeCell ref="D18:E18"/>
    <mergeCell ref="F18:M18"/>
    <mergeCell ref="D19:E19"/>
    <mergeCell ref="F19:M19"/>
    <mergeCell ref="D20:E20"/>
    <mergeCell ref="F20:M20"/>
    <mergeCell ref="D21:E21"/>
    <mergeCell ref="F21:M21"/>
    <mergeCell ref="C23:M23"/>
    <mergeCell ref="D14:E14"/>
    <mergeCell ref="F14:M14"/>
    <mergeCell ref="D15:E15"/>
    <mergeCell ref="F15:M15"/>
    <mergeCell ref="D16:E16"/>
    <mergeCell ref="F16:M16"/>
    <mergeCell ref="C10:M10"/>
    <mergeCell ref="D13:E13"/>
    <mergeCell ref="F13:M13"/>
    <mergeCell ref="C7:M7"/>
    <mergeCell ref="C9:M9"/>
    <mergeCell ref="C5:M5"/>
    <mergeCell ref="A1:C3"/>
    <mergeCell ref="F1:G1"/>
    <mergeCell ref="H1:I1"/>
    <mergeCell ref="J1:K1"/>
    <mergeCell ref="L1:M1"/>
    <mergeCell ref="D2:E2"/>
    <mergeCell ref="F2:G2"/>
    <mergeCell ref="H2:I2"/>
    <mergeCell ref="J2:K2"/>
    <mergeCell ref="L2:M2"/>
    <mergeCell ref="D3:E3"/>
    <mergeCell ref="F3:G3"/>
    <mergeCell ref="H3:I3"/>
    <mergeCell ref="J3:K3"/>
    <mergeCell ref="L3:M3"/>
  </mergeCells>
  <hyperlinks>
    <hyperlink ref="F1:G1" location="JUMP_TOC_Home" display="Table of contents"/>
  </hyperlinks>
  <pageMargins left="0.70866141732283472" right="0.70866141732283472" top="0.78740157480314965" bottom="0.78740157480314965" header="0.31496062992125984" footer="0.31496062992125984"/>
  <pageSetup paperSize="9" scale="63" fitToHeight="3" orientation="portrait" horizontalDpi="4294967292"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tabColor rgb="FF0000FF"/>
  </sheetPr>
  <dimension ref="A1"/>
  <sheetViews>
    <sheetView workbookViewId="0">
      <selection sqref="A1:XFD1048576"/>
    </sheetView>
  </sheetViews>
  <sheetFormatPr defaultColWidth="11.42578125" defaultRowHeight="15" x14ac:dyDescent="0.25"/>
  <sheetData/>
  <sheetProtection sheet="1" objects="1" scenarios="1" formatCells="0" formatColumns="0" formatRows="0"/>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tabColor rgb="FF0000FF"/>
  </sheetPr>
  <dimension ref="A1:AF211"/>
  <sheetViews>
    <sheetView topLeftCell="A118" workbookViewId="0">
      <selection activeCell="E127" sqref="E127"/>
    </sheetView>
  </sheetViews>
  <sheetFormatPr defaultColWidth="11.42578125" defaultRowHeight="12.75" x14ac:dyDescent="0.2"/>
  <cols>
    <col min="1" max="1" width="30.85546875" style="555" customWidth="1"/>
    <col min="2" max="16384" width="11.42578125" style="555"/>
  </cols>
  <sheetData>
    <row r="1" spans="1:32" x14ac:dyDescent="0.2">
      <c r="A1" s="553" t="str">
        <f>Translations!$B$327</f>
        <v>Name</v>
      </c>
      <c r="B1" s="553" t="str">
        <f>Translations!$B$328</f>
        <v>Constant</v>
      </c>
      <c r="C1" s="553" t="str">
        <f>Translations!$B$329</f>
        <v>Further constants</v>
      </c>
      <c r="D1" s="554"/>
      <c r="E1" s="554"/>
      <c r="F1" s="554"/>
      <c r="G1" s="554"/>
      <c r="H1" s="554"/>
    </row>
    <row r="2" spans="1:32" x14ac:dyDescent="0.2">
      <c r="A2" s="555" t="s">
        <v>186</v>
      </c>
      <c r="B2" s="110" t="b">
        <v>1</v>
      </c>
      <c r="C2" s="110" t="b">
        <v>0</v>
      </c>
    </row>
    <row r="3" spans="1:32" x14ac:dyDescent="0.2">
      <c r="A3" s="555" t="s">
        <v>197</v>
      </c>
      <c r="B3" s="110" t="b">
        <v>1</v>
      </c>
      <c r="C3" s="110" t="b">
        <v>0</v>
      </c>
      <c r="D3" s="110" t="str">
        <f>Translations!$B$330</f>
        <v>Nie dotyczy</v>
      </c>
    </row>
    <row r="4" spans="1:32" x14ac:dyDescent="0.2">
      <c r="A4" s="555" t="s">
        <v>195</v>
      </c>
      <c r="B4" s="556" t="s">
        <v>447</v>
      </c>
      <c r="C4" s="556" t="s">
        <v>448</v>
      </c>
    </row>
    <row r="5" spans="1:32" x14ac:dyDescent="0.2">
      <c r="A5" s="555" t="s">
        <v>198</v>
      </c>
      <c r="B5" s="110" t="str">
        <f>Translations!$B$330</f>
        <v>Nie dotyczy</v>
      </c>
    </row>
    <row r="6" spans="1:32" x14ac:dyDescent="0.2">
      <c r="A6" s="555" t="s">
        <v>739</v>
      </c>
      <c r="B6" s="110" t="str">
        <f>Translations!$B$331</f>
        <v>projekt roboczy</v>
      </c>
      <c r="C6" s="110" t="str">
        <f>Translations!$B$332</f>
        <v>przekazane właściwemu organowi</v>
      </c>
      <c r="D6" s="110" t="str">
        <f>Translations!$B$333</f>
        <v>zwrócone z uwagami</v>
      </c>
      <c r="E6" s="110" t="str">
        <f>Translations!$B$334</f>
        <v>zatwierdzone przez właściwe organy</v>
      </c>
    </row>
    <row r="7" spans="1:32" x14ac:dyDescent="0.2">
      <c r="A7" s="555" t="s">
        <v>433</v>
      </c>
      <c r="B7" s="110" t="str">
        <f>Translations!$B$651</f>
        <v>Prowadzący tę instalację potwierdza, że niniejsze sprawozdanie może być wykorzystywane przez właściwy organ oraz Komisję Europejską.</v>
      </c>
    </row>
    <row r="8" spans="1:32" x14ac:dyDescent="0.2">
      <c r="A8" s="555" t="s">
        <v>638</v>
      </c>
      <c r="B8" s="110" t="str">
        <f>Translations!$B$336</f>
        <v>Prowadzący instalację potwierdza zgodność granic systemowych emisji</v>
      </c>
    </row>
    <row r="9" spans="1:32" x14ac:dyDescent="0.2">
      <c r="A9" s="555" t="s">
        <v>639</v>
      </c>
      <c r="B9" s="110" t="str">
        <f>Translations!$B$337</f>
        <v>Prowadzący instalację potwierdza zgodność kamieni milowych i częściowych kamieni milowych</v>
      </c>
    </row>
    <row r="10" spans="1:32" x14ac:dyDescent="0.2">
      <c r="A10" s="555" t="s">
        <v>640</v>
      </c>
      <c r="B10" s="110" t="str">
        <f>Translations!$B$338</f>
        <v>Prowadzący instalację potwierdza zgodność wartości docelowych i częściowych wartości docelowych</v>
      </c>
    </row>
    <row r="11" spans="1:32" x14ac:dyDescent="0.2">
      <c r="A11" s="555" t="s">
        <v>124</v>
      </c>
      <c r="B11" s="110" t="str">
        <f>Translations!$B$339</f>
        <v>Austria</v>
      </c>
      <c r="C11" s="110" t="str">
        <f>Translations!$B$340</f>
        <v>Belgia</v>
      </c>
      <c r="D11" s="110" t="str">
        <f>Translations!$B$341</f>
        <v>Bułgaria</v>
      </c>
      <c r="E11" s="110" t="str">
        <f>Translations!$B$342</f>
        <v>Cypr</v>
      </c>
      <c r="F11" s="202" t="str">
        <f>Translations!$B$343</f>
        <v>Chorwacja</v>
      </c>
      <c r="G11" s="110" t="str">
        <f>Translations!$B$344</f>
        <v>Republika Czeska</v>
      </c>
      <c r="H11" s="110" t="str">
        <f>Translations!$B$345</f>
        <v>Dania</v>
      </c>
      <c r="I11" s="110" t="str">
        <f>Translations!$B$346</f>
        <v>Estonia</v>
      </c>
      <c r="J11" s="110" t="str">
        <f>Translations!$B$347</f>
        <v>Finlandia</v>
      </c>
      <c r="K11" s="110" t="str">
        <f>Translations!$B$348</f>
        <v>Francja</v>
      </c>
      <c r="L11" s="110" t="str">
        <f>Translations!$B$349</f>
        <v>Niemcy</v>
      </c>
      <c r="M11" s="110" t="str">
        <f>Translations!$B$350</f>
        <v>Grecja</v>
      </c>
      <c r="N11" s="110" t="str">
        <f>Translations!$B$351</f>
        <v>Węgry</v>
      </c>
      <c r="O11" s="110" t="str">
        <f>Translations!$B$352</f>
        <v>Islandia</v>
      </c>
      <c r="P11" s="110" t="str">
        <f>Translations!$B$353</f>
        <v>Irlandia</v>
      </c>
      <c r="Q11" s="110" t="str">
        <f>Translations!$B$354</f>
        <v>Włochy</v>
      </c>
      <c r="R11" s="110" t="str">
        <f>Translations!$B$355</f>
        <v>Łotwa</v>
      </c>
      <c r="S11" s="110" t="str">
        <f>Translations!$B$356</f>
        <v>Liechtenstein</v>
      </c>
      <c r="T11" s="110" t="str">
        <f>Translations!$B$357</f>
        <v>Litwa</v>
      </c>
      <c r="U11" s="110" t="str">
        <f>Translations!$B$358</f>
        <v>Luksemburg</v>
      </c>
      <c r="V11" s="110" t="str">
        <f>Translations!$B$359</f>
        <v>Malta</v>
      </c>
      <c r="W11" s="110" t="str">
        <f>Translations!$B$360</f>
        <v>Niderlandy</v>
      </c>
      <c r="X11" s="110" t="str">
        <f>Translations!$B$361</f>
        <v>Norwegia</v>
      </c>
      <c r="Y11" s="110" t="str">
        <f>Translations!$B$362</f>
        <v>Polska</v>
      </c>
      <c r="Z11" s="110" t="str">
        <f>Translations!$B$363</f>
        <v>Portugalia</v>
      </c>
      <c r="AA11" s="110" t="str">
        <f>Translations!$B$364</f>
        <v>Rumunia</v>
      </c>
      <c r="AB11" s="110" t="str">
        <f>Translations!$B$365</f>
        <v>Słowacja</v>
      </c>
      <c r="AC11" s="110" t="str">
        <f>Translations!$B$366</f>
        <v>Słowenia</v>
      </c>
      <c r="AD11" s="110" t="str">
        <f>Translations!$B$367</f>
        <v>Hiszpania</v>
      </c>
      <c r="AE11" s="110" t="str">
        <f>Translations!$B$368</f>
        <v>Szwecja</v>
      </c>
      <c r="AF11" s="110" t="str">
        <f>Translations!$B$369</f>
        <v>Zjednoczone Królestwo</v>
      </c>
    </row>
    <row r="12" spans="1:32" x14ac:dyDescent="0.2">
      <c r="A12" s="555" t="s">
        <v>155</v>
      </c>
      <c r="B12" s="110" t="s">
        <v>156</v>
      </c>
      <c r="C12" s="110" t="s">
        <v>157</v>
      </c>
      <c r="D12" s="110" t="s">
        <v>158</v>
      </c>
      <c r="E12" s="110" t="s">
        <v>159</v>
      </c>
      <c r="F12" s="202" t="s">
        <v>276</v>
      </c>
      <c r="G12" s="110" t="s">
        <v>160</v>
      </c>
      <c r="H12" s="110" t="s">
        <v>161</v>
      </c>
      <c r="I12" s="110" t="s">
        <v>162</v>
      </c>
      <c r="J12" s="110" t="s">
        <v>163</v>
      </c>
      <c r="K12" s="110" t="s">
        <v>164</v>
      </c>
      <c r="L12" s="110" t="s">
        <v>165</v>
      </c>
      <c r="M12" s="110" t="s">
        <v>166</v>
      </c>
      <c r="N12" s="110" t="s">
        <v>167</v>
      </c>
      <c r="O12" s="110" t="s">
        <v>168</v>
      </c>
      <c r="P12" s="110" t="s">
        <v>169</v>
      </c>
      <c r="Q12" s="110" t="s">
        <v>170</v>
      </c>
      <c r="R12" s="110" t="s">
        <v>171</v>
      </c>
      <c r="S12" s="110" t="s">
        <v>172</v>
      </c>
      <c r="T12" s="110" t="s">
        <v>173</v>
      </c>
      <c r="U12" s="110" t="s">
        <v>174</v>
      </c>
      <c r="V12" s="110" t="s">
        <v>175</v>
      </c>
      <c r="W12" s="110" t="s">
        <v>176</v>
      </c>
      <c r="X12" s="110" t="s">
        <v>177</v>
      </c>
      <c r="Y12" s="110" t="s">
        <v>178</v>
      </c>
      <c r="Z12" s="110" t="s">
        <v>179</v>
      </c>
      <c r="AA12" s="110" t="s">
        <v>180</v>
      </c>
      <c r="AB12" s="110" t="s">
        <v>181</v>
      </c>
      <c r="AC12" s="110" t="s">
        <v>182</v>
      </c>
      <c r="AD12" s="110" t="s">
        <v>183</v>
      </c>
      <c r="AE12" s="110" t="s">
        <v>184</v>
      </c>
      <c r="AF12" s="110" t="s">
        <v>185</v>
      </c>
    </row>
    <row r="13" spans="1:32" x14ac:dyDescent="0.2">
      <c r="A13" s="555" t="s">
        <v>425</v>
      </c>
      <c r="B13" s="147" t="s">
        <v>156</v>
      </c>
      <c r="C13" s="147" t="s">
        <v>157</v>
      </c>
      <c r="D13" s="147" t="s">
        <v>158</v>
      </c>
      <c r="E13" s="147" t="s">
        <v>159</v>
      </c>
      <c r="F13" s="147" t="s">
        <v>276</v>
      </c>
      <c r="G13" s="147" t="s">
        <v>160</v>
      </c>
      <c r="H13" s="147" t="s">
        <v>161</v>
      </c>
      <c r="I13" s="147" t="s">
        <v>162</v>
      </c>
      <c r="J13" s="147" t="s">
        <v>163</v>
      </c>
      <c r="K13" s="147" t="s">
        <v>164</v>
      </c>
      <c r="L13" s="147" t="s">
        <v>165</v>
      </c>
      <c r="M13" s="147" t="str">
        <f>Translations!$B$370</f>
        <v>GR</v>
      </c>
      <c r="N13" s="147" t="s">
        <v>167</v>
      </c>
      <c r="O13" s="147" t="s">
        <v>168</v>
      </c>
      <c r="P13" s="147" t="s">
        <v>169</v>
      </c>
      <c r="Q13" s="147" t="s">
        <v>170</v>
      </c>
      <c r="R13" s="147" t="s">
        <v>171</v>
      </c>
      <c r="S13" s="147" t="s">
        <v>172</v>
      </c>
      <c r="T13" s="147" t="s">
        <v>173</v>
      </c>
      <c r="U13" s="147" t="s">
        <v>174</v>
      </c>
      <c r="V13" s="147" t="s">
        <v>175</v>
      </c>
      <c r="W13" s="147" t="s">
        <v>176</v>
      </c>
      <c r="X13" s="147" t="s">
        <v>177</v>
      </c>
      <c r="Y13" s="147" t="s">
        <v>178</v>
      </c>
      <c r="Z13" s="147" t="s">
        <v>179</v>
      </c>
      <c r="AA13" s="147" t="s">
        <v>180</v>
      </c>
      <c r="AB13" s="147" t="s">
        <v>181</v>
      </c>
      <c r="AC13" s="147" t="s">
        <v>182</v>
      </c>
      <c r="AD13" s="147" t="s">
        <v>183</v>
      </c>
      <c r="AE13" s="147" t="s">
        <v>184</v>
      </c>
      <c r="AF13" s="147" t="str">
        <f>Translations!$B$371</f>
        <v>GB</v>
      </c>
    </row>
    <row r="14" spans="1:32" x14ac:dyDescent="0.2">
      <c r="A14" s="555" t="s">
        <v>750</v>
      </c>
      <c r="B14" s="147" t="str">
        <f>Translations!$B$341</f>
        <v>Bułgaria</v>
      </c>
      <c r="C14" s="147" t="str">
        <f>G11</f>
        <v>Republika Czeska</v>
      </c>
      <c r="D14" s="147" t="str">
        <f>R11</f>
        <v>Łotwa</v>
      </c>
      <c r="E14" s="147" t="str">
        <f>Y11</f>
        <v>Polska</v>
      </c>
      <c r="F14" s="343"/>
      <c r="G14" s="343"/>
      <c r="H14" s="343"/>
      <c r="I14" s="343"/>
      <c r="J14" s="343"/>
      <c r="K14" s="343"/>
      <c r="L14" s="343"/>
      <c r="M14" s="343"/>
      <c r="N14" s="343"/>
      <c r="O14" s="343"/>
      <c r="P14" s="343"/>
      <c r="Q14" s="343"/>
      <c r="R14" s="343"/>
      <c r="S14" s="343"/>
      <c r="T14" s="343"/>
      <c r="U14" s="343"/>
      <c r="V14" s="343"/>
      <c r="W14" s="343"/>
      <c r="X14" s="343"/>
      <c r="Y14" s="343"/>
      <c r="Z14" s="343"/>
      <c r="AA14" s="343"/>
      <c r="AB14" s="343"/>
      <c r="AC14" s="343"/>
      <c r="AD14" s="343"/>
      <c r="AE14" s="343"/>
      <c r="AF14" s="343"/>
    </row>
    <row r="15" spans="1:32" x14ac:dyDescent="0.2">
      <c r="A15" s="557" t="s">
        <v>199</v>
      </c>
      <c r="B15" s="193" t="str">
        <f>Translations!$B$372</f>
        <v>Paliwo</v>
      </c>
    </row>
    <row r="16" spans="1:32" x14ac:dyDescent="0.2">
      <c r="A16" s="557" t="s">
        <v>201</v>
      </c>
      <c r="B16" s="193" t="str">
        <f>Translations!$B$373</f>
        <v>Benchmark</v>
      </c>
    </row>
    <row r="17" spans="1:2" x14ac:dyDescent="0.2">
      <c r="A17" s="557" t="s">
        <v>203</v>
      </c>
      <c r="B17" s="193" t="str">
        <f>Translations!$B$374</f>
        <v>Emisje przeniesione lub zmagazynowane</v>
      </c>
    </row>
    <row r="18" spans="1:2" x14ac:dyDescent="0.2">
      <c r="A18" s="557" t="s">
        <v>205</v>
      </c>
      <c r="B18" s="193" t="str">
        <f>Translations!$B$375</f>
        <v>Podinstalacja produktowa</v>
      </c>
    </row>
    <row r="19" spans="1:2" x14ac:dyDescent="0.2">
      <c r="A19" s="557" t="s">
        <v>207</v>
      </c>
      <c r="B19" s="193" t="str">
        <f>Translations!$B$376</f>
        <v>Podinstalacja fall-back</v>
      </c>
    </row>
    <row r="20" spans="1:2" x14ac:dyDescent="0.2">
      <c r="A20" s="557" t="s">
        <v>209</v>
      </c>
      <c r="B20" s="193" t="str">
        <f>Translations!$B$377</f>
        <v>rok</v>
      </c>
    </row>
    <row r="21" spans="1:2" x14ac:dyDescent="0.2">
      <c r="A21" s="557" t="s">
        <v>211</v>
      </c>
      <c r="B21" s="193" t="str">
        <f>Translations!$B$378</f>
        <v>tony</v>
      </c>
    </row>
    <row r="22" spans="1:2" x14ac:dyDescent="0.2">
      <c r="A22" s="557" t="s">
        <v>212</v>
      </c>
      <c r="B22" s="193" t="s">
        <v>213</v>
      </c>
    </row>
    <row r="23" spans="1:2" x14ac:dyDescent="0.2">
      <c r="A23" s="557" t="s">
        <v>214</v>
      </c>
      <c r="B23" s="193" t="s">
        <v>215</v>
      </c>
    </row>
    <row r="24" spans="1:2" x14ac:dyDescent="0.2">
      <c r="A24" s="557" t="s">
        <v>216</v>
      </c>
      <c r="B24" s="193" t="s">
        <v>217</v>
      </c>
    </row>
    <row r="25" spans="1:2" x14ac:dyDescent="0.2">
      <c r="A25" s="557" t="s">
        <v>218</v>
      </c>
      <c r="B25" s="193" t="s">
        <v>219</v>
      </c>
    </row>
    <row r="26" spans="1:2" x14ac:dyDescent="0.2">
      <c r="A26" s="557" t="s">
        <v>220</v>
      </c>
      <c r="B26" s="193" t="s">
        <v>221</v>
      </c>
    </row>
    <row r="27" spans="1:2" x14ac:dyDescent="0.2">
      <c r="A27" s="557" t="s">
        <v>222</v>
      </c>
      <c r="B27" s="193" t="str">
        <f>Translations!$B$379</f>
        <v>TJ / rok</v>
      </c>
    </row>
    <row r="28" spans="1:2" x14ac:dyDescent="0.2">
      <c r="A28" s="557" t="s">
        <v>224</v>
      </c>
      <c r="B28" s="193" t="s">
        <v>225</v>
      </c>
    </row>
    <row r="29" spans="1:2" x14ac:dyDescent="0.2">
      <c r="A29" s="557" t="s">
        <v>226</v>
      </c>
      <c r="B29" s="193" t="str">
        <f>Translations!$B$380</f>
        <v>MWh / rok</v>
      </c>
    </row>
    <row r="30" spans="1:2" x14ac:dyDescent="0.2">
      <c r="A30" s="557" t="s">
        <v>228</v>
      </c>
      <c r="B30" s="193" t="s">
        <v>229</v>
      </c>
    </row>
    <row r="31" spans="1:2" x14ac:dyDescent="0.2">
      <c r="A31" s="557" t="s">
        <v>230</v>
      </c>
      <c r="B31" s="193" t="str">
        <f>Translations!$B$381</f>
        <v>t / rok</v>
      </c>
    </row>
    <row r="32" spans="1:2" x14ac:dyDescent="0.2">
      <c r="A32" s="555" t="s">
        <v>386</v>
      </c>
      <c r="B32" s="110" t="str">
        <f>Translations!$B$382</f>
        <v>dotyczy</v>
      </c>
    </row>
    <row r="33" spans="1:5" x14ac:dyDescent="0.2">
      <c r="A33" s="555" t="s">
        <v>387</v>
      </c>
      <c r="B33" s="110" t="str">
        <f>Translations!$B$383</f>
        <v>nie dotyczy</v>
      </c>
    </row>
    <row r="34" spans="1:5" x14ac:dyDescent="0.2">
      <c r="A34" s="555" t="s">
        <v>435</v>
      </c>
      <c r="B34" s="147" t="str">
        <f>Translations!$B$384</f>
        <v>Proszę wprowadzić dane w tej sekcji!</v>
      </c>
    </row>
    <row r="35" spans="1:5" x14ac:dyDescent="0.2">
      <c r="A35" s="555" t="s">
        <v>398</v>
      </c>
      <c r="B35" s="110" t="str">
        <f>Translations!$B$385</f>
        <v>Listę aspektów, które powinien obejmować ten opis, znajdziesz na górze tego arkusza!</v>
      </c>
    </row>
    <row r="36" spans="1:5" x14ac:dyDescent="0.2">
      <c r="A36" s="555" t="s">
        <v>419</v>
      </c>
      <c r="B36" s="147" t="str">
        <f>Translations!$B$386</f>
        <v>Proszę przejść do kolejnych punktów poniżej</v>
      </c>
    </row>
    <row r="37" spans="1:5" x14ac:dyDescent="0.2">
      <c r="A37" s="555" t="s">
        <v>421</v>
      </c>
      <c r="B37" s="147" t="str">
        <f>Translations!$B$387</f>
        <v xml:space="preserve">Szczegółowe instrukcje dotyczące wprowadzania danych w tym narzędziu znajdują się w pierwszej kopii tego narzędzia. </v>
      </c>
    </row>
    <row r="38" spans="1:5" x14ac:dyDescent="0.2">
      <c r="A38" s="557" t="s">
        <v>431</v>
      </c>
      <c r="B38" s="193" t="str">
        <f>Translations!$B$388</f>
        <v>Proszę przejść do kolejnej podinstalacji!</v>
      </c>
    </row>
    <row r="39" spans="1:5" x14ac:dyDescent="0.2">
      <c r="A39" s="555" t="s">
        <v>400</v>
      </c>
      <c r="B39" s="558" t="str">
        <f>Translations!$B$389</f>
        <v>Instalacja objęta ETS</v>
      </c>
      <c r="C39" s="558" t="str">
        <f>Translations!$B$390</f>
        <v>Instalacja nieobjęta ETS</v>
      </c>
      <c r="D39" s="558" t="str">
        <f>Translations!$B$391</f>
        <v>Instalacja produkująca kwas azotowy</v>
      </c>
      <c r="E39" s="558" t="str">
        <f>Translations!$B$392</f>
        <v>Sieć dystrybucji ciepła</v>
      </c>
    </row>
    <row r="40" spans="1:5" x14ac:dyDescent="0.2">
      <c r="A40" s="555" t="s">
        <v>401</v>
      </c>
      <c r="B40" s="558" t="str">
        <f>Translations!$B$393</f>
        <v>Mierzalne ciepło</v>
      </c>
      <c r="C40" s="558" t="str">
        <f>Translations!$B$394</f>
        <v>Gazy odlotowe</v>
      </c>
      <c r="D40" s="559" t="str">
        <f>Translations!$B$395</f>
        <v>Przenoszony CO2</v>
      </c>
      <c r="E40" s="558" t="str">
        <f>Translations!$B$396</f>
        <v>Produkty pośrednie</v>
      </c>
    </row>
    <row r="41" spans="1:5" x14ac:dyDescent="0.2">
      <c r="A41" s="555" t="s">
        <v>402</v>
      </c>
      <c r="B41" s="558" t="str">
        <f>Translations!$B$397</f>
        <v>Ciepło</v>
      </c>
      <c r="C41" s="558" t="str">
        <f>Translations!$B$394</f>
        <v>Gazy odlotowe</v>
      </c>
      <c r="D41" s="558" t="str">
        <f>Translations!$B$398</f>
        <v>CO2</v>
      </c>
    </row>
    <row r="42" spans="1:5" x14ac:dyDescent="0.2">
      <c r="A42" s="555" t="s">
        <v>403</v>
      </c>
      <c r="B42" s="147" t="str">
        <f>Translations!$B$399</f>
        <v>Import</v>
      </c>
      <c r="C42" s="147" t="str">
        <f>Translations!$B$400</f>
        <v>Export</v>
      </c>
    </row>
    <row r="43" spans="1:5" x14ac:dyDescent="0.2">
      <c r="A43" s="555" t="s">
        <v>521</v>
      </c>
      <c r="B43" s="147" t="str">
        <f>Translations!$B$401</f>
        <v>Jednostka</v>
      </c>
    </row>
    <row r="44" spans="1:5" x14ac:dyDescent="0.2">
      <c r="A44" s="555" t="s">
        <v>811</v>
      </c>
      <c r="B44" s="147" t="str">
        <f>Translations!$B$402</f>
        <v>Zaprzestanie</v>
      </c>
    </row>
    <row r="45" spans="1:5" x14ac:dyDescent="0.2">
      <c r="A45" s="555" t="s">
        <v>701</v>
      </c>
      <c r="B45" s="147" t="s">
        <v>702</v>
      </c>
    </row>
    <row r="46" spans="1:5" x14ac:dyDescent="0.2">
      <c r="A46" s="555" t="s">
        <v>1383</v>
      </c>
      <c r="B46" s="147" t="s">
        <v>1384</v>
      </c>
    </row>
    <row r="47" spans="1:5" x14ac:dyDescent="0.2">
      <c r="A47" s="555" t="s">
        <v>1456</v>
      </c>
      <c r="B47" s="147" t="s">
        <v>1457</v>
      </c>
    </row>
    <row r="48" spans="1:5" x14ac:dyDescent="0.2">
      <c r="A48" s="555" t="s">
        <v>1449</v>
      </c>
      <c r="B48" s="147" t="s">
        <v>1450</v>
      </c>
    </row>
    <row r="49" spans="1:2" x14ac:dyDescent="0.2">
      <c r="A49" s="555" t="s">
        <v>1453</v>
      </c>
      <c r="B49" s="147" t="s">
        <v>1454</v>
      </c>
    </row>
    <row r="50" spans="1:2" x14ac:dyDescent="0.2">
      <c r="A50" s="555" t="s">
        <v>1485</v>
      </c>
      <c r="B50" s="147" t="s">
        <v>1487</v>
      </c>
    </row>
    <row r="51" spans="1:2" x14ac:dyDescent="0.2">
      <c r="A51" s="555" t="s">
        <v>1486</v>
      </c>
      <c r="B51" s="147" t="s">
        <v>1488</v>
      </c>
    </row>
    <row r="52" spans="1:2" x14ac:dyDescent="0.2">
      <c r="A52" s="555" t="s">
        <v>812</v>
      </c>
      <c r="B52" s="147" t="s">
        <v>810</v>
      </c>
    </row>
    <row r="53" spans="1:2" x14ac:dyDescent="0.2">
      <c r="A53" s="555" t="s">
        <v>762</v>
      </c>
      <c r="B53" s="147" t="s">
        <v>763</v>
      </c>
    </row>
    <row r="54" spans="1:2" x14ac:dyDescent="0.2">
      <c r="A54" s="555" t="s">
        <v>685</v>
      </c>
      <c r="B54" s="147" t="s">
        <v>684</v>
      </c>
    </row>
    <row r="55" spans="1:2" x14ac:dyDescent="0.2">
      <c r="A55" s="555" t="s">
        <v>695</v>
      </c>
      <c r="B55" s="147" t="s">
        <v>696</v>
      </c>
    </row>
    <row r="56" spans="1:2" x14ac:dyDescent="0.2">
      <c r="A56" s="555" t="s">
        <v>697</v>
      </c>
      <c r="B56" s="147" t="s">
        <v>698</v>
      </c>
    </row>
    <row r="57" spans="1:2" x14ac:dyDescent="0.2">
      <c r="A57" s="555" t="s">
        <v>700</v>
      </c>
      <c r="B57" s="147" t="s">
        <v>699</v>
      </c>
    </row>
    <row r="58" spans="1:2" x14ac:dyDescent="0.2">
      <c r="A58" s="555" t="s">
        <v>705</v>
      </c>
      <c r="B58" s="147" t="s">
        <v>706</v>
      </c>
    </row>
    <row r="59" spans="1:2" x14ac:dyDescent="0.2">
      <c r="A59" s="555" t="s">
        <v>703</v>
      </c>
      <c r="B59" s="147" t="s">
        <v>704</v>
      </c>
    </row>
    <row r="60" spans="1:2" x14ac:dyDescent="0.2">
      <c r="A60" s="555" t="s">
        <v>618</v>
      </c>
      <c r="B60" s="147" t="str">
        <f>Translations!$B$403</f>
        <v>Spójne</v>
      </c>
    </row>
    <row r="61" spans="1:2" x14ac:dyDescent="0.2">
      <c r="A61" s="555" t="s">
        <v>616</v>
      </c>
      <c r="B61" s="147" t="str">
        <f>Translations!$B$404</f>
        <v>Niespójność!</v>
      </c>
    </row>
    <row r="62" spans="1:2" ht="12.75" customHeight="1" x14ac:dyDescent="0.2">
      <c r="A62" s="555" t="s">
        <v>782</v>
      </c>
      <c r="B62" s="147" t="str">
        <f>Translations!$B$405</f>
        <v>brak inwestycji</v>
      </c>
    </row>
    <row r="63" spans="1:2" ht="12.75" customHeight="1" x14ac:dyDescent="0.2">
      <c r="A63" s="555" t="s">
        <v>850</v>
      </c>
      <c r="B63" s="147" t="str">
        <f>Translations!$B$406</f>
        <v>Inny proces</v>
      </c>
    </row>
    <row r="64" spans="1:2" ht="12.75" customHeight="1" x14ac:dyDescent="0.2">
      <c r="A64" s="555" t="s">
        <v>757</v>
      </c>
      <c r="B64" s="147" t="str">
        <f>Translations!$B$407</f>
        <v>W sekcji B.II.e zaznaczono, że plan neutralności klimatycznej składa przedsiębiorstwo ciepłownicze. W związku z tym oczekuje się, że istotne będą jedynie podinstalacje sieci ciepłowniczej i podinstalacje objęte wskaźnikiem emisyjności opartym na cieple.</v>
      </c>
    </row>
    <row r="65" spans="1:13" s="561" customFormat="1" x14ac:dyDescent="0.2">
      <c r="A65" s="555" t="s">
        <v>899</v>
      </c>
      <c r="B65" s="560" t="str">
        <f>Translations!$B$408</f>
        <v>Poprzedni arkusz</v>
      </c>
    </row>
    <row r="66" spans="1:13" s="561" customFormat="1" x14ac:dyDescent="0.2">
      <c r="A66" s="555" t="s">
        <v>900</v>
      </c>
      <c r="B66" s="560" t="str">
        <f>Translations!$B$409</f>
        <v>Następny arkusz</v>
      </c>
    </row>
    <row r="67" spans="1:13" s="561" customFormat="1" x14ac:dyDescent="0.2">
      <c r="A67" s="555" t="s">
        <v>1424</v>
      </c>
      <c r="B67" s="147" t="s">
        <v>1425</v>
      </c>
    </row>
    <row r="68" spans="1:13" s="561" customFormat="1" x14ac:dyDescent="0.2">
      <c r="A68" s="555" t="s">
        <v>1480</v>
      </c>
      <c r="B68" s="147" t="str">
        <f>Translations!$B$652</f>
        <v>Kryteria dotyczące warunkowości, określone w art. 3c i 3d rozporządzenia ALC, jeżeli dotyczą, nie zostały spełnione.</v>
      </c>
    </row>
    <row r="69" spans="1:13" ht="12.75" customHeight="1" x14ac:dyDescent="0.2"/>
    <row r="70" spans="1:13" s="562" customFormat="1" x14ac:dyDescent="0.2">
      <c r="A70" s="562" t="s">
        <v>111</v>
      </c>
    </row>
    <row r="71" spans="1:13" x14ac:dyDescent="0.2">
      <c r="A71" s="340" t="s">
        <v>3</v>
      </c>
      <c r="B71" s="340" t="s">
        <v>4</v>
      </c>
      <c r="C71" s="340" t="s">
        <v>5</v>
      </c>
      <c r="D71" s="340" t="s">
        <v>6</v>
      </c>
      <c r="E71" s="340" t="str">
        <f>Translations!$B$410</f>
        <v>Wskaźnik emisyjności dla produktów</v>
      </c>
      <c r="F71" s="340" t="str">
        <f>Translations!$B$401</f>
        <v>Jednostka</v>
      </c>
      <c r="G71" s="340" t="s">
        <v>9</v>
      </c>
      <c r="H71" s="340" t="s">
        <v>11</v>
      </c>
      <c r="I71" s="340" t="s">
        <v>12</v>
      </c>
      <c r="J71" s="340" t="str">
        <f>Translations!$B$411</f>
        <v>CBAM</v>
      </c>
      <c r="K71" s="563" t="s">
        <v>522</v>
      </c>
      <c r="L71" s="563" t="s">
        <v>525</v>
      </c>
    </row>
    <row r="72" spans="1:13" ht="15" x14ac:dyDescent="0.25">
      <c r="A72" s="564"/>
      <c r="B72" s="340">
        <v>2</v>
      </c>
      <c r="C72" s="340">
        <v>1</v>
      </c>
      <c r="D72" s="565" t="s">
        <v>449</v>
      </c>
      <c r="E72" s="340" t="str">
        <f>Translations!$B$412</f>
        <v>Produkty rafineryjne</v>
      </c>
      <c r="F72" s="340" t="str">
        <f>Translations!$B$413</f>
        <v>CWT</v>
      </c>
      <c r="G72" s="340" t="b">
        <v>1</v>
      </c>
      <c r="H72" s="340" t="b">
        <v>1</v>
      </c>
      <c r="I72" s="340" t="str">
        <f>Translations!$B$414</f>
        <v>Proszę użyć narzędzia dotyczącego CWT w arkuszu „SpecialBM” do obliczenia historycznych poziomów działalności.</v>
      </c>
      <c r="J72" s="340" t="b">
        <v>0</v>
      </c>
      <c r="K72" s="563" t="str">
        <f t="shared" ref="K72:K103" si="0">EUconst_tCO2e &amp; " / " &amp; IF(F72=EUconst_Tons,EUconst_t,F72)</f>
        <v>t CO2e / CWT</v>
      </c>
      <c r="L72" s="563">
        <v>2.2800000000000001E-2</v>
      </c>
      <c r="M72" s="563"/>
    </row>
    <row r="73" spans="1:13" x14ac:dyDescent="0.2">
      <c r="A73" s="340"/>
      <c r="B73" s="340">
        <v>3</v>
      </c>
      <c r="C73" s="340">
        <v>2</v>
      </c>
      <c r="D73" s="565" t="s">
        <v>450</v>
      </c>
      <c r="E73" s="340" t="str">
        <f>Translations!$B$415</f>
        <v>Koks</v>
      </c>
      <c r="F73" s="340" t="str">
        <f>Translations!$B$378</f>
        <v>tony</v>
      </c>
      <c r="G73" s="340" t="b">
        <v>1</v>
      </c>
      <c r="H73" s="340" t="b">
        <v>0</v>
      </c>
      <c r="I73" s="340" t="s">
        <v>893</v>
      </c>
      <c r="J73" s="340" t="b">
        <v>0</v>
      </c>
      <c r="K73" s="563" t="str">
        <f t="shared" si="0"/>
        <v>t CO2e / t</v>
      </c>
      <c r="L73" s="563">
        <v>0.217</v>
      </c>
    </row>
    <row r="74" spans="1:13" x14ac:dyDescent="0.2">
      <c r="A74" s="340"/>
      <c r="B74" s="340">
        <v>4</v>
      </c>
      <c r="C74" s="340">
        <v>3</v>
      </c>
      <c r="D74" s="565" t="s">
        <v>451</v>
      </c>
      <c r="E74" s="340" t="str">
        <f>Translations!$B$416</f>
        <v>Aglomerowana ruda żelaza</v>
      </c>
      <c r="F74" s="340" t="str">
        <f>Translations!$B$378</f>
        <v>tony</v>
      </c>
      <c r="G74" s="340" t="b">
        <v>1</v>
      </c>
      <c r="H74" s="340" t="b">
        <v>0</v>
      </c>
      <c r="I74" s="340" t="s">
        <v>893</v>
      </c>
      <c r="J74" s="340" t="b">
        <v>1</v>
      </c>
      <c r="K74" s="563" t="str">
        <f t="shared" si="0"/>
        <v>t CO2e / t</v>
      </c>
      <c r="L74" s="563">
        <v>0.157</v>
      </c>
    </row>
    <row r="75" spans="1:13" x14ac:dyDescent="0.2">
      <c r="A75" s="340"/>
      <c r="B75" s="340">
        <v>5</v>
      </c>
      <c r="C75" s="340">
        <v>4</v>
      </c>
      <c r="D75" s="565" t="s">
        <v>452</v>
      </c>
      <c r="E75" s="340" t="str">
        <f>Translations!$B$417</f>
        <v>Ciekły metal</v>
      </c>
      <c r="F75" s="340" t="str">
        <f>Translations!$B$378</f>
        <v>tony</v>
      </c>
      <c r="G75" s="340" t="b">
        <v>1</v>
      </c>
      <c r="H75" s="340" t="b">
        <v>0</v>
      </c>
      <c r="I75" s="340" t="s">
        <v>893</v>
      </c>
      <c r="J75" s="340" t="b">
        <v>1</v>
      </c>
      <c r="K75" s="563" t="str">
        <f t="shared" si="0"/>
        <v>t CO2e / t</v>
      </c>
      <c r="L75" s="563">
        <v>1.288</v>
      </c>
    </row>
    <row r="76" spans="1:13" x14ac:dyDescent="0.2">
      <c r="A76" s="340"/>
      <c r="B76" s="340">
        <v>5</v>
      </c>
      <c r="C76" s="340">
        <v>5</v>
      </c>
      <c r="D76" s="565" t="s">
        <v>453</v>
      </c>
      <c r="E76" s="340" t="str">
        <f>Translations!$B$418</f>
        <v>Stal węglowa z pieca łukowego</v>
      </c>
      <c r="F76" s="340" t="str">
        <f>Translations!$B$378</f>
        <v>tony</v>
      </c>
      <c r="G76" s="340" t="b">
        <v>1</v>
      </c>
      <c r="H76" s="340" t="b">
        <v>1</v>
      </c>
      <c r="I76" s="340" t="s">
        <v>893</v>
      </c>
      <c r="J76" s="340" t="b">
        <v>1</v>
      </c>
      <c r="K76" s="563" t="str">
        <f t="shared" si="0"/>
        <v>t CO2e / t</v>
      </c>
      <c r="L76" s="563">
        <v>0.215</v>
      </c>
    </row>
    <row r="77" spans="1:13" x14ac:dyDescent="0.2">
      <c r="A77" s="340"/>
      <c r="B77" s="340">
        <v>5</v>
      </c>
      <c r="C77" s="340">
        <v>6</v>
      </c>
      <c r="D77" s="565" t="s">
        <v>454</v>
      </c>
      <c r="E77" s="340" t="str">
        <f>Translations!$B$419</f>
        <v>Stal wysokostopowa z pieca łukowego</v>
      </c>
      <c r="F77" s="340" t="str">
        <f>Translations!$B$378</f>
        <v>tony</v>
      </c>
      <c r="G77" s="340" t="b">
        <v>1</v>
      </c>
      <c r="H77" s="340" t="b">
        <v>1</v>
      </c>
      <c r="I77" s="340" t="s">
        <v>893</v>
      </c>
      <c r="J77" s="340" t="b">
        <v>1</v>
      </c>
      <c r="K77" s="563" t="str">
        <f t="shared" si="0"/>
        <v>t CO2e / t</v>
      </c>
      <c r="L77" s="563">
        <v>0.26800000000000002</v>
      </c>
    </row>
    <row r="78" spans="1:13" x14ac:dyDescent="0.2">
      <c r="A78" s="340"/>
      <c r="B78" s="340">
        <v>6</v>
      </c>
      <c r="C78" s="340">
        <v>7</v>
      </c>
      <c r="D78" s="565" t="s">
        <v>455</v>
      </c>
      <c r="E78" s="340" t="str">
        <f>Translations!$B$420</f>
        <v>Odlew żeliwny</v>
      </c>
      <c r="F78" s="340" t="str">
        <f>Translations!$B$378</f>
        <v>tony</v>
      </c>
      <c r="G78" s="340" t="b">
        <v>1</v>
      </c>
      <c r="H78" s="340" t="b">
        <v>1</v>
      </c>
      <c r="I78" s="340" t="s">
        <v>893</v>
      </c>
      <c r="J78" s="340" t="b">
        <v>1</v>
      </c>
      <c r="K78" s="563" t="str">
        <f t="shared" si="0"/>
        <v>t CO2e / t</v>
      </c>
      <c r="L78" s="563">
        <v>0.28199999999999997</v>
      </c>
    </row>
    <row r="79" spans="1:13" x14ac:dyDescent="0.2">
      <c r="A79" s="340"/>
      <c r="B79" s="340">
        <v>7</v>
      </c>
      <c r="C79" s="340">
        <v>8</v>
      </c>
      <c r="D79" s="565" t="s">
        <v>456</v>
      </c>
      <c r="E79" s="340" t="str">
        <f>Translations!$B$421</f>
        <v>Wstępnie spieczona anoda</v>
      </c>
      <c r="F79" s="340" t="str">
        <f>Translations!$B$378</f>
        <v>tony</v>
      </c>
      <c r="G79" s="340" t="b">
        <v>1</v>
      </c>
      <c r="H79" s="340" t="b">
        <v>0</v>
      </c>
      <c r="I79" s="340" t="s">
        <v>893</v>
      </c>
      <c r="J79" s="340" t="b">
        <v>0</v>
      </c>
      <c r="K79" s="563" t="str">
        <f t="shared" si="0"/>
        <v>t CO2e / t</v>
      </c>
      <c r="L79" s="563">
        <v>0.312</v>
      </c>
    </row>
    <row r="80" spans="1:13" x14ac:dyDescent="0.2">
      <c r="A80" s="340"/>
      <c r="B80" s="340">
        <v>7</v>
      </c>
      <c r="C80" s="340">
        <v>9</v>
      </c>
      <c r="D80" s="565" t="s">
        <v>457</v>
      </c>
      <c r="E80" s="340" t="str">
        <f>Translations!$B$422</f>
        <v>[Pierwotne] aluminium</v>
      </c>
      <c r="F80" s="340" t="str">
        <f>Translations!$B$378</f>
        <v>tony</v>
      </c>
      <c r="G80" s="340" t="b">
        <v>1</v>
      </c>
      <c r="H80" s="340" t="b">
        <v>0</v>
      </c>
      <c r="I80" s="340" t="s">
        <v>893</v>
      </c>
      <c r="J80" s="340" t="b">
        <v>1</v>
      </c>
      <c r="K80" s="563" t="str">
        <f t="shared" si="0"/>
        <v>t CO2e / t</v>
      </c>
      <c r="L80" s="563">
        <v>1.464</v>
      </c>
    </row>
    <row r="81" spans="1:12" x14ac:dyDescent="0.2">
      <c r="A81" s="340"/>
      <c r="B81" s="340">
        <v>10</v>
      </c>
      <c r="C81" s="340">
        <v>10</v>
      </c>
      <c r="D81" s="565" t="s">
        <v>458</v>
      </c>
      <c r="E81" s="340" t="str">
        <f>Translations!$B$423</f>
        <v>Szary klinkier cementowy</v>
      </c>
      <c r="F81" s="340" t="str">
        <f>Translations!$B$378</f>
        <v>tony</v>
      </c>
      <c r="G81" s="340" t="b">
        <v>1</v>
      </c>
      <c r="H81" s="340" t="b">
        <v>0</v>
      </c>
      <c r="I81" s="340" t="s">
        <v>893</v>
      </c>
      <c r="J81" s="340" t="b">
        <v>1</v>
      </c>
      <c r="K81" s="563" t="str">
        <f t="shared" si="0"/>
        <v>t CO2e / t</v>
      </c>
      <c r="L81" s="563">
        <v>0.69299999999999995</v>
      </c>
    </row>
    <row r="82" spans="1:12" x14ac:dyDescent="0.2">
      <c r="A82" s="340"/>
      <c r="B82" s="340">
        <v>10</v>
      </c>
      <c r="C82" s="340">
        <v>11</v>
      </c>
      <c r="D82" s="565" t="s">
        <v>459</v>
      </c>
      <c r="E82" s="340" t="str">
        <f>Translations!$B$424</f>
        <v>Biały klinkier cementowy</v>
      </c>
      <c r="F82" s="340" t="str">
        <f>Translations!$B$378</f>
        <v>tony</v>
      </c>
      <c r="G82" s="340" t="b">
        <v>1</v>
      </c>
      <c r="H82" s="340" t="b">
        <v>0</v>
      </c>
      <c r="I82" s="340" t="s">
        <v>893</v>
      </c>
      <c r="J82" s="340" t="b">
        <v>1</v>
      </c>
      <c r="K82" s="563" t="str">
        <f t="shared" si="0"/>
        <v>t CO2e / t</v>
      </c>
      <c r="L82" s="563">
        <v>0.95699999999999996</v>
      </c>
    </row>
    <row r="83" spans="1:12" x14ac:dyDescent="0.2">
      <c r="A83" s="340"/>
      <c r="B83" s="340">
        <v>11</v>
      </c>
      <c r="C83" s="340">
        <v>12</v>
      </c>
      <c r="D83" s="565" t="s">
        <v>460</v>
      </c>
      <c r="E83" s="340" t="str">
        <f>Translations!$B$425</f>
        <v>Wapno</v>
      </c>
      <c r="F83" s="340" t="str">
        <f>Translations!$B$378</f>
        <v>tony</v>
      </c>
      <c r="G83" s="340" t="b">
        <v>1</v>
      </c>
      <c r="H83" s="340" t="b">
        <v>0</v>
      </c>
      <c r="I83" s="340" t="str">
        <f>Translations!$B$426</f>
        <v>Proszę użyć narzędzia dotyczącego wapna w arkuszu „SpecialBM” do obliczenia historycznych poziomów działalności.</v>
      </c>
      <c r="J83" s="340" t="b">
        <v>0</v>
      </c>
      <c r="K83" s="563" t="str">
        <f t="shared" si="0"/>
        <v>t CO2e / t</v>
      </c>
      <c r="L83" s="563">
        <v>0.72499999999999998</v>
      </c>
    </row>
    <row r="84" spans="1:12" x14ac:dyDescent="0.2">
      <c r="A84" s="340"/>
      <c r="B84" s="340">
        <v>11</v>
      </c>
      <c r="C84" s="340">
        <v>13</v>
      </c>
      <c r="D84" s="566" t="s">
        <v>461</v>
      </c>
      <c r="E84" s="340" t="str">
        <f>Translations!$B$427</f>
        <v>Dolomit kalcynowany</v>
      </c>
      <c r="F84" s="340" t="str">
        <f>Translations!$B$378</f>
        <v>tony</v>
      </c>
      <c r="G84" s="340" t="b">
        <v>1</v>
      </c>
      <c r="H84" s="340" t="b">
        <v>0</v>
      </c>
      <c r="I84" s="340" t="str">
        <f>Translations!$B$428</f>
        <v>Proszę użyć narzędzia dotyczącego dolomitu kalcynowanego w arkuszu „SpecialBM” do obliczenia historycznych poziomów działalności.</v>
      </c>
      <c r="J84" s="340" t="b">
        <v>0</v>
      </c>
      <c r="K84" s="563" t="str">
        <f t="shared" si="0"/>
        <v>t CO2e / t</v>
      </c>
      <c r="L84" s="563">
        <v>0.81499999999999995</v>
      </c>
    </row>
    <row r="85" spans="1:12" x14ac:dyDescent="0.2">
      <c r="A85" s="340"/>
      <c r="B85" s="340">
        <v>11</v>
      </c>
      <c r="C85" s="340">
        <v>14</v>
      </c>
      <c r="D85" s="566" t="s">
        <v>462</v>
      </c>
      <c r="E85" s="340" t="str">
        <f>Translations!$B$429</f>
        <v>Dolomit spiekany</v>
      </c>
      <c r="F85" s="340" t="str">
        <f>Translations!$B$378</f>
        <v>tony</v>
      </c>
      <c r="G85" s="340" t="b">
        <v>1</v>
      </c>
      <c r="H85" s="340" t="b">
        <v>0</v>
      </c>
      <c r="I85" s="340" t="s">
        <v>893</v>
      </c>
      <c r="J85" s="340" t="b">
        <v>0</v>
      </c>
      <c r="K85" s="563" t="str">
        <f t="shared" si="0"/>
        <v>t CO2e / t</v>
      </c>
      <c r="L85" s="563">
        <v>1.4059999999999999</v>
      </c>
    </row>
    <row r="86" spans="1:12" x14ac:dyDescent="0.2">
      <c r="A86" s="340"/>
      <c r="B86" s="340">
        <v>12</v>
      </c>
      <c r="C86" s="340">
        <v>15</v>
      </c>
      <c r="D86" s="566" t="s">
        <v>463</v>
      </c>
      <c r="E86" s="340" t="str">
        <f>Translations!$B$430</f>
        <v>Szkło typu float</v>
      </c>
      <c r="F86" s="340" t="str">
        <f>Translations!$B$378</f>
        <v>tony</v>
      </c>
      <c r="G86" s="340" t="b">
        <v>1</v>
      </c>
      <c r="H86" s="340" t="b">
        <v>0</v>
      </c>
      <c r="I86" s="340" t="s">
        <v>893</v>
      </c>
      <c r="J86" s="340" t="b">
        <v>0</v>
      </c>
      <c r="K86" s="563" t="str">
        <f t="shared" si="0"/>
        <v>t CO2e / t</v>
      </c>
      <c r="L86" s="563">
        <v>0.39900000000000002</v>
      </c>
    </row>
    <row r="87" spans="1:12" x14ac:dyDescent="0.2">
      <c r="A87" s="340"/>
      <c r="B87" s="340">
        <v>12</v>
      </c>
      <c r="C87" s="340">
        <v>16</v>
      </c>
      <c r="D87" s="566" t="s">
        <v>464</v>
      </c>
      <c r="E87" s="340" t="str">
        <f>Translations!$B$431</f>
        <v>Butle i słoiki ze szkła bezbarwnego</v>
      </c>
      <c r="F87" s="340" t="str">
        <f>Translations!$B$378</f>
        <v>tony</v>
      </c>
      <c r="G87" s="340" t="b">
        <v>1</v>
      </c>
      <c r="H87" s="340" t="b">
        <v>0</v>
      </c>
      <c r="I87" s="340" t="s">
        <v>893</v>
      </c>
      <c r="J87" s="340" t="b">
        <v>0</v>
      </c>
      <c r="K87" s="563" t="str">
        <f t="shared" si="0"/>
        <v>t CO2e / t</v>
      </c>
      <c r="L87" s="563">
        <v>0.28999999999999998</v>
      </c>
    </row>
    <row r="88" spans="1:12" x14ac:dyDescent="0.2">
      <c r="A88" s="340"/>
      <c r="B88" s="340">
        <v>12</v>
      </c>
      <c r="C88" s="340">
        <v>17</v>
      </c>
      <c r="D88" s="566" t="s">
        <v>465</v>
      </c>
      <c r="E88" s="340" t="str">
        <f>Translations!$B$432</f>
        <v>Butle i słoiki ze szkła barwnego</v>
      </c>
      <c r="F88" s="340" t="str">
        <f>Translations!$B$378</f>
        <v>tony</v>
      </c>
      <c r="G88" s="340" t="b">
        <v>1</v>
      </c>
      <c r="H88" s="340" t="b">
        <v>0</v>
      </c>
      <c r="I88" s="340" t="s">
        <v>893</v>
      </c>
      <c r="J88" s="340" t="b">
        <v>0</v>
      </c>
      <c r="K88" s="563" t="str">
        <f t="shared" si="0"/>
        <v>t CO2e / t</v>
      </c>
      <c r="L88" s="563">
        <v>0.23699999999999999</v>
      </c>
    </row>
    <row r="89" spans="1:12" x14ac:dyDescent="0.2">
      <c r="A89" s="340"/>
      <c r="B89" s="340">
        <v>12</v>
      </c>
      <c r="C89" s="340">
        <v>18</v>
      </c>
      <c r="D89" s="566" t="s">
        <v>466</v>
      </c>
      <c r="E89" s="340" t="str">
        <f>Translations!$B$433</f>
        <v>Produkty z włókien szklanych ciągłych</v>
      </c>
      <c r="F89" s="340" t="str">
        <f>Translations!$B$378</f>
        <v>tony</v>
      </c>
      <c r="G89" s="340" t="b">
        <v>1</v>
      </c>
      <c r="H89" s="340" t="b">
        <v>0</v>
      </c>
      <c r="I89" s="340" t="s">
        <v>893</v>
      </c>
      <c r="J89" s="340" t="b">
        <v>0</v>
      </c>
      <c r="K89" s="563" t="str">
        <f t="shared" si="0"/>
        <v>t CO2e / t</v>
      </c>
      <c r="L89" s="563">
        <v>0.309</v>
      </c>
    </row>
    <row r="90" spans="1:12" x14ac:dyDescent="0.2">
      <c r="A90" s="340"/>
      <c r="B90" s="340">
        <v>13</v>
      </c>
      <c r="C90" s="340">
        <v>19</v>
      </c>
      <c r="D90" s="340" t="s">
        <v>35</v>
      </c>
      <c r="E90" s="340" t="str">
        <f>Translations!$B$434</f>
        <v>Cegły licówki</v>
      </c>
      <c r="F90" s="340" t="str">
        <f>Translations!$B$378</f>
        <v>tony</v>
      </c>
      <c r="G90" s="340" t="b">
        <v>1</v>
      </c>
      <c r="H90" s="340" t="b">
        <v>0</v>
      </c>
      <c r="I90" s="340" t="s">
        <v>893</v>
      </c>
      <c r="J90" s="340" t="b">
        <v>0</v>
      </c>
      <c r="K90" s="563" t="str">
        <f t="shared" si="0"/>
        <v>t CO2e / t</v>
      </c>
      <c r="L90" s="563">
        <v>0.106</v>
      </c>
    </row>
    <row r="91" spans="1:12" x14ac:dyDescent="0.2">
      <c r="A91" s="340"/>
      <c r="B91" s="340">
        <v>13</v>
      </c>
      <c r="C91" s="340">
        <v>20</v>
      </c>
      <c r="D91" s="340" t="s">
        <v>37</v>
      </c>
      <c r="E91" s="340" t="str">
        <f>Translations!$B$435</f>
        <v>Kostki brukowe</v>
      </c>
      <c r="F91" s="340" t="str">
        <f>Translations!$B$378</f>
        <v>tony</v>
      </c>
      <c r="G91" s="340" t="b">
        <v>1</v>
      </c>
      <c r="H91" s="340" t="b">
        <v>0</v>
      </c>
      <c r="I91" s="340" t="s">
        <v>893</v>
      </c>
      <c r="J91" s="340" t="b">
        <v>0</v>
      </c>
      <c r="K91" s="563" t="str">
        <f t="shared" si="0"/>
        <v>t CO2e / t</v>
      </c>
      <c r="L91" s="563">
        <v>0.14599999999999999</v>
      </c>
    </row>
    <row r="92" spans="1:12" x14ac:dyDescent="0.2">
      <c r="A92" s="340"/>
      <c r="B92" s="340">
        <v>13</v>
      </c>
      <c r="C92" s="340">
        <v>21</v>
      </c>
      <c r="D92" s="340" t="s">
        <v>39</v>
      </c>
      <c r="E92" s="340" t="str">
        <f>Translations!$B$436</f>
        <v>Dachówki</v>
      </c>
      <c r="F92" s="340" t="str">
        <f>Translations!$B$378</f>
        <v>tony</v>
      </c>
      <c r="G92" s="340" t="b">
        <v>1</v>
      </c>
      <c r="H92" s="340" t="b">
        <v>0</v>
      </c>
      <c r="I92" s="340" t="s">
        <v>893</v>
      </c>
      <c r="J92" s="340" t="b">
        <v>0</v>
      </c>
      <c r="K92" s="563" t="str">
        <f t="shared" si="0"/>
        <v>t CO2e / t</v>
      </c>
      <c r="L92" s="563">
        <v>0.12</v>
      </c>
    </row>
    <row r="93" spans="1:12" x14ac:dyDescent="0.2">
      <c r="A93" s="340"/>
      <c r="B93" s="340">
        <v>13</v>
      </c>
      <c r="C93" s="340">
        <v>22</v>
      </c>
      <c r="D93" s="340" t="s">
        <v>41</v>
      </c>
      <c r="E93" s="340" t="str">
        <f>Translations!$B$437</f>
        <v>Proszek uzyskany metodą suszenia rozpryskowego</v>
      </c>
      <c r="F93" s="340" t="str">
        <f>Translations!$B$378</f>
        <v>tony</v>
      </c>
      <c r="G93" s="340" t="b">
        <v>1</v>
      </c>
      <c r="H93" s="340" t="b">
        <v>0</v>
      </c>
      <c r="I93" s="340" t="s">
        <v>893</v>
      </c>
      <c r="J93" s="340" t="b">
        <v>0</v>
      </c>
      <c r="K93" s="563" t="str">
        <f t="shared" si="0"/>
        <v>t CO2e / t</v>
      </c>
      <c r="L93" s="563">
        <v>5.8000000000000003E-2</v>
      </c>
    </row>
    <row r="94" spans="1:12" x14ac:dyDescent="0.2">
      <c r="A94" s="340"/>
      <c r="B94" s="340">
        <v>14</v>
      </c>
      <c r="C94" s="340">
        <v>23</v>
      </c>
      <c r="D94" s="340" t="s">
        <v>43</v>
      </c>
      <c r="E94" s="340" t="str">
        <f>Translations!$B$438</f>
        <v>Wełna mineralna</v>
      </c>
      <c r="F94" s="340" t="str">
        <f>Translations!$B$378</f>
        <v>tony</v>
      </c>
      <c r="G94" s="340" t="b">
        <v>1</v>
      </c>
      <c r="H94" s="340" t="b">
        <v>1</v>
      </c>
      <c r="I94" s="340" t="s">
        <v>893</v>
      </c>
      <c r="J94" s="340" t="b">
        <v>0</v>
      </c>
      <c r="K94" s="563" t="str">
        <f t="shared" si="0"/>
        <v>t CO2e / t</v>
      </c>
      <c r="L94" s="563">
        <v>0.53600000000000003</v>
      </c>
    </row>
    <row r="95" spans="1:12" x14ac:dyDescent="0.2">
      <c r="A95" s="340"/>
      <c r="B95" s="340">
        <v>15</v>
      </c>
      <c r="C95" s="340">
        <v>24</v>
      </c>
      <c r="D95" s="340" t="s">
        <v>45</v>
      </c>
      <c r="E95" s="340" t="str">
        <f>Translations!$B$439</f>
        <v>Gips</v>
      </c>
      <c r="F95" s="340" t="str">
        <f>Translations!$B$378</f>
        <v>tony</v>
      </c>
      <c r="G95" s="340" t="b">
        <v>1</v>
      </c>
      <c r="H95" s="340" t="b">
        <v>0</v>
      </c>
      <c r="I95" s="340" t="s">
        <v>893</v>
      </c>
      <c r="J95" s="340" t="b">
        <v>0</v>
      </c>
      <c r="K95" s="563" t="str">
        <f t="shared" si="0"/>
        <v>t CO2e / t</v>
      </c>
      <c r="L95" s="563">
        <v>4.7E-2</v>
      </c>
    </row>
    <row r="96" spans="1:12" x14ac:dyDescent="0.2">
      <c r="A96" s="340"/>
      <c r="B96" s="340">
        <v>15</v>
      </c>
      <c r="C96" s="340">
        <v>25</v>
      </c>
      <c r="D96" s="340" t="s">
        <v>47</v>
      </c>
      <c r="E96" s="340" t="str">
        <f>Translations!$B$440</f>
        <v>Suszony gips wtórny</v>
      </c>
      <c r="F96" s="340" t="str">
        <f>Translations!$B$378</f>
        <v>tony</v>
      </c>
      <c r="G96" s="340" t="b">
        <v>1</v>
      </c>
      <c r="H96" s="340" t="b">
        <v>0</v>
      </c>
      <c r="I96" s="340" t="s">
        <v>893</v>
      </c>
      <c r="J96" s="340" t="b">
        <v>0</v>
      </c>
      <c r="K96" s="563" t="str">
        <f t="shared" si="0"/>
        <v>t CO2e / t</v>
      </c>
      <c r="L96" s="563">
        <v>1.2999999999999999E-2</v>
      </c>
    </row>
    <row r="97" spans="1:12" x14ac:dyDescent="0.2">
      <c r="A97" s="340"/>
      <c r="B97" s="340">
        <v>15</v>
      </c>
      <c r="C97" s="340">
        <v>26</v>
      </c>
      <c r="D97" s="340" t="s">
        <v>49</v>
      </c>
      <c r="E97" s="340" t="str">
        <f>Translations!$B$441</f>
        <v>Płyta gipsowa</v>
      </c>
      <c r="F97" s="340" t="str">
        <f>Translations!$B$378</f>
        <v>tony</v>
      </c>
      <c r="G97" s="340" t="b">
        <v>0</v>
      </c>
      <c r="H97" s="340" t="b">
        <v>1</v>
      </c>
      <c r="I97" s="340" t="s">
        <v>893</v>
      </c>
      <c r="J97" s="340" t="b">
        <v>0</v>
      </c>
      <c r="K97" s="563" t="str">
        <f t="shared" si="0"/>
        <v>t CO2e / t</v>
      </c>
      <c r="L97" s="563">
        <v>0.11</v>
      </c>
    </row>
    <row r="98" spans="1:12" x14ac:dyDescent="0.2">
      <c r="A98" s="340"/>
      <c r="B98" s="340">
        <v>16</v>
      </c>
      <c r="C98" s="340">
        <v>27</v>
      </c>
      <c r="D98" s="340" t="s">
        <v>51</v>
      </c>
      <c r="E98" s="340" t="str">
        <f>Translations!$B$442</f>
        <v>Krótkowłóknista masa celulozowa siarczanowa</v>
      </c>
      <c r="F98" s="340" t="str">
        <f>Translations!$B$443</f>
        <v>Tona powietrznie suchej masy</v>
      </c>
      <c r="G98" s="340" t="b">
        <v>1</v>
      </c>
      <c r="H98" s="340" t="b">
        <v>0</v>
      </c>
      <c r="I98" s="340" t="str">
        <f>Translations!$B$444</f>
        <v>Proszę zwrócić uwagę, że w odniesieniu do zintegrowanej produkcji masy celulozowej i papieru zastosowanie mają szczególne zasady przydziału (art. 16 ust. 6 FAR).</v>
      </c>
      <c r="J98" s="340" t="b">
        <v>0</v>
      </c>
      <c r="K98" s="563" t="str">
        <f t="shared" si="0"/>
        <v>t CO2e / Tona powietrznie suchej masy</v>
      </c>
      <c r="L98" s="563">
        <v>9.0999999999999998E-2</v>
      </c>
    </row>
    <row r="99" spans="1:12" x14ac:dyDescent="0.2">
      <c r="A99" s="340"/>
      <c r="B99" s="340">
        <v>16</v>
      </c>
      <c r="C99" s="340">
        <v>28</v>
      </c>
      <c r="D99" s="340" t="s">
        <v>55</v>
      </c>
      <c r="E99" s="340" t="str">
        <f>Translations!$B$445</f>
        <v>Długowłóknista masa celulozowa siarczanowa</v>
      </c>
      <c r="F99" s="340" t="str">
        <f>Translations!$B$443</f>
        <v>Tona powietrznie suchej masy</v>
      </c>
      <c r="G99" s="340" t="b">
        <v>1</v>
      </c>
      <c r="H99" s="340" t="b">
        <v>0</v>
      </c>
      <c r="I99" s="340" t="str">
        <f>Translations!$B$444</f>
        <v>Proszę zwrócić uwagę, że w odniesieniu do zintegrowanej produkcji masy celulozowej i papieru zastosowanie mają szczególne zasady przydziału (art. 16 ust. 6 FAR).</v>
      </c>
      <c r="J99" s="340" t="b">
        <v>0</v>
      </c>
      <c r="K99" s="563" t="str">
        <f t="shared" si="0"/>
        <v>t CO2e / Tona powietrznie suchej masy</v>
      </c>
      <c r="L99" s="563">
        <v>4.5999999999999999E-2</v>
      </c>
    </row>
    <row r="100" spans="1:12" x14ac:dyDescent="0.2">
      <c r="A100" s="340"/>
      <c r="B100" s="340">
        <v>16</v>
      </c>
      <c r="C100" s="340">
        <v>29</v>
      </c>
      <c r="D100" s="340" t="s">
        <v>57</v>
      </c>
      <c r="E100" s="340" t="str">
        <f>Translations!$B$446</f>
        <v>Masa celulozowa siarczynowa, masa termomechaniczna i masa mechaniczna</v>
      </c>
      <c r="F100" s="340" t="str">
        <f>Translations!$B$443</f>
        <v>Tona powietrznie suchej masy</v>
      </c>
      <c r="G100" s="340" t="b">
        <v>1</v>
      </c>
      <c r="H100" s="340" t="b">
        <v>0</v>
      </c>
      <c r="I100" s="340" t="str">
        <f>Translations!$B$444</f>
        <v>Proszę zwrócić uwagę, że w odniesieniu do zintegrowanej produkcji masy celulozowej i papieru zastosowanie mają szczególne zasady przydziału (art. 16 ust. 6 FAR).</v>
      </c>
      <c r="J100" s="340" t="b">
        <v>0</v>
      </c>
      <c r="K100" s="563" t="str">
        <f t="shared" si="0"/>
        <v>t CO2e / Tona powietrznie suchej masy</v>
      </c>
      <c r="L100" s="563">
        <v>1.4999999999999999E-2</v>
      </c>
    </row>
    <row r="101" spans="1:12" x14ac:dyDescent="0.2">
      <c r="A101" s="340"/>
      <c r="B101" s="340">
        <v>16</v>
      </c>
      <c r="C101" s="340">
        <v>30</v>
      </c>
      <c r="D101" s="340" t="s">
        <v>59</v>
      </c>
      <c r="E101" s="340" t="str">
        <f>Translations!$B$447</f>
        <v>Masa makulaturowa</v>
      </c>
      <c r="F101" s="340" t="str">
        <f>Translations!$B$443</f>
        <v>Tona powietrznie suchej masy</v>
      </c>
      <c r="G101" s="340" t="b">
        <v>1</v>
      </c>
      <c r="H101" s="340" t="b">
        <v>0</v>
      </c>
      <c r="I101" s="340" t="s">
        <v>893</v>
      </c>
      <c r="J101" s="340" t="b">
        <v>0</v>
      </c>
      <c r="K101" s="563" t="str">
        <f t="shared" si="0"/>
        <v>t CO2e / Tona powietrznie suchej masy</v>
      </c>
      <c r="L101" s="563">
        <v>0.03</v>
      </c>
    </row>
    <row r="102" spans="1:12" x14ac:dyDescent="0.2">
      <c r="A102" s="340"/>
      <c r="B102" s="340">
        <v>17</v>
      </c>
      <c r="C102" s="340">
        <v>31</v>
      </c>
      <c r="D102" s="340" t="s">
        <v>61</v>
      </c>
      <c r="E102" s="340" t="str">
        <f>Translations!$B$448</f>
        <v>Papier gazetowy</v>
      </c>
      <c r="F102" s="340" t="str">
        <f>Translations!$B$443</f>
        <v>Tona powietrznie suchej masy</v>
      </c>
      <c r="G102" s="340" t="b">
        <v>1</v>
      </c>
      <c r="H102" s="340" t="b">
        <v>0</v>
      </c>
      <c r="I102" s="340" t="s">
        <v>893</v>
      </c>
      <c r="J102" s="340" t="b">
        <v>0</v>
      </c>
      <c r="K102" s="563" t="str">
        <f t="shared" si="0"/>
        <v>t CO2e / Tona powietrznie suchej masy</v>
      </c>
      <c r="L102" s="563">
        <v>0.22600000000000001</v>
      </c>
    </row>
    <row r="103" spans="1:12" x14ac:dyDescent="0.2">
      <c r="A103" s="340"/>
      <c r="B103" s="340">
        <v>17</v>
      </c>
      <c r="C103" s="340">
        <v>32</v>
      </c>
      <c r="D103" s="340" t="s">
        <v>63</v>
      </c>
      <c r="E103" s="340" t="str">
        <f>Translations!$B$449</f>
        <v>Wysokogatunkowy papier niepowlekany</v>
      </c>
      <c r="F103" s="340" t="str">
        <f>Translations!$B$443</f>
        <v>Tona powietrznie suchej masy</v>
      </c>
      <c r="G103" s="340" t="b">
        <v>1</v>
      </c>
      <c r="H103" s="340" t="b">
        <v>0</v>
      </c>
      <c r="I103" s="340" t="s">
        <v>893</v>
      </c>
      <c r="J103" s="340" t="b">
        <v>0</v>
      </c>
      <c r="K103" s="563" t="str">
        <f t="shared" si="0"/>
        <v>t CO2e / Tona powietrznie suchej masy</v>
      </c>
      <c r="L103" s="563">
        <v>0.24199999999999999</v>
      </c>
    </row>
    <row r="104" spans="1:12" x14ac:dyDescent="0.2">
      <c r="A104" s="340"/>
      <c r="B104" s="340">
        <v>17</v>
      </c>
      <c r="C104" s="340">
        <v>33</v>
      </c>
      <c r="D104" s="340" t="s">
        <v>65</v>
      </c>
      <c r="E104" s="340" t="str">
        <f>Translations!$B$450</f>
        <v>Wysokogatunkowy papier powlekany</v>
      </c>
      <c r="F104" s="340" t="str">
        <f>Translations!$B$443</f>
        <v>Tona powietrznie suchej masy</v>
      </c>
      <c r="G104" s="340" t="b">
        <v>1</v>
      </c>
      <c r="H104" s="340" t="b">
        <v>0</v>
      </c>
      <c r="I104" s="340" t="s">
        <v>893</v>
      </c>
      <c r="J104" s="340" t="b">
        <v>0</v>
      </c>
      <c r="K104" s="563" t="str">
        <f t="shared" ref="K104:K123" si="1">EUconst_tCO2e &amp; " / " &amp; IF(F104=EUconst_Tons,EUconst_t,F104)</f>
        <v>t CO2e / Tona powietrznie suchej masy</v>
      </c>
      <c r="L104" s="563">
        <v>0.24199999999999999</v>
      </c>
    </row>
    <row r="105" spans="1:12" x14ac:dyDescent="0.2">
      <c r="A105" s="340"/>
      <c r="B105" s="340">
        <v>17</v>
      </c>
      <c r="C105" s="340">
        <v>34</v>
      </c>
      <c r="D105" s="340" t="s">
        <v>67</v>
      </c>
      <c r="E105" s="340" t="str">
        <f>Translations!$B$451</f>
        <v>Bibułka higieniczna</v>
      </c>
      <c r="F105" s="340" t="str">
        <f>Translations!$B$378</f>
        <v>tony</v>
      </c>
      <c r="G105" s="340" t="b">
        <v>1</v>
      </c>
      <c r="H105" s="340" t="b">
        <v>0</v>
      </c>
      <c r="I105" s="340" t="s">
        <v>893</v>
      </c>
      <c r="J105" s="340" t="b">
        <v>0</v>
      </c>
      <c r="K105" s="563" t="str">
        <f t="shared" si="1"/>
        <v>t CO2e / t</v>
      </c>
      <c r="L105" s="563">
        <v>0.254</v>
      </c>
    </row>
    <row r="106" spans="1:12" x14ac:dyDescent="0.2">
      <c r="A106" s="340"/>
      <c r="B106" s="340">
        <v>17</v>
      </c>
      <c r="C106" s="340">
        <v>35</v>
      </c>
      <c r="D106" s="340" t="s">
        <v>69</v>
      </c>
      <c r="E106" s="340" t="str">
        <f>Translations!$B$452</f>
        <v>Testliner i fluting</v>
      </c>
      <c r="F106" s="340" t="str">
        <f>Translations!$B$443</f>
        <v>Tona powietrznie suchej masy</v>
      </c>
      <c r="G106" s="340" t="b">
        <v>1</v>
      </c>
      <c r="H106" s="340" t="b">
        <v>0</v>
      </c>
      <c r="I106" s="340" t="s">
        <v>893</v>
      </c>
      <c r="J106" s="340" t="b">
        <v>0</v>
      </c>
      <c r="K106" s="563" t="str">
        <f t="shared" si="1"/>
        <v>t CO2e / Tona powietrznie suchej masy</v>
      </c>
      <c r="L106" s="563">
        <v>0.188</v>
      </c>
    </row>
    <row r="107" spans="1:12" x14ac:dyDescent="0.2">
      <c r="A107" s="340"/>
      <c r="B107" s="340">
        <v>17</v>
      </c>
      <c r="C107" s="340">
        <v>36</v>
      </c>
      <c r="D107" s="340" t="s">
        <v>71</v>
      </c>
      <c r="E107" s="340" t="str">
        <f>Translations!$B$453</f>
        <v>Tektura niepowlekana</v>
      </c>
      <c r="F107" s="340" t="str">
        <f>Translations!$B$443</f>
        <v>Tona powietrznie suchej masy</v>
      </c>
      <c r="G107" s="340" t="b">
        <v>1</v>
      </c>
      <c r="H107" s="340" t="b">
        <v>0</v>
      </c>
      <c r="I107" s="340" t="s">
        <v>893</v>
      </c>
      <c r="J107" s="340" t="b">
        <v>0</v>
      </c>
      <c r="K107" s="563" t="str">
        <f t="shared" si="1"/>
        <v>t CO2e / Tona powietrznie suchej masy</v>
      </c>
      <c r="L107" s="563">
        <v>0.18</v>
      </c>
    </row>
    <row r="108" spans="1:12" x14ac:dyDescent="0.2">
      <c r="A108" s="340"/>
      <c r="B108" s="340">
        <v>17</v>
      </c>
      <c r="C108" s="340">
        <v>37</v>
      </c>
      <c r="D108" s="340" t="s">
        <v>73</v>
      </c>
      <c r="E108" s="340" t="str">
        <f>Translations!$B$454</f>
        <v>Tektura powlekana</v>
      </c>
      <c r="F108" s="340" t="str">
        <f>Translations!$B$443</f>
        <v>Tona powietrznie suchej masy</v>
      </c>
      <c r="G108" s="340" t="b">
        <v>1</v>
      </c>
      <c r="H108" s="340" t="b">
        <v>0</v>
      </c>
      <c r="I108" s="340" t="s">
        <v>893</v>
      </c>
      <c r="J108" s="340" t="b">
        <v>0</v>
      </c>
      <c r="K108" s="563" t="str">
        <f t="shared" si="1"/>
        <v>t CO2e / Tona powietrznie suchej masy</v>
      </c>
      <c r="L108" s="563">
        <v>0.20699999999999999</v>
      </c>
    </row>
    <row r="109" spans="1:12" x14ac:dyDescent="0.2">
      <c r="A109" s="340"/>
      <c r="B109" s="340">
        <v>18</v>
      </c>
      <c r="C109" s="340">
        <v>38</v>
      </c>
      <c r="D109" s="340" t="s">
        <v>75</v>
      </c>
      <c r="E109" s="340" t="str">
        <f>Translations!$B$455</f>
        <v>Sadza</v>
      </c>
      <c r="F109" s="340" t="str">
        <f>Translations!$B$378</f>
        <v>tony</v>
      </c>
      <c r="G109" s="340" t="b">
        <v>1</v>
      </c>
      <c r="H109" s="340" t="b">
        <v>1</v>
      </c>
      <c r="I109" s="340" t="s">
        <v>893</v>
      </c>
      <c r="J109" s="340" t="b">
        <v>0</v>
      </c>
      <c r="K109" s="563" t="str">
        <f t="shared" si="1"/>
        <v>t CO2e / t</v>
      </c>
      <c r="L109" s="563">
        <v>1.4850000000000001</v>
      </c>
    </row>
    <row r="110" spans="1:12" x14ac:dyDescent="0.2">
      <c r="A110" s="340"/>
      <c r="B110" s="340">
        <v>19</v>
      </c>
      <c r="C110" s="340">
        <v>39</v>
      </c>
      <c r="D110" s="340" t="s">
        <v>77</v>
      </c>
      <c r="E110" s="340" t="str">
        <f>Translations!$B$456</f>
        <v>Kwas azotowy</v>
      </c>
      <c r="F110" s="340" t="str">
        <f>Translations!$B$378</f>
        <v>tony</v>
      </c>
      <c r="G110" s="340" t="b">
        <v>1</v>
      </c>
      <c r="H110" s="340" t="b">
        <v>0</v>
      </c>
      <c r="I110" s="340" t="str">
        <f>Translations!$B$457</f>
        <v>Mierzalne ciepło dostarczane do innych podinstalacji należy traktować jak ciepło ze źródeł nieobjętych systemem EU ETS.</v>
      </c>
      <c r="J110" s="340" t="b">
        <v>1</v>
      </c>
      <c r="K110" s="563" t="str">
        <f t="shared" si="1"/>
        <v>t CO2e / t</v>
      </c>
      <c r="L110" s="563">
        <v>0.23</v>
      </c>
    </row>
    <row r="111" spans="1:12" x14ac:dyDescent="0.2">
      <c r="A111" s="340"/>
      <c r="B111" s="340">
        <v>20</v>
      </c>
      <c r="C111" s="340">
        <v>40</v>
      </c>
      <c r="D111" s="340" t="s">
        <v>80</v>
      </c>
      <c r="E111" s="340" t="str">
        <f>Translations!$B$458</f>
        <v>Kwas adypinowy</v>
      </c>
      <c r="F111" s="340" t="str">
        <f>Translations!$B$378</f>
        <v>tony</v>
      </c>
      <c r="G111" s="340" t="b">
        <v>1</v>
      </c>
      <c r="H111" s="340" t="b">
        <v>0</v>
      </c>
      <c r="I111" s="340" t="s">
        <v>893</v>
      </c>
      <c r="J111" s="340" t="b">
        <v>0</v>
      </c>
      <c r="K111" s="563" t="str">
        <f t="shared" si="1"/>
        <v>t CO2e / t</v>
      </c>
      <c r="L111" s="563">
        <v>2.12</v>
      </c>
    </row>
    <row r="112" spans="1:12" x14ac:dyDescent="0.2">
      <c r="A112" s="340"/>
      <c r="B112" s="340">
        <v>22</v>
      </c>
      <c r="C112" s="340">
        <v>41</v>
      </c>
      <c r="D112" s="340" t="s">
        <v>82</v>
      </c>
      <c r="E112" s="340" t="str">
        <f>Translations!$B$459</f>
        <v>Amoniak</v>
      </c>
      <c r="F112" s="340" t="str">
        <f>Translations!$B$378</f>
        <v>tony</v>
      </c>
      <c r="G112" s="340" t="b">
        <v>1</v>
      </c>
      <c r="H112" s="340" t="b">
        <v>1</v>
      </c>
      <c r="I112" s="340" t="s">
        <v>893</v>
      </c>
      <c r="J112" s="340" t="b">
        <v>1</v>
      </c>
      <c r="K112" s="563" t="str">
        <f t="shared" si="1"/>
        <v>t CO2e / t</v>
      </c>
      <c r="L112" s="563">
        <v>1.57</v>
      </c>
    </row>
    <row r="113" spans="1:12" x14ac:dyDescent="0.2">
      <c r="A113" s="340"/>
      <c r="B113" s="340">
        <v>23</v>
      </c>
      <c r="C113" s="340">
        <v>42</v>
      </c>
      <c r="D113" s="340" t="s">
        <v>84</v>
      </c>
      <c r="E113" s="340" t="str">
        <f>Translations!$B$460</f>
        <v>Kraking parowy</v>
      </c>
      <c r="F113" s="340" t="str">
        <f>Translations!$B$378</f>
        <v>tony</v>
      </c>
      <c r="G113" s="340" t="b">
        <v>1</v>
      </c>
      <c r="H113" s="340" t="b">
        <v>1</v>
      </c>
      <c r="I113" s="340" t="str">
        <f>Translations!$B$461</f>
        <v>Proszę użyć narzędzia dotyczącego krakingu parowego w arkuszu „SpecialBM” do obliczenia historycznych poziomów działalności i wstępnego przydziału.</v>
      </c>
      <c r="J113" s="340" t="b">
        <v>0</v>
      </c>
      <c r="K113" s="563" t="str">
        <f t="shared" si="1"/>
        <v>t CO2e / t</v>
      </c>
      <c r="L113" s="563">
        <v>0.68100000000000005</v>
      </c>
    </row>
    <row r="114" spans="1:12" x14ac:dyDescent="0.2">
      <c r="A114" s="340"/>
      <c r="B114" s="340">
        <v>23</v>
      </c>
      <c r="C114" s="340">
        <v>43</v>
      </c>
      <c r="D114" s="340" t="s">
        <v>87</v>
      </c>
      <c r="E114" s="340" t="str">
        <f>Translations!$B$462</f>
        <v>Związki aromatyczne</v>
      </c>
      <c r="F114" s="340" t="str">
        <f>Translations!$B$413</f>
        <v>CWT</v>
      </c>
      <c r="G114" s="340" t="b">
        <v>1</v>
      </c>
      <c r="H114" s="340" t="b">
        <v>1</v>
      </c>
      <c r="I114" s="340" t="str">
        <f>Translations!$B$414</f>
        <v>Proszę użyć narzędzia dotyczącego CWT w arkuszu „SpecialBM” do obliczenia historycznych poziomów działalności.</v>
      </c>
      <c r="J114" s="340" t="b">
        <v>0</v>
      </c>
      <c r="K114" s="563" t="str">
        <f t="shared" si="1"/>
        <v>t CO2e / CWT</v>
      </c>
      <c r="L114" s="563">
        <v>2.2800000000000001E-2</v>
      </c>
    </row>
    <row r="115" spans="1:12" x14ac:dyDescent="0.2">
      <c r="A115" s="340"/>
      <c r="B115" s="340">
        <v>23</v>
      </c>
      <c r="C115" s="340">
        <v>44</v>
      </c>
      <c r="D115" s="340" t="s">
        <v>89</v>
      </c>
      <c r="E115" s="340" t="str">
        <f>Translations!$B$463</f>
        <v>Styren</v>
      </c>
      <c r="F115" s="340" t="str">
        <f>Translations!$B$378</f>
        <v>tony</v>
      </c>
      <c r="G115" s="340" t="b">
        <v>1</v>
      </c>
      <c r="H115" s="340" t="b">
        <v>1</v>
      </c>
      <c r="I115" s="340" t="s">
        <v>893</v>
      </c>
      <c r="J115" s="340" t="b">
        <v>0</v>
      </c>
      <c r="K115" s="563" t="str">
        <f t="shared" si="1"/>
        <v>t CO2e / t</v>
      </c>
      <c r="L115" s="563">
        <v>0.40100000000000002</v>
      </c>
    </row>
    <row r="116" spans="1:12" x14ac:dyDescent="0.2">
      <c r="A116" s="340"/>
      <c r="B116" s="340">
        <v>23</v>
      </c>
      <c r="C116" s="340">
        <v>45</v>
      </c>
      <c r="D116" s="340" t="s">
        <v>91</v>
      </c>
      <c r="E116" s="340" t="str">
        <f>Translations!$B$464</f>
        <v>Fenol/aceton</v>
      </c>
      <c r="F116" s="340" t="str">
        <f>Translations!$B$378</f>
        <v>tony</v>
      </c>
      <c r="G116" s="340" t="b">
        <v>1</v>
      </c>
      <c r="H116" s="340" t="b">
        <v>0</v>
      </c>
      <c r="I116" s="340" t="s">
        <v>893</v>
      </c>
      <c r="J116" s="340" t="b">
        <v>0</v>
      </c>
      <c r="K116" s="563" t="str">
        <f t="shared" si="1"/>
        <v>t CO2e / t</v>
      </c>
      <c r="L116" s="563">
        <v>0.23</v>
      </c>
    </row>
    <row r="117" spans="1:12" x14ac:dyDescent="0.2">
      <c r="A117" s="340"/>
      <c r="B117" s="340">
        <v>23</v>
      </c>
      <c r="C117" s="340">
        <v>46</v>
      </c>
      <c r="D117" s="340" t="s">
        <v>93</v>
      </c>
      <c r="E117" s="340" t="str">
        <f>Translations!$B$465</f>
        <v>Tlenek etylenu / glikole etylenowe</v>
      </c>
      <c r="F117" s="340" t="str">
        <f>Translations!$B$378</f>
        <v>tony</v>
      </c>
      <c r="G117" s="340" t="b">
        <v>1</v>
      </c>
      <c r="H117" s="340" t="b">
        <v>1</v>
      </c>
      <c r="I117" s="340" t="str">
        <f>Translations!$B$466</f>
        <v>Proszę użyć narzędzia dotyczącego tlenku etylenu / glikoli etylenowych w arkuszu „SpecialBM” do obliczenia historycznych poziomów działalności.</v>
      </c>
      <c r="J117" s="340" t="b">
        <v>0</v>
      </c>
      <c r="K117" s="563" t="str">
        <f t="shared" si="1"/>
        <v>t CO2e / t</v>
      </c>
      <c r="L117" s="563">
        <v>0.38900000000000001</v>
      </c>
    </row>
    <row r="118" spans="1:12" x14ac:dyDescent="0.2">
      <c r="A118" s="340"/>
      <c r="B118" s="340">
        <v>23</v>
      </c>
      <c r="C118" s="340">
        <v>47</v>
      </c>
      <c r="D118" s="340" t="s">
        <v>96</v>
      </c>
      <c r="E118" s="340" t="str">
        <f>Translations!$B$467</f>
        <v>Monomer chlorku winylu</v>
      </c>
      <c r="F118" s="340" t="str">
        <f>Translations!$B$378</f>
        <v>tony</v>
      </c>
      <c r="G118" s="340" t="b">
        <v>1</v>
      </c>
      <c r="H118" s="340" t="b">
        <v>0</v>
      </c>
      <c r="I118" s="340" t="str">
        <f>Translations!$B$468</f>
        <v>Proszę użyć narzędzia dotyczącego VCM w arkuszu „SpecialBM” do obliczenia wstępnego przydziału.</v>
      </c>
      <c r="J118" s="340" t="b">
        <v>0</v>
      </c>
      <c r="K118" s="563" t="str">
        <f t="shared" si="1"/>
        <v>t CO2e / t</v>
      </c>
      <c r="L118" s="563">
        <v>0.155</v>
      </c>
    </row>
    <row r="119" spans="1:12" x14ac:dyDescent="0.2">
      <c r="A119" s="340"/>
      <c r="B119" s="340">
        <v>23</v>
      </c>
      <c r="C119" s="340">
        <v>48</v>
      </c>
      <c r="D119" s="340" t="s">
        <v>99</v>
      </c>
      <c r="E119" s="340" t="str">
        <f>Translations!$B$469</f>
        <v>PVC-S</v>
      </c>
      <c r="F119" s="340" t="str">
        <f>Translations!$B$378</f>
        <v>tony</v>
      </c>
      <c r="G119" s="340" t="b">
        <v>1</v>
      </c>
      <c r="H119" s="340" t="b">
        <v>0</v>
      </c>
      <c r="I119" s="340" t="s">
        <v>893</v>
      </c>
      <c r="J119" s="340" t="b">
        <v>0</v>
      </c>
      <c r="K119" s="563" t="str">
        <f t="shared" si="1"/>
        <v>t CO2e / t</v>
      </c>
      <c r="L119" s="563">
        <v>6.6000000000000003E-2</v>
      </c>
    </row>
    <row r="120" spans="1:12" x14ac:dyDescent="0.2">
      <c r="A120" s="340"/>
      <c r="B120" s="340">
        <v>23</v>
      </c>
      <c r="C120" s="340">
        <v>49</v>
      </c>
      <c r="D120" s="340" t="s">
        <v>101</v>
      </c>
      <c r="E120" s="340" t="str">
        <f>Translations!$B$470</f>
        <v>PVC-E</v>
      </c>
      <c r="F120" s="340" t="str">
        <f>Translations!$B$378</f>
        <v>tony</v>
      </c>
      <c r="G120" s="340" t="b">
        <v>1</v>
      </c>
      <c r="H120" s="340" t="b">
        <v>0</v>
      </c>
      <c r="I120" s="340" t="s">
        <v>893</v>
      </c>
      <c r="J120" s="340" t="b">
        <v>0</v>
      </c>
      <c r="K120" s="563" t="str">
        <f t="shared" si="1"/>
        <v>t CO2e / t</v>
      </c>
      <c r="L120" s="563">
        <v>0.18099999999999999</v>
      </c>
    </row>
    <row r="121" spans="1:12" x14ac:dyDescent="0.2">
      <c r="A121" s="340"/>
      <c r="B121" s="340">
        <v>24</v>
      </c>
      <c r="C121" s="340">
        <v>50</v>
      </c>
      <c r="D121" s="340" t="s">
        <v>103</v>
      </c>
      <c r="E121" s="340" t="str">
        <f>Translations!$B$471</f>
        <v>Wodór</v>
      </c>
      <c r="F121" s="340" t="str">
        <f>Translations!$B$378</f>
        <v>tony</v>
      </c>
      <c r="G121" s="340" t="b">
        <v>1</v>
      </c>
      <c r="H121" s="340" t="b">
        <v>1</v>
      </c>
      <c r="I121" s="340" t="str">
        <f>Translations!$B$472</f>
        <v>Proszę użyć narzędzia dotyczącego wodoru w arkuszu „SpecialBM” do obliczenia historycznych poziomów działalności.</v>
      </c>
      <c r="J121" s="340" t="b">
        <v>1</v>
      </c>
      <c r="K121" s="563" t="str">
        <f t="shared" si="1"/>
        <v>t CO2e / t</v>
      </c>
      <c r="L121" s="563">
        <v>6.84</v>
      </c>
    </row>
    <row r="122" spans="1:12" x14ac:dyDescent="0.2">
      <c r="A122" s="340"/>
      <c r="B122" s="340">
        <v>24</v>
      </c>
      <c r="C122" s="340">
        <v>51</v>
      </c>
      <c r="D122" s="340" t="s">
        <v>106</v>
      </c>
      <c r="E122" s="340" t="str">
        <f>Translations!$B$473</f>
        <v>Gaz syntezowy</v>
      </c>
      <c r="F122" s="340" t="str">
        <f>Translations!$B$378</f>
        <v>tony</v>
      </c>
      <c r="G122" s="340" t="b">
        <v>1</v>
      </c>
      <c r="H122" s="340" t="b">
        <v>1</v>
      </c>
      <c r="I122" s="340" t="str">
        <f>Translations!$B$474</f>
        <v>Proszę użyć narzędzia dotyczącego gazu syntezowego w arkuszu „SpecialBM” do obliczenia historycznych poziomów działalności.</v>
      </c>
      <c r="J122" s="340" t="b">
        <v>0</v>
      </c>
      <c r="K122" s="563" t="str">
        <f t="shared" si="1"/>
        <v>t CO2e / t</v>
      </c>
      <c r="L122" s="563">
        <v>0.187</v>
      </c>
    </row>
    <row r="123" spans="1:12" x14ac:dyDescent="0.2">
      <c r="A123" s="340"/>
      <c r="B123" s="340">
        <v>25</v>
      </c>
      <c r="C123" s="340">
        <v>52</v>
      </c>
      <c r="D123" s="340" t="s">
        <v>109</v>
      </c>
      <c r="E123" s="340" t="str">
        <f>Translations!$B$475</f>
        <v>Soda kalcynowana</v>
      </c>
      <c r="F123" s="340" t="str">
        <f>Translations!$B$378</f>
        <v>tony</v>
      </c>
      <c r="G123" s="340" t="b">
        <v>1</v>
      </c>
      <c r="H123" s="340" t="b">
        <v>0</v>
      </c>
      <c r="I123" s="340" t="s">
        <v>893</v>
      </c>
      <c r="J123" s="340" t="b">
        <v>0</v>
      </c>
      <c r="K123" s="563" t="str">
        <f t="shared" si="1"/>
        <v>t CO2e / t</v>
      </c>
      <c r="L123" s="563">
        <v>0.753</v>
      </c>
    </row>
    <row r="125" spans="1:12" s="562" customFormat="1" x14ac:dyDescent="0.2">
      <c r="A125" s="562" t="s">
        <v>232</v>
      </c>
    </row>
    <row r="126" spans="1:12" x14ac:dyDescent="0.2">
      <c r="A126" s="193"/>
      <c r="B126" s="193"/>
      <c r="C126" s="193" t="s">
        <v>5</v>
      </c>
      <c r="D126" s="193" t="s">
        <v>6</v>
      </c>
      <c r="E126" s="193" t="s">
        <v>233</v>
      </c>
      <c r="F126" s="193" t="str">
        <f>Translations!$B$401</f>
        <v>Jednostka</v>
      </c>
      <c r="G126" s="193" t="s">
        <v>9</v>
      </c>
      <c r="H126" s="193" t="str">
        <f>Translations!$B$476</f>
        <v>Wielkości benchmarku (EUA/t)</v>
      </c>
      <c r="I126" s="193" t="s">
        <v>11</v>
      </c>
      <c r="J126" s="563" t="str">
        <f>Translations!$B$411</f>
        <v>CBAM</v>
      </c>
      <c r="K126" s="563" t="s">
        <v>522</v>
      </c>
      <c r="L126" s="563" t="s">
        <v>525</v>
      </c>
    </row>
    <row r="127" spans="1:12" x14ac:dyDescent="0.2">
      <c r="A127" s="557"/>
      <c r="B127" s="557">
        <v>90</v>
      </c>
      <c r="C127" s="193">
        <v>91.1</v>
      </c>
      <c r="D127" s="567" t="str">
        <f t="shared" ref="D127:D136" si="2">CONCATENATE(TEXT(B127,"00"),".",TEXT(C127,"00,0"))</f>
        <v>90.91,1</v>
      </c>
      <c r="E127" s="568" t="str">
        <f>Translations!$B$477</f>
        <v>Podinstalacja objęta wskaźnikiem emisyjności opartym na cieple (CL | non-CBAM)</v>
      </c>
      <c r="F127" s="569" t="s">
        <v>213</v>
      </c>
      <c r="G127" s="570" t="b">
        <v>1</v>
      </c>
      <c r="H127" s="193">
        <v>62.3</v>
      </c>
      <c r="I127" s="193"/>
      <c r="J127" s="563" t="b">
        <v>0</v>
      </c>
      <c r="K127" s="563" t="str">
        <f t="shared" ref="K127:K133" si="3">EUconst_tCO2e &amp; " / " &amp; EUconst_TJ</f>
        <v>t CO2e / TJ</v>
      </c>
      <c r="L127" s="563">
        <v>47.3</v>
      </c>
    </row>
    <row r="128" spans="1:12" x14ac:dyDescent="0.2">
      <c r="A128" s="557"/>
      <c r="B128" s="557">
        <v>90</v>
      </c>
      <c r="C128" s="193">
        <v>92.1</v>
      </c>
      <c r="D128" s="567" t="str">
        <f t="shared" si="2"/>
        <v>90.92,1</v>
      </c>
      <c r="E128" s="568" t="str">
        <f>Translations!$B$478</f>
        <v>Podinstalacja objęta wskaźnikiem emisyjności opartym na cieple (non-CL | non-CBAM)</v>
      </c>
      <c r="F128" s="569" t="s">
        <v>213</v>
      </c>
      <c r="G128" s="570" t="b">
        <v>0</v>
      </c>
      <c r="H128" s="193">
        <v>62.3</v>
      </c>
      <c r="I128" s="193"/>
      <c r="J128" s="563" t="b">
        <v>0</v>
      </c>
      <c r="K128" s="563" t="str">
        <f t="shared" si="3"/>
        <v>t CO2e / TJ</v>
      </c>
      <c r="L128" s="563">
        <v>47.3</v>
      </c>
    </row>
    <row r="129" spans="1:12" x14ac:dyDescent="0.2">
      <c r="A129" s="557"/>
      <c r="B129" s="557">
        <v>90</v>
      </c>
      <c r="C129" s="193">
        <v>91.2</v>
      </c>
      <c r="D129" s="567" t="str">
        <f t="shared" si="2"/>
        <v>90.91,2</v>
      </c>
      <c r="E129" s="568" t="str">
        <f>Translations!$B$479</f>
        <v>Podinstalacja objęta wskaźnikiem emisyjności opartym na cieple (CL | CBAM)</v>
      </c>
      <c r="F129" s="569" t="s">
        <v>213</v>
      </c>
      <c r="G129" s="570" t="b">
        <v>1</v>
      </c>
      <c r="H129" s="193">
        <v>62.3</v>
      </c>
      <c r="I129" s="193"/>
      <c r="J129" s="563" t="b">
        <v>1</v>
      </c>
      <c r="K129" s="563" t="str">
        <f t="shared" si="3"/>
        <v>t CO2e / TJ</v>
      </c>
      <c r="L129" s="563">
        <v>47.3</v>
      </c>
    </row>
    <row r="130" spans="1:12" x14ac:dyDescent="0.2">
      <c r="A130" s="557"/>
      <c r="B130" s="557">
        <v>90</v>
      </c>
      <c r="C130" s="193">
        <v>93.1</v>
      </c>
      <c r="D130" s="567" t="str">
        <f t="shared" si="2"/>
        <v>90.93,1</v>
      </c>
      <c r="E130" s="568" t="str">
        <f>Translations!$B$480</f>
        <v>Podinstalacja sieci ciepłowniczej</v>
      </c>
      <c r="F130" s="569" t="s">
        <v>213</v>
      </c>
      <c r="G130" s="570" t="b">
        <v>0</v>
      </c>
      <c r="H130" s="193">
        <v>62.3</v>
      </c>
      <c r="I130" s="193"/>
      <c r="J130" s="563" t="b">
        <v>0</v>
      </c>
      <c r="K130" s="563" t="str">
        <f t="shared" si="3"/>
        <v>t CO2e / TJ</v>
      </c>
      <c r="L130" s="563">
        <v>47.3</v>
      </c>
    </row>
    <row r="131" spans="1:12" x14ac:dyDescent="0.2">
      <c r="A131" s="557"/>
      <c r="B131" s="557">
        <v>90</v>
      </c>
      <c r="C131" s="193">
        <v>94.1</v>
      </c>
      <c r="D131" s="567" t="str">
        <f t="shared" si="2"/>
        <v>90.94,1</v>
      </c>
      <c r="E131" s="568" t="str">
        <f>Translations!$B$481</f>
        <v>Podinstalacja objęta wskaźnikiem emisyjności opartym na paliwie (CL | non-CBAM)</v>
      </c>
      <c r="F131" s="569" t="s">
        <v>213</v>
      </c>
      <c r="G131" s="570" t="b">
        <v>1</v>
      </c>
      <c r="H131" s="193">
        <v>56.1</v>
      </c>
      <c r="I131" s="193"/>
      <c r="J131" s="563" t="b">
        <v>0</v>
      </c>
      <c r="K131" s="563" t="str">
        <f t="shared" si="3"/>
        <v>t CO2e / TJ</v>
      </c>
      <c r="L131" s="563">
        <v>42.6</v>
      </c>
    </row>
    <row r="132" spans="1:12" x14ac:dyDescent="0.2">
      <c r="A132" s="557"/>
      <c r="B132" s="557">
        <v>90</v>
      </c>
      <c r="C132" s="193">
        <v>95.1</v>
      </c>
      <c r="D132" s="567" t="str">
        <f t="shared" si="2"/>
        <v>90.95,1</v>
      </c>
      <c r="E132" s="568" t="str">
        <f>Translations!$B$482</f>
        <v>Podinstalacja objęta wskaźnikiem emisyjności opartym na paliwie (non-CL | non-CBAM)</v>
      </c>
      <c r="F132" s="569" t="s">
        <v>213</v>
      </c>
      <c r="G132" s="570" t="b">
        <v>0</v>
      </c>
      <c r="H132" s="193">
        <v>56.1</v>
      </c>
      <c r="I132" s="193"/>
      <c r="J132" s="563" t="b">
        <v>0</v>
      </c>
      <c r="K132" s="563" t="str">
        <f t="shared" si="3"/>
        <v>t CO2e / TJ</v>
      </c>
      <c r="L132" s="563">
        <v>42.6</v>
      </c>
    </row>
    <row r="133" spans="1:12" x14ac:dyDescent="0.2">
      <c r="A133" s="557"/>
      <c r="B133" s="557">
        <v>90</v>
      </c>
      <c r="C133" s="193">
        <v>94.2</v>
      </c>
      <c r="D133" s="567" t="str">
        <f t="shared" si="2"/>
        <v>90.94,2</v>
      </c>
      <c r="E133" s="568" t="str">
        <f>Translations!$B$483</f>
        <v>Podinstalacja objęta wskaźnikiem emisyjności opartym na paliwie (CL | CBAM)</v>
      </c>
      <c r="F133" s="569" t="s">
        <v>213</v>
      </c>
      <c r="G133" s="570" t="b">
        <v>1</v>
      </c>
      <c r="H133" s="193">
        <v>56.1</v>
      </c>
      <c r="I133" s="193"/>
      <c r="J133" s="563" t="b">
        <v>1</v>
      </c>
      <c r="K133" s="563" t="str">
        <f t="shared" si="3"/>
        <v>t CO2e / TJ</v>
      </c>
      <c r="L133" s="563">
        <v>42.6</v>
      </c>
    </row>
    <row r="134" spans="1:12" x14ac:dyDescent="0.2">
      <c r="A134" s="557"/>
      <c r="B134" s="557">
        <v>90</v>
      </c>
      <c r="C134" s="193">
        <v>96.1</v>
      </c>
      <c r="D134" s="567" t="str">
        <f t="shared" si="2"/>
        <v>90.96,1</v>
      </c>
      <c r="E134" s="568" t="str">
        <f>Translations!$B$484</f>
        <v>Podinstalacja wytwarzająca emisje procesowe (CL | non-CBAM)</v>
      </c>
      <c r="F134" s="569" t="s">
        <v>217</v>
      </c>
      <c r="G134" s="570" t="b">
        <v>1</v>
      </c>
      <c r="H134" s="193">
        <v>0.97</v>
      </c>
      <c r="I134" s="193"/>
      <c r="J134" s="563" t="b">
        <v>0</v>
      </c>
      <c r="K134" s="563" t="str">
        <f xml:space="preserve"> EUconst_tCO2e &amp; " / " &amp; EUconst_Unit</f>
        <v>t CO2e / Jednostka</v>
      </c>
      <c r="L134" s="563">
        <v>0.97</v>
      </c>
    </row>
    <row r="135" spans="1:12" x14ac:dyDescent="0.2">
      <c r="A135" s="557"/>
      <c r="B135" s="557">
        <v>90</v>
      </c>
      <c r="C135" s="193">
        <v>97.1</v>
      </c>
      <c r="D135" s="567" t="str">
        <f t="shared" si="2"/>
        <v>90.97,1</v>
      </c>
      <c r="E135" s="568" t="str">
        <f>Translations!$B$485</f>
        <v>Podinstalacja wytwarzająca emisje procesowe (non-CL | non-CBAM)</v>
      </c>
      <c r="F135" s="569" t="s">
        <v>217</v>
      </c>
      <c r="G135" s="570" t="b">
        <v>0</v>
      </c>
      <c r="H135" s="193">
        <v>0.97</v>
      </c>
      <c r="I135" s="193"/>
      <c r="J135" s="563" t="b">
        <v>0</v>
      </c>
      <c r="K135" s="563" t="str">
        <f xml:space="preserve"> EUconst_tCO2e &amp; " / " &amp; EUconst_Unit</f>
        <v>t CO2e / Jednostka</v>
      </c>
      <c r="L135" s="563">
        <v>0.97</v>
      </c>
    </row>
    <row r="136" spans="1:12" x14ac:dyDescent="0.2">
      <c r="A136" s="557"/>
      <c r="B136" s="557">
        <v>90</v>
      </c>
      <c r="C136" s="193">
        <v>96.2</v>
      </c>
      <c r="D136" s="567" t="str">
        <f t="shared" si="2"/>
        <v>90.96,2</v>
      </c>
      <c r="E136" s="568" t="str">
        <f>Translations!$B$486</f>
        <v>Podinstalacja wytwarzająca emisje procesowe (CL | CBAM)</v>
      </c>
      <c r="F136" s="569" t="s">
        <v>217</v>
      </c>
      <c r="G136" s="570" t="b">
        <v>1</v>
      </c>
      <c r="H136" s="193">
        <v>0.97</v>
      </c>
      <c r="I136" s="193"/>
      <c r="J136" s="563" t="b">
        <v>1</v>
      </c>
      <c r="K136" s="563" t="str">
        <f xml:space="preserve"> EUconst_tCO2e &amp; " / " &amp; EUconst_Unit</f>
        <v>t CO2e / Jednostka</v>
      </c>
      <c r="L136" s="563">
        <v>0.97</v>
      </c>
    </row>
    <row r="138" spans="1:12" s="562" customFormat="1" x14ac:dyDescent="0.2">
      <c r="A138" s="562" t="str">
        <f>Translations!$B$265</f>
        <v>Okresy</v>
      </c>
    </row>
    <row r="139" spans="1:12" x14ac:dyDescent="0.2">
      <c r="A139" s="555" t="s">
        <v>658</v>
      </c>
      <c r="B139" s="555" t="s">
        <v>659</v>
      </c>
      <c r="C139" s="555" t="s">
        <v>660</v>
      </c>
    </row>
    <row r="140" spans="1:12" x14ac:dyDescent="0.2">
      <c r="A140" s="571" t="str">
        <f>Translations!$B$487</f>
        <v>&lt;= 2025</v>
      </c>
      <c r="B140" s="110">
        <v>2025</v>
      </c>
      <c r="C140" s="453" t="str">
        <f>Translations!$B$487</f>
        <v>&lt;= 2025</v>
      </c>
    </row>
    <row r="141" spans="1:12" x14ac:dyDescent="0.2">
      <c r="A141" s="572" t="str">
        <f>Translations!$B$488</f>
        <v>2026-2030</v>
      </c>
      <c r="B141" s="110">
        <v>2030</v>
      </c>
      <c r="C141" s="110">
        <v>2026</v>
      </c>
    </row>
    <row r="142" spans="1:12" x14ac:dyDescent="0.2">
      <c r="A142" s="572" t="str">
        <f>Translations!$B$192</f>
        <v>2031-2035</v>
      </c>
      <c r="B142" s="110">
        <v>2035</v>
      </c>
      <c r="C142" s="110">
        <v>2031</v>
      </c>
    </row>
    <row r="143" spans="1:12" x14ac:dyDescent="0.2">
      <c r="A143" s="572" t="str">
        <f>Translations!$B$489</f>
        <v>2036-2040</v>
      </c>
      <c r="B143" s="110">
        <v>2040</v>
      </c>
      <c r="C143" s="110">
        <v>2036</v>
      </c>
    </row>
    <row r="144" spans="1:12" x14ac:dyDescent="0.2">
      <c r="A144" s="572" t="str">
        <f>Translations!$B$490</f>
        <v>2041-2045</v>
      </c>
      <c r="B144" s="110">
        <v>2045</v>
      </c>
      <c r="C144" s="110">
        <v>2041</v>
      </c>
    </row>
    <row r="145" spans="1:3" x14ac:dyDescent="0.2">
      <c r="A145" s="572" t="str">
        <f>Translations!$B$491</f>
        <v>2046-2050</v>
      </c>
      <c r="B145" s="110">
        <v>2050</v>
      </c>
      <c r="C145" s="110">
        <v>2046</v>
      </c>
    </row>
    <row r="147" spans="1:3" s="562" customFormat="1" x14ac:dyDescent="0.2">
      <c r="A147" s="562" t="s">
        <v>1343</v>
      </c>
    </row>
    <row r="148" spans="1:3" x14ac:dyDescent="0.2">
      <c r="A148" s="555">
        <v>2026</v>
      </c>
    </row>
    <row r="149" spans="1:3" x14ac:dyDescent="0.2">
      <c r="A149" s="555">
        <v>2031</v>
      </c>
    </row>
    <row r="150" spans="1:3" x14ac:dyDescent="0.2">
      <c r="A150" s="555">
        <v>2036</v>
      </c>
    </row>
    <row r="151" spans="1:3" x14ac:dyDescent="0.2">
      <c r="A151" s="555">
        <v>2041</v>
      </c>
    </row>
    <row r="152" spans="1:3" x14ac:dyDescent="0.2">
      <c r="A152" s="555">
        <v>2046</v>
      </c>
    </row>
    <row r="153" spans="1:3" x14ac:dyDescent="0.2">
      <c r="A153" s="555">
        <v>2051</v>
      </c>
    </row>
    <row r="155" spans="1:3" s="562" customFormat="1" x14ac:dyDescent="0.2">
      <c r="A155" s="562" t="str">
        <f>Translations!$B$492</f>
        <v>Lata</v>
      </c>
    </row>
    <row r="156" spans="1:3" x14ac:dyDescent="0.2">
      <c r="A156" s="573" t="str">
        <f>Translations!$B$487</f>
        <v>&lt;= 2025</v>
      </c>
    </row>
    <row r="157" spans="1:3" x14ac:dyDescent="0.2">
      <c r="A157" s="555">
        <v>2026</v>
      </c>
    </row>
    <row r="158" spans="1:3" x14ac:dyDescent="0.2">
      <c r="A158" s="555">
        <v>2027</v>
      </c>
    </row>
    <row r="159" spans="1:3" x14ac:dyDescent="0.2">
      <c r="A159" s="555">
        <v>2028</v>
      </c>
    </row>
    <row r="160" spans="1:3" x14ac:dyDescent="0.2">
      <c r="A160" s="555">
        <v>2029</v>
      </c>
    </row>
    <row r="161" spans="1:1" x14ac:dyDescent="0.2">
      <c r="A161" s="555">
        <v>2030</v>
      </c>
    </row>
    <row r="162" spans="1:1" x14ac:dyDescent="0.2">
      <c r="A162" s="555">
        <v>2031</v>
      </c>
    </row>
    <row r="163" spans="1:1" x14ac:dyDescent="0.2">
      <c r="A163" s="555">
        <v>2032</v>
      </c>
    </row>
    <row r="164" spans="1:1" x14ac:dyDescent="0.2">
      <c r="A164" s="555">
        <v>2033</v>
      </c>
    </row>
    <row r="165" spans="1:1" x14ac:dyDescent="0.2">
      <c r="A165" s="555">
        <v>2034</v>
      </c>
    </row>
    <row r="166" spans="1:1" x14ac:dyDescent="0.2">
      <c r="A166" s="555">
        <v>2035</v>
      </c>
    </row>
    <row r="167" spans="1:1" x14ac:dyDescent="0.2">
      <c r="A167" s="555">
        <v>2036</v>
      </c>
    </row>
    <row r="168" spans="1:1" x14ac:dyDescent="0.2">
      <c r="A168" s="555">
        <v>2037</v>
      </c>
    </row>
    <row r="169" spans="1:1" x14ac:dyDescent="0.2">
      <c r="A169" s="555">
        <v>2038</v>
      </c>
    </row>
    <row r="170" spans="1:1" x14ac:dyDescent="0.2">
      <c r="A170" s="555">
        <v>2039</v>
      </c>
    </row>
    <row r="171" spans="1:1" x14ac:dyDescent="0.2">
      <c r="A171" s="555">
        <v>2040</v>
      </c>
    </row>
    <row r="172" spans="1:1" x14ac:dyDescent="0.2">
      <c r="A172" s="555">
        <v>2041</v>
      </c>
    </row>
    <row r="173" spans="1:1" x14ac:dyDescent="0.2">
      <c r="A173" s="555">
        <v>2042</v>
      </c>
    </row>
    <row r="174" spans="1:1" x14ac:dyDescent="0.2">
      <c r="A174" s="555">
        <v>2043</v>
      </c>
    </row>
    <row r="175" spans="1:1" x14ac:dyDescent="0.2">
      <c r="A175" s="555">
        <v>2044</v>
      </c>
    </row>
    <row r="176" spans="1:1" x14ac:dyDescent="0.2">
      <c r="A176" s="555">
        <v>2045</v>
      </c>
    </row>
    <row r="177" spans="1:2" x14ac:dyDescent="0.2">
      <c r="A177" s="555">
        <v>2046</v>
      </c>
    </row>
    <row r="178" spans="1:2" x14ac:dyDescent="0.2">
      <c r="A178" s="555">
        <v>2047</v>
      </c>
    </row>
    <row r="179" spans="1:2" x14ac:dyDescent="0.2">
      <c r="A179" s="555">
        <v>2048</v>
      </c>
    </row>
    <row r="180" spans="1:2" x14ac:dyDescent="0.2">
      <c r="A180" s="555">
        <v>2049</v>
      </c>
    </row>
    <row r="181" spans="1:2" x14ac:dyDescent="0.2">
      <c r="A181" s="555">
        <v>2050</v>
      </c>
    </row>
    <row r="183" spans="1:2" s="562" customFormat="1" x14ac:dyDescent="0.2">
      <c r="A183" s="562" t="str">
        <f>Translations!$B$493</f>
        <v>Kategorie środków i inwestycji</v>
      </c>
    </row>
    <row r="184" spans="1:2" x14ac:dyDescent="0.2">
      <c r="B184" s="555" t="s">
        <v>657</v>
      </c>
    </row>
    <row r="185" spans="1:2" x14ac:dyDescent="0.2">
      <c r="A185" s="555" t="s">
        <v>606</v>
      </c>
      <c r="B185" s="110" t="str">
        <f>Translations!$B$211</f>
        <v>(i) przejście na technologie nisko- lub bezemisyjne</v>
      </c>
    </row>
    <row r="186" spans="1:2" x14ac:dyDescent="0.2">
      <c r="A186" s="555" t="s">
        <v>607</v>
      </c>
      <c r="B186" s="110" t="str">
        <f>Translations!$B$212</f>
        <v>(ii) efektywność energetyczna i oszczędność energii</v>
      </c>
    </row>
    <row r="187" spans="1:2" x14ac:dyDescent="0.2">
      <c r="A187" s="555" t="s">
        <v>611</v>
      </c>
      <c r="B187" s="110" t="str">
        <f>Translations!$B$494</f>
        <v>(iii) (1) przejście z paliw kopalnych na wodór</v>
      </c>
    </row>
    <row r="188" spans="1:2" x14ac:dyDescent="0.2">
      <c r="A188" s="555" t="s">
        <v>613</v>
      </c>
      <c r="B188" s="110" t="str">
        <f>Translations!$B$495</f>
        <v>(iii) (2) przejście z paliw kopalnych na energię elektryczną</v>
      </c>
    </row>
    <row r="189" spans="1:2" x14ac:dyDescent="0.2">
      <c r="A189" s="555" t="s">
        <v>614</v>
      </c>
      <c r="B189" s="110" t="str">
        <f>Translations!$B$496</f>
        <v>(iii) (3) przejście z paliw kopalnych na biomasę spełniającą kryteria zrównoważonego rozwoju i ograniczania emisji gazów cieplarnianych, o których mowa w art. 38 ust. 5 rozporządzenia wykonawczego (UE) 2018/2066</v>
      </c>
    </row>
    <row r="190" spans="1:2" x14ac:dyDescent="0.2">
      <c r="A190" s="555" t="s">
        <v>615</v>
      </c>
      <c r="B190" s="110" t="str">
        <f>Translations!$B$497</f>
        <v>(iii) (4) przejście z paliw kopalnych na paliwa alternatywne pochodzące ze strumienia odpadów</v>
      </c>
    </row>
    <row r="191" spans="1:2" x14ac:dyDescent="0.2">
      <c r="A191" s="555" t="s">
        <v>612</v>
      </c>
      <c r="B191" s="110" t="str">
        <f>Translations!$B$498</f>
        <v>(iii) (5) przejście z paliw kopalnych na inne źródła energii odnawialnej</v>
      </c>
    </row>
    <row r="192" spans="1:2" x14ac:dyDescent="0.2">
      <c r="A192" s="555" t="s">
        <v>608</v>
      </c>
      <c r="B192" s="110" t="str">
        <f>Translations!$B$219</f>
        <v>(iv) zasobooszczędność, w tym mniejsze zużycie materiałów i recykling</v>
      </c>
    </row>
    <row r="193" spans="1:2" x14ac:dyDescent="0.2">
      <c r="A193" s="555" t="s">
        <v>609</v>
      </c>
      <c r="B193" s="110" t="str">
        <f>Translations!$B$220</f>
        <v>(v) wychwytywanie, składowanie i utylizacja dwutlenku węgla</v>
      </c>
    </row>
    <row r="194" spans="1:2" x14ac:dyDescent="0.2">
      <c r="A194" s="555" t="s">
        <v>610</v>
      </c>
      <c r="B194" s="110" t="str">
        <f>Translations!$B$221</f>
        <v>(vi) inne</v>
      </c>
    </row>
    <row r="196" spans="1:2" s="562" customFormat="1" x14ac:dyDescent="0.2">
      <c r="A196" s="562" t="str">
        <f>Translations!$B$499</f>
        <v>Rozpoczęcie i zaprzestanie działalności podinstalacji</v>
      </c>
    </row>
    <row r="197" spans="1:2" x14ac:dyDescent="0.2">
      <c r="A197" s="574" t="s">
        <v>761</v>
      </c>
      <c r="B197" s="574" t="s">
        <v>815</v>
      </c>
    </row>
    <row r="198" spans="1:2" x14ac:dyDescent="0.2">
      <c r="A198" s="575" t="str">
        <f>Translations!$B$548</f>
        <v>&lt;= 2023</v>
      </c>
      <c r="B198" s="453" t="str">
        <f>Translations!$B$500</f>
        <v>Brak</v>
      </c>
    </row>
    <row r="199" spans="1:2" x14ac:dyDescent="0.2">
      <c r="A199" s="453" t="str">
        <f>Translations!$B$549</f>
        <v>2024-2030</v>
      </c>
      <c r="B199" s="453" t="str">
        <f>Translations!$B$487</f>
        <v>&lt;= 2025</v>
      </c>
    </row>
    <row r="200" spans="1:2" x14ac:dyDescent="0.2">
      <c r="A200" s="453" t="str">
        <f>Translations!$B$192</f>
        <v>2031-2035</v>
      </c>
      <c r="B200" s="453" t="str">
        <f>Translations!$B$488</f>
        <v>2026-2030</v>
      </c>
    </row>
    <row r="201" spans="1:2" x14ac:dyDescent="0.2">
      <c r="A201" s="453" t="str">
        <f>Translations!$B$489</f>
        <v>2036-2040</v>
      </c>
      <c r="B201" s="453" t="str">
        <f>Translations!$B$192</f>
        <v>2031-2035</v>
      </c>
    </row>
    <row r="202" spans="1:2" x14ac:dyDescent="0.2">
      <c r="A202" s="453" t="str">
        <f>Translations!$B$490</f>
        <v>2041-2045</v>
      </c>
      <c r="B202" s="453" t="str">
        <f>Translations!$B$489</f>
        <v>2036-2040</v>
      </c>
    </row>
    <row r="203" spans="1:2" x14ac:dyDescent="0.2">
      <c r="A203" s="453" t="str">
        <f>Translations!$B$491</f>
        <v>2046-2050</v>
      </c>
      <c r="B203" s="453" t="str">
        <f>Translations!$B$490</f>
        <v>2041-2045</v>
      </c>
    </row>
    <row r="204" spans="1:2" x14ac:dyDescent="0.2">
      <c r="B204" s="453" t="str">
        <f>Translations!$B$491</f>
        <v>2046-2050</v>
      </c>
    </row>
    <row r="206" spans="1:2" s="562" customFormat="1" x14ac:dyDescent="0.2">
      <c r="A206" s="562" t="str">
        <f>Translations!$B$501</f>
        <v>Ocena skuteczności</v>
      </c>
    </row>
    <row r="207" spans="1:2" x14ac:dyDescent="0.2">
      <c r="A207" s="576" t="str">
        <f>Translations!$B$502</f>
        <v>1 rok</v>
      </c>
    </row>
    <row r="208" spans="1:2" x14ac:dyDescent="0.2">
      <c r="A208" s="576" t="str">
        <f>Translations!$B$503</f>
        <v>2 lata</v>
      </c>
    </row>
    <row r="209" spans="1:1" x14ac:dyDescent="0.2">
      <c r="A209" s="576" t="str">
        <f>Translations!$B$504</f>
        <v>3 lata</v>
      </c>
    </row>
    <row r="210" spans="1:1" x14ac:dyDescent="0.2">
      <c r="A210" s="576" t="str">
        <f>Translations!$B$505</f>
        <v>4 lata</v>
      </c>
    </row>
    <row r="211" spans="1:1" x14ac:dyDescent="0.2">
      <c r="A211" s="576" t="str">
        <f>Translations!$B$506</f>
        <v>5 lat</v>
      </c>
    </row>
  </sheetData>
  <sheetProtection sheet="1" objects="1" scenarios="1" formatCells="0" formatColumns="0" formatRows="0"/>
  <pageMargins left="0.7" right="0.7" top="0.78740157499999996" bottom="0.78740157499999996"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tabColor theme="6" tint="-0.499984740745262"/>
  </sheetPr>
  <dimension ref="A1:H652"/>
  <sheetViews>
    <sheetView workbookViewId="0">
      <selection activeCell="J50" sqref="J50"/>
    </sheetView>
  </sheetViews>
  <sheetFormatPr defaultColWidth="11.42578125" defaultRowHeight="15" x14ac:dyDescent="0.25"/>
  <cols>
    <col min="1" max="1" width="9.42578125" style="191" customWidth="1"/>
    <col min="2" max="2" width="74.140625" style="191" customWidth="1"/>
    <col min="3" max="3" width="60.85546875" style="191" customWidth="1"/>
    <col min="4" max="4" width="11.42578125" style="578"/>
    <col min="5" max="16384" width="11.42578125" style="191"/>
  </cols>
  <sheetData>
    <row r="1" spans="1:4" ht="15.75" thickBot="1" x14ac:dyDescent="0.3">
      <c r="A1" s="577" t="s">
        <v>189</v>
      </c>
      <c r="B1" s="577" t="s">
        <v>445</v>
      </c>
      <c r="C1" s="577" t="s">
        <v>446</v>
      </c>
    </row>
    <row r="2" spans="1:4" ht="15.75" thickBot="1" x14ac:dyDescent="0.25">
      <c r="A2" s="191">
        <v>1</v>
      </c>
      <c r="B2" s="579" t="s">
        <v>1673</v>
      </c>
      <c r="C2" s="579" t="s">
        <v>250</v>
      </c>
      <c r="D2" s="580" t="s">
        <v>1272</v>
      </c>
    </row>
    <row r="3" spans="1:4" ht="26.25" x14ac:dyDescent="0.4">
      <c r="A3" s="191">
        <v>2</v>
      </c>
      <c r="B3" s="581" t="s">
        <v>1672</v>
      </c>
      <c r="C3" s="581" t="s">
        <v>517</v>
      </c>
      <c r="D3" s="580" t="s">
        <v>901</v>
      </c>
    </row>
    <row r="4" spans="1:4" ht="18.75" thickBot="1" x14ac:dyDescent="0.3">
      <c r="A4" s="191">
        <v>3</v>
      </c>
      <c r="B4" s="582" t="s">
        <v>1674</v>
      </c>
      <c r="C4" s="582" t="s">
        <v>330</v>
      </c>
      <c r="D4" s="580" t="s">
        <v>902</v>
      </c>
    </row>
    <row r="5" spans="1:4" x14ac:dyDescent="0.25">
      <c r="A5" s="191">
        <v>4</v>
      </c>
      <c r="B5" s="745" t="s">
        <v>1675</v>
      </c>
      <c r="C5" s="583" t="s">
        <v>392</v>
      </c>
      <c r="D5" s="580" t="s">
        <v>903</v>
      </c>
    </row>
    <row r="6" spans="1:4" ht="15.75" thickBot="1" x14ac:dyDescent="0.3">
      <c r="A6" s="191">
        <v>5</v>
      </c>
      <c r="B6" s="746" t="s">
        <v>1676</v>
      </c>
      <c r="C6" s="584" t="s">
        <v>393</v>
      </c>
      <c r="D6" s="580" t="s">
        <v>904</v>
      </c>
    </row>
    <row r="7" spans="1:4" ht="15.75" thickBot="1" x14ac:dyDescent="0.3">
      <c r="A7" s="191">
        <v>6</v>
      </c>
      <c r="B7" s="585" t="s">
        <v>1677</v>
      </c>
      <c r="C7" s="585" t="s">
        <v>394</v>
      </c>
      <c r="D7" s="580" t="s">
        <v>905</v>
      </c>
    </row>
    <row r="8" spans="1:4" x14ac:dyDescent="0.25">
      <c r="A8" s="191">
        <v>7</v>
      </c>
      <c r="B8" s="745" t="s">
        <v>1678</v>
      </c>
      <c r="C8" s="583" t="s">
        <v>369</v>
      </c>
      <c r="D8" s="580" t="s">
        <v>968</v>
      </c>
    </row>
    <row r="9" spans="1:4" x14ac:dyDescent="0.25">
      <c r="A9" s="191">
        <v>8</v>
      </c>
      <c r="B9" s="747" t="s">
        <v>1679</v>
      </c>
      <c r="C9" s="586" t="s">
        <v>395</v>
      </c>
      <c r="D9" s="580" t="s">
        <v>906</v>
      </c>
    </row>
    <row r="10" spans="1:4" ht="15.75" thickBot="1" x14ac:dyDescent="0.25">
      <c r="A10" s="191">
        <v>9</v>
      </c>
      <c r="B10" s="587" t="s">
        <v>1680</v>
      </c>
      <c r="C10" s="587" t="s">
        <v>714</v>
      </c>
      <c r="D10" s="580" t="s">
        <v>907</v>
      </c>
    </row>
    <row r="11" spans="1:4" ht="55.5" customHeight="1" x14ac:dyDescent="0.25">
      <c r="A11" s="191">
        <v>10</v>
      </c>
      <c r="B11" s="588" t="s">
        <v>2276</v>
      </c>
      <c r="C11" s="588" t="s">
        <v>798</v>
      </c>
      <c r="D11" s="580" t="s">
        <v>908</v>
      </c>
    </row>
    <row r="12" spans="1:4" x14ac:dyDescent="0.25">
      <c r="A12" s="191">
        <v>11</v>
      </c>
      <c r="B12" s="748" t="s">
        <v>1681</v>
      </c>
      <c r="C12" s="589" t="s">
        <v>332</v>
      </c>
      <c r="D12" s="580" t="s">
        <v>909</v>
      </c>
    </row>
    <row r="13" spans="1:4" ht="26.25" thickBot="1" x14ac:dyDescent="0.3">
      <c r="A13" s="191">
        <v>12</v>
      </c>
      <c r="B13" s="748" t="s">
        <v>1682</v>
      </c>
      <c r="C13" s="589" t="s">
        <v>333</v>
      </c>
      <c r="D13" s="580" t="s">
        <v>910</v>
      </c>
    </row>
    <row r="14" spans="1:4" ht="15.75" thickBot="1" x14ac:dyDescent="0.3">
      <c r="A14" s="191">
        <v>13</v>
      </c>
      <c r="B14" s="53" t="s">
        <v>1683</v>
      </c>
      <c r="C14" s="53" t="s">
        <v>251</v>
      </c>
      <c r="D14" s="580" t="s">
        <v>1273</v>
      </c>
    </row>
    <row r="15" spans="1:4" ht="18" x14ac:dyDescent="0.25">
      <c r="A15" s="191">
        <v>14</v>
      </c>
      <c r="B15" s="590" t="s">
        <v>1684</v>
      </c>
      <c r="C15" s="590" t="s">
        <v>331</v>
      </c>
      <c r="D15" s="580" t="s">
        <v>911</v>
      </c>
    </row>
    <row r="16" spans="1:4" ht="15.75" x14ac:dyDescent="0.25">
      <c r="A16" s="191">
        <v>15</v>
      </c>
      <c r="B16" s="591" t="s">
        <v>1685</v>
      </c>
      <c r="C16" s="591" t="s">
        <v>335</v>
      </c>
      <c r="D16" s="580" t="s">
        <v>912</v>
      </c>
    </row>
    <row r="17" spans="1:4" ht="63.75" x14ac:dyDescent="0.25">
      <c r="A17" s="191">
        <v>16</v>
      </c>
      <c r="B17" s="156" t="s">
        <v>1686</v>
      </c>
      <c r="C17" s="699" t="s">
        <v>735</v>
      </c>
      <c r="D17" s="580" t="s">
        <v>913</v>
      </c>
    </row>
    <row r="18" spans="1:4" x14ac:dyDescent="0.25">
      <c r="A18" s="191">
        <v>17</v>
      </c>
      <c r="B18" s="57" t="s">
        <v>734</v>
      </c>
      <c r="C18" s="701" t="s">
        <v>734</v>
      </c>
      <c r="D18" s="580" t="s">
        <v>914</v>
      </c>
    </row>
    <row r="19" spans="1:4" ht="63.75" x14ac:dyDescent="0.25">
      <c r="A19" s="191">
        <v>18</v>
      </c>
      <c r="B19" s="749" t="s">
        <v>1687</v>
      </c>
      <c r="C19" s="699" t="s">
        <v>736</v>
      </c>
      <c r="D19" s="580" t="s">
        <v>915</v>
      </c>
    </row>
    <row r="20" spans="1:4" x14ac:dyDescent="0.25">
      <c r="A20" s="191">
        <v>19</v>
      </c>
      <c r="B20" s="57" t="s">
        <v>516</v>
      </c>
      <c r="C20" s="701" t="s">
        <v>516</v>
      </c>
      <c r="D20" s="580" t="s">
        <v>916</v>
      </c>
    </row>
    <row r="21" spans="1:4" ht="89.25" x14ac:dyDescent="0.25">
      <c r="A21" s="191">
        <v>20</v>
      </c>
      <c r="B21" s="156" t="s">
        <v>1688</v>
      </c>
      <c r="C21" s="699" t="s">
        <v>1313</v>
      </c>
      <c r="D21" s="580" t="s">
        <v>917</v>
      </c>
    </row>
    <row r="22" spans="1:4" ht="89.25" x14ac:dyDescent="0.25">
      <c r="A22" s="191">
        <v>21</v>
      </c>
      <c r="B22" s="156" t="s">
        <v>1690</v>
      </c>
      <c r="C22" s="699" t="s">
        <v>1689</v>
      </c>
      <c r="D22" s="580" t="s">
        <v>918</v>
      </c>
    </row>
    <row r="23" spans="1:4" ht="51" x14ac:dyDescent="0.25">
      <c r="A23" s="191">
        <v>22</v>
      </c>
      <c r="B23" s="156" t="s">
        <v>1691</v>
      </c>
      <c r="C23" s="699" t="s">
        <v>832</v>
      </c>
      <c r="D23" s="580" t="s">
        <v>919</v>
      </c>
    </row>
    <row r="24" spans="1:4" x14ac:dyDescent="0.2">
      <c r="A24" s="191">
        <v>23</v>
      </c>
      <c r="B24" s="54" t="s">
        <v>737</v>
      </c>
      <c r="C24" s="54" t="s">
        <v>737</v>
      </c>
      <c r="D24" s="580" t="s">
        <v>920</v>
      </c>
    </row>
    <row r="25" spans="1:4" ht="63.75" x14ac:dyDescent="0.25">
      <c r="A25" s="191">
        <v>24</v>
      </c>
      <c r="B25" s="156" t="s">
        <v>1692</v>
      </c>
      <c r="C25" s="699" t="s">
        <v>738</v>
      </c>
      <c r="D25" s="580" t="s">
        <v>921</v>
      </c>
    </row>
    <row r="26" spans="1:4" ht="31.5" x14ac:dyDescent="0.25">
      <c r="A26" s="191">
        <v>25</v>
      </c>
      <c r="B26" s="592" t="s">
        <v>1325</v>
      </c>
      <c r="D26" s="580" t="s">
        <v>922</v>
      </c>
    </row>
    <row r="27" spans="1:4" ht="15.75" x14ac:dyDescent="0.25">
      <c r="A27" s="191">
        <v>26</v>
      </c>
      <c r="B27" s="591" t="s">
        <v>1693</v>
      </c>
      <c r="C27" s="591" t="s">
        <v>336</v>
      </c>
      <c r="D27" s="580" t="s">
        <v>923</v>
      </c>
    </row>
    <row r="28" spans="1:4" ht="25.5" x14ac:dyDescent="0.25">
      <c r="A28" s="191">
        <v>27</v>
      </c>
      <c r="B28" s="156" t="s">
        <v>1694</v>
      </c>
      <c r="C28" s="699" t="s">
        <v>424</v>
      </c>
      <c r="D28" s="580" t="s">
        <v>924</v>
      </c>
    </row>
    <row r="29" spans="1:4" ht="51" x14ac:dyDescent="0.25">
      <c r="A29" s="191">
        <v>28</v>
      </c>
      <c r="B29" s="156" t="s">
        <v>1695</v>
      </c>
      <c r="C29" s="699" t="s">
        <v>414</v>
      </c>
      <c r="D29" s="580" t="s">
        <v>925</v>
      </c>
    </row>
    <row r="30" spans="1:4" ht="76.5" x14ac:dyDescent="0.25">
      <c r="A30" s="191">
        <v>29</v>
      </c>
      <c r="B30" s="156" t="s">
        <v>1696</v>
      </c>
      <c r="C30" s="699" t="s">
        <v>337</v>
      </c>
      <c r="D30" s="580" t="s">
        <v>926</v>
      </c>
    </row>
    <row r="31" spans="1:4" x14ac:dyDescent="0.25">
      <c r="A31" s="191">
        <v>30</v>
      </c>
      <c r="B31" s="593" t="s">
        <v>1697</v>
      </c>
      <c r="C31" s="593" t="s">
        <v>338</v>
      </c>
      <c r="D31" s="580" t="s">
        <v>927</v>
      </c>
    </row>
    <row r="32" spans="1:4" x14ac:dyDescent="0.25">
      <c r="A32" s="191">
        <v>31</v>
      </c>
      <c r="B32" s="588" t="s">
        <v>1698</v>
      </c>
      <c r="C32" s="588" t="s">
        <v>339</v>
      </c>
      <c r="D32" s="580" t="s">
        <v>1500</v>
      </c>
    </row>
    <row r="33" spans="1:8" x14ac:dyDescent="0.25">
      <c r="A33" s="191">
        <v>32</v>
      </c>
      <c r="B33" s="594" t="s">
        <v>1699</v>
      </c>
      <c r="C33" s="594" t="s">
        <v>340</v>
      </c>
      <c r="D33" s="580" t="s">
        <v>1501</v>
      </c>
    </row>
    <row r="34" spans="1:8" x14ac:dyDescent="0.25">
      <c r="A34" s="191">
        <v>33</v>
      </c>
      <c r="B34" s="595" t="s">
        <v>1700</v>
      </c>
      <c r="C34" s="595" t="s">
        <v>341</v>
      </c>
      <c r="D34" s="580" t="s">
        <v>1502</v>
      </c>
    </row>
    <row r="35" spans="1:8" ht="90" x14ac:dyDescent="0.25">
      <c r="A35" s="191">
        <v>34</v>
      </c>
      <c r="B35" s="594" t="s">
        <v>1701</v>
      </c>
      <c r="C35" s="594" t="s">
        <v>342</v>
      </c>
      <c r="D35" s="580" t="s">
        <v>1503</v>
      </c>
      <c r="H35" s="191" t="str">
        <f>Translations!D:D</f>
        <v>b_GuidelinesConditions'!$E$29; 'b_GuidelinesConditions'!$E$31</v>
      </c>
    </row>
    <row r="36" spans="1:8" ht="25.5" x14ac:dyDescent="0.25">
      <c r="A36" s="191">
        <v>35</v>
      </c>
      <c r="B36" s="594" t="s">
        <v>1703</v>
      </c>
      <c r="C36" s="594" t="s">
        <v>343</v>
      </c>
      <c r="D36" s="580" t="s">
        <v>1504</v>
      </c>
    </row>
    <row r="37" spans="1:8" x14ac:dyDescent="0.25">
      <c r="A37" s="191">
        <v>36</v>
      </c>
      <c r="B37" s="596" t="s">
        <v>1702</v>
      </c>
      <c r="C37" s="596" t="s">
        <v>344</v>
      </c>
      <c r="D37" s="580" t="s">
        <v>1505</v>
      </c>
    </row>
    <row r="38" spans="1:8" ht="25.5" x14ac:dyDescent="0.25">
      <c r="A38" s="191">
        <v>37</v>
      </c>
      <c r="B38" s="596" t="s">
        <v>1704</v>
      </c>
      <c r="C38" s="596" t="s">
        <v>345</v>
      </c>
      <c r="D38" s="580" t="s">
        <v>1507</v>
      </c>
    </row>
    <row r="39" spans="1:8" ht="25.5" x14ac:dyDescent="0.25">
      <c r="A39" s="191">
        <v>38</v>
      </c>
      <c r="B39" s="594" t="s">
        <v>1705</v>
      </c>
      <c r="C39" s="594" t="s">
        <v>346</v>
      </c>
      <c r="D39" s="580" t="s">
        <v>1509</v>
      </c>
    </row>
    <row r="40" spans="1:8" ht="25.5" x14ac:dyDescent="0.25">
      <c r="A40" s="191">
        <v>39</v>
      </c>
      <c r="B40" s="594" t="s">
        <v>1706</v>
      </c>
      <c r="C40" s="594" t="s">
        <v>347</v>
      </c>
      <c r="D40" s="580" t="s">
        <v>1512</v>
      </c>
    </row>
    <row r="41" spans="1:8" x14ac:dyDescent="0.25">
      <c r="A41" s="191">
        <v>40</v>
      </c>
      <c r="B41" s="594" t="s">
        <v>1707</v>
      </c>
      <c r="C41" s="594" t="s">
        <v>348</v>
      </c>
      <c r="D41" s="580" t="s">
        <v>1513</v>
      </c>
    </row>
    <row r="42" spans="1:8" ht="25.5" x14ac:dyDescent="0.25">
      <c r="A42" s="191">
        <v>41</v>
      </c>
      <c r="B42" s="156" t="s">
        <v>1708</v>
      </c>
      <c r="C42" s="699" t="s">
        <v>797</v>
      </c>
      <c r="D42" s="580" t="s">
        <v>928</v>
      </c>
    </row>
    <row r="43" spans="1:8" ht="89.25" x14ac:dyDescent="0.25">
      <c r="A43" s="191">
        <v>42</v>
      </c>
      <c r="B43" s="156" t="s">
        <v>1709</v>
      </c>
      <c r="C43" s="699" t="s">
        <v>349</v>
      </c>
      <c r="D43" s="580" t="s">
        <v>929</v>
      </c>
    </row>
    <row r="44" spans="1:8" ht="63.75" x14ac:dyDescent="0.25">
      <c r="A44" s="191">
        <v>43</v>
      </c>
      <c r="B44" s="165" t="s">
        <v>1710</v>
      </c>
      <c r="C44" s="702" t="s">
        <v>350</v>
      </c>
      <c r="D44" s="580" t="s">
        <v>930</v>
      </c>
    </row>
    <row r="45" spans="1:8" ht="90" thickBot="1" x14ac:dyDescent="0.3">
      <c r="A45" s="191">
        <v>44</v>
      </c>
      <c r="B45" s="156" t="s">
        <v>1711</v>
      </c>
      <c r="C45" s="699" t="s">
        <v>1314</v>
      </c>
      <c r="D45" s="580" t="s">
        <v>931</v>
      </c>
    </row>
    <row r="46" spans="1:8" ht="128.25" thickBot="1" x14ac:dyDescent="0.3">
      <c r="A46" s="191">
        <v>45</v>
      </c>
      <c r="B46" s="166" t="s">
        <v>1712</v>
      </c>
      <c r="C46" s="705" t="s">
        <v>351</v>
      </c>
      <c r="D46" s="580" t="s">
        <v>932</v>
      </c>
    </row>
    <row r="47" spans="1:8" ht="15.75" x14ac:dyDescent="0.25">
      <c r="A47" s="191">
        <v>46</v>
      </c>
      <c r="B47" s="591" t="s">
        <v>1713</v>
      </c>
      <c r="C47" s="591" t="s">
        <v>352</v>
      </c>
      <c r="D47" s="580" t="s">
        <v>933</v>
      </c>
    </row>
    <row r="48" spans="1:8" ht="25.5" x14ac:dyDescent="0.25">
      <c r="A48" s="191">
        <v>47</v>
      </c>
      <c r="B48" s="151" t="s">
        <v>1714</v>
      </c>
      <c r="C48" s="700" t="s">
        <v>353</v>
      </c>
      <c r="D48" s="580" t="s">
        <v>934</v>
      </c>
    </row>
    <row r="49" spans="1:4" ht="127.5" x14ac:dyDescent="0.25">
      <c r="A49" s="191">
        <v>48</v>
      </c>
      <c r="B49" s="750" t="s">
        <v>2279</v>
      </c>
      <c r="C49" s="597" t="s">
        <v>354</v>
      </c>
      <c r="D49" s="580" t="s">
        <v>935</v>
      </c>
    </row>
    <row r="50" spans="1:4" ht="15.75" x14ac:dyDescent="0.25">
      <c r="A50" s="191">
        <v>49</v>
      </c>
      <c r="B50" s="168" t="s">
        <v>1715</v>
      </c>
      <c r="C50" s="706" t="s">
        <v>355</v>
      </c>
      <c r="D50" s="580" t="s">
        <v>936</v>
      </c>
    </row>
    <row r="51" spans="1:4" x14ac:dyDescent="0.25">
      <c r="A51" s="191">
        <v>50</v>
      </c>
      <c r="B51" s="588" t="s">
        <v>1716</v>
      </c>
      <c r="C51" s="588" t="s">
        <v>356</v>
      </c>
      <c r="D51" s="580" t="s">
        <v>937</v>
      </c>
    </row>
    <row r="52" spans="1:4" x14ac:dyDescent="0.25">
      <c r="A52" s="191">
        <v>51</v>
      </c>
      <c r="B52" s="151" t="s">
        <v>1717</v>
      </c>
      <c r="C52" s="700" t="s">
        <v>357</v>
      </c>
      <c r="D52" s="580" t="s">
        <v>938</v>
      </c>
    </row>
    <row r="53" spans="1:4" x14ac:dyDescent="0.25">
      <c r="A53" s="191">
        <v>52</v>
      </c>
      <c r="B53" s="55" t="s">
        <v>358</v>
      </c>
      <c r="C53" s="55" t="s">
        <v>358</v>
      </c>
      <c r="D53" s="580" t="s">
        <v>939</v>
      </c>
    </row>
    <row r="54" spans="1:4" x14ac:dyDescent="0.25">
      <c r="A54" s="191">
        <v>53</v>
      </c>
      <c r="B54" s="151" t="s">
        <v>1718</v>
      </c>
      <c r="C54" s="700" t="s">
        <v>359</v>
      </c>
      <c r="D54" s="580" t="s">
        <v>940</v>
      </c>
    </row>
    <row r="55" spans="1:4" ht="25.5" x14ac:dyDescent="0.25">
      <c r="A55" s="191">
        <v>54</v>
      </c>
      <c r="B55" s="55" t="s">
        <v>833</v>
      </c>
      <c r="C55" s="55" t="s">
        <v>833</v>
      </c>
      <c r="D55" s="580" t="s">
        <v>941</v>
      </c>
    </row>
    <row r="56" spans="1:4" x14ac:dyDescent="0.25">
      <c r="A56" s="191">
        <v>55</v>
      </c>
      <c r="B56" s="588" t="s">
        <v>1719</v>
      </c>
      <c r="C56" s="588" t="s">
        <v>360</v>
      </c>
      <c r="D56" s="580" t="s">
        <v>942</v>
      </c>
    </row>
    <row r="57" spans="1:4" x14ac:dyDescent="0.25">
      <c r="A57" s="191">
        <v>56</v>
      </c>
      <c r="B57" s="751" t="s">
        <v>1720</v>
      </c>
      <c r="C57" s="704" t="s">
        <v>361</v>
      </c>
      <c r="D57" s="580" t="s">
        <v>943</v>
      </c>
    </row>
    <row r="58" spans="1:4" x14ac:dyDescent="0.25">
      <c r="A58" s="191">
        <v>57</v>
      </c>
      <c r="B58" s="151" t="s">
        <v>1721</v>
      </c>
      <c r="C58" s="700" t="s">
        <v>362</v>
      </c>
      <c r="D58" s="580" t="s">
        <v>944</v>
      </c>
    </row>
    <row r="59" spans="1:4" x14ac:dyDescent="0.25">
      <c r="A59" s="191">
        <v>58</v>
      </c>
      <c r="B59" s="167" t="s">
        <v>2172</v>
      </c>
      <c r="C59" s="704" t="s">
        <v>363</v>
      </c>
      <c r="D59" s="580" t="s">
        <v>945</v>
      </c>
    </row>
    <row r="60" spans="1:4" ht="32.25" thickBot="1" x14ac:dyDescent="0.3">
      <c r="A60" s="191">
        <v>59</v>
      </c>
      <c r="B60" s="168" t="s">
        <v>1722</v>
      </c>
      <c r="C60" s="706" t="s">
        <v>364</v>
      </c>
      <c r="D60" s="580" t="s">
        <v>946</v>
      </c>
    </row>
    <row r="61" spans="1:4" ht="25.5" x14ac:dyDescent="0.25">
      <c r="A61" s="191">
        <v>60</v>
      </c>
      <c r="B61" s="598" t="s">
        <v>1723</v>
      </c>
      <c r="C61" s="598" t="s">
        <v>682</v>
      </c>
      <c r="D61" s="580" t="s">
        <v>947</v>
      </c>
    </row>
    <row r="62" spans="1:4" ht="18" x14ac:dyDescent="0.25">
      <c r="A62" s="191">
        <v>61</v>
      </c>
      <c r="B62" s="178" t="s">
        <v>1724</v>
      </c>
      <c r="C62" s="709" t="s">
        <v>622</v>
      </c>
      <c r="D62" s="580" t="s">
        <v>948</v>
      </c>
    </row>
    <row r="63" spans="1:4" ht="15.75" x14ac:dyDescent="0.25">
      <c r="A63" s="191">
        <v>62</v>
      </c>
      <c r="B63" s="192" t="s">
        <v>1725</v>
      </c>
      <c r="C63" s="711" t="s">
        <v>683</v>
      </c>
      <c r="D63" s="580" t="s">
        <v>1523</v>
      </c>
    </row>
    <row r="64" spans="1:4" ht="22.5" x14ac:dyDescent="0.25">
      <c r="A64" s="191">
        <v>63</v>
      </c>
      <c r="B64" s="194" t="s">
        <v>1726</v>
      </c>
      <c r="C64" s="710" t="s">
        <v>741</v>
      </c>
      <c r="D64" s="580" t="s">
        <v>949</v>
      </c>
    </row>
    <row r="65" spans="1:4" ht="56.25" x14ac:dyDescent="0.25">
      <c r="A65" s="191">
        <v>64</v>
      </c>
      <c r="B65" s="194" t="s">
        <v>1727</v>
      </c>
      <c r="C65" s="710" t="s">
        <v>740</v>
      </c>
      <c r="D65" s="580" t="s">
        <v>950</v>
      </c>
    </row>
    <row r="66" spans="1:4" ht="33.75" x14ac:dyDescent="0.25">
      <c r="A66" s="191">
        <v>65</v>
      </c>
      <c r="B66" s="194" t="s">
        <v>1728</v>
      </c>
      <c r="C66" s="710" t="s">
        <v>862</v>
      </c>
      <c r="D66" s="580" t="s">
        <v>951</v>
      </c>
    </row>
    <row r="67" spans="1:4" ht="51" x14ac:dyDescent="0.25">
      <c r="A67" s="191">
        <v>66</v>
      </c>
      <c r="B67" s="204" t="s">
        <v>1729</v>
      </c>
      <c r="C67" s="707" t="s">
        <v>1324</v>
      </c>
      <c r="D67" s="580" t="s">
        <v>952</v>
      </c>
    </row>
    <row r="68" spans="1:4" x14ac:dyDescent="0.25">
      <c r="A68" s="191">
        <v>67</v>
      </c>
      <c r="B68" s="599" t="s">
        <v>1730</v>
      </c>
      <c r="C68" s="599" t="s">
        <v>237</v>
      </c>
      <c r="D68" s="580" t="s">
        <v>1526</v>
      </c>
    </row>
    <row r="69" spans="1:4" x14ac:dyDescent="0.25">
      <c r="A69" s="191">
        <v>68</v>
      </c>
      <c r="B69" s="217" t="s">
        <v>1731</v>
      </c>
      <c r="C69" s="217" t="s">
        <v>258</v>
      </c>
      <c r="D69" s="580" t="s">
        <v>1527</v>
      </c>
    </row>
    <row r="70" spans="1:4" x14ac:dyDescent="0.25">
      <c r="A70" s="191">
        <v>69</v>
      </c>
      <c r="B70" s="212" t="s">
        <v>1732</v>
      </c>
      <c r="C70" s="708" t="s">
        <v>259</v>
      </c>
      <c r="D70" s="580" t="s">
        <v>953</v>
      </c>
    </row>
    <row r="71" spans="1:4" ht="25.5" x14ac:dyDescent="0.25">
      <c r="A71" s="191">
        <v>70</v>
      </c>
      <c r="B71" s="212" t="s">
        <v>1733</v>
      </c>
      <c r="C71" s="708" t="s">
        <v>260</v>
      </c>
      <c r="D71" s="580" t="s">
        <v>954</v>
      </c>
    </row>
    <row r="72" spans="1:4" ht="15.75" x14ac:dyDescent="0.25">
      <c r="A72" s="191">
        <v>71</v>
      </c>
      <c r="B72" s="192" t="s">
        <v>1734</v>
      </c>
      <c r="C72" s="711" t="s">
        <v>629</v>
      </c>
      <c r="D72" s="580" t="s">
        <v>955</v>
      </c>
    </row>
    <row r="73" spans="1:4" x14ac:dyDescent="0.25">
      <c r="A73" s="191">
        <v>72</v>
      </c>
      <c r="B73" s="362" t="s">
        <v>1735</v>
      </c>
      <c r="C73" s="722" t="s">
        <v>1320</v>
      </c>
      <c r="D73" s="580" t="s">
        <v>956</v>
      </c>
    </row>
    <row r="74" spans="1:4" ht="15.75" thickBot="1" x14ac:dyDescent="0.3">
      <c r="A74" s="191">
        <v>73</v>
      </c>
      <c r="B74" s="362" t="s">
        <v>1736</v>
      </c>
      <c r="C74" s="722" t="s">
        <v>628</v>
      </c>
      <c r="D74" s="580" t="s">
        <v>957</v>
      </c>
    </row>
    <row r="75" spans="1:4" ht="25.5" x14ac:dyDescent="0.25">
      <c r="A75" s="191">
        <v>74</v>
      </c>
      <c r="B75" s="598" t="s">
        <v>1737</v>
      </c>
      <c r="C75" s="598" t="s">
        <v>410</v>
      </c>
      <c r="D75" s="580" t="s">
        <v>467</v>
      </c>
    </row>
    <row r="76" spans="1:4" ht="18" x14ac:dyDescent="0.25">
      <c r="A76" s="191">
        <v>75</v>
      </c>
      <c r="B76" s="178" t="s">
        <v>1738</v>
      </c>
      <c r="C76" s="709" t="s">
        <v>245</v>
      </c>
      <c r="D76" s="580" t="s">
        <v>468</v>
      </c>
    </row>
    <row r="77" spans="1:4" ht="15.75" x14ac:dyDescent="0.25">
      <c r="A77" s="191">
        <v>76</v>
      </c>
      <c r="B77" s="389" t="s">
        <v>1739</v>
      </c>
      <c r="C77" s="729" t="s">
        <v>434</v>
      </c>
      <c r="D77" s="580" t="s">
        <v>469</v>
      </c>
    </row>
    <row r="78" spans="1:4" x14ac:dyDescent="0.25">
      <c r="A78" s="191">
        <v>77</v>
      </c>
      <c r="B78" s="370" t="s">
        <v>1740</v>
      </c>
      <c r="C78" s="370" t="s">
        <v>688</v>
      </c>
      <c r="D78" s="580" t="s">
        <v>958</v>
      </c>
    </row>
    <row r="79" spans="1:4" ht="102" x14ac:dyDescent="0.25">
      <c r="A79" s="191">
        <v>78</v>
      </c>
      <c r="B79" s="393" t="s">
        <v>1741</v>
      </c>
      <c r="C79" s="730" t="s">
        <v>1315</v>
      </c>
      <c r="D79" s="580" t="s">
        <v>959</v>
      </c>
    </row>
    <row r="80" spans="1:4" ht="25.5" x14ac:dyDescent="0.25">
      <c r="A80" s="191">
        <v>79</v>
      </c>
      <c r="B80" s="204" t="s">
        <v>1742</v>
      </c>
      <c r="C80" s="707" t="s">
        <v>523</v>
      </c>
      <c r="D80" s="580" t="s">
        <v>960</v>
      </c>
    </row>
    <row r="81" spans="1:4" ht="127.5" x14ac:dyDescent="0.25">
      <c r="A81" s="191">
        <v>80</v>
      </c>
      <c r="B81" s="204" t="s">
        <v>1743</v>
      </c>
      <c r="C81" s="707" t="s">
        <v>897</v>
      </c>
      <c r="D81" s="580" t="s">
        <v>961</v>
      </c>
    </row>
    <row r="82" spans="1:4" ht="25.5" x14ac:dyDescent="0.25">
      <c r="A82" s="191">
        <v>81</v>
      </c>
      <c r="B82" s="393" t="s">
        <v>1744</v>
      </c>
      <c r="C82" s="730" t="s">
        <v>857</v>
      </c>
      <c r="D82" s="580" t="s">
        <v>962</v>
      </c>
    </row>
    <row r="83" spans="1:4" ht="15.75" x14ac:dyDescent="0.25">
      <c r="A83" s="191">
        <v>82</v>
      </c>
      <c r="B83" s="389" t="s">
        <v>1745</v>
      </c>
      <c r="C83" s="729" t="s">
        <v>752</v>
      </c>
      <c r="D83" s="580" t="s">
        <v>963</v>
      </c>
    </row>
    <row r="84" spans="1:4" x14ac:dyDescent="0.25">
      <c r="A84" s="191">
        <v>83</v>
      </c>
      <c r="B84" s="370" t="s">
        <v>1746</v>
      </c>
      <c r="C84" s="370" t="s">
        <v>689</v>
      </c>
      <c r="D84" s="580" t="s">
        <v>964</v>
      </c>
    </row>
    <row r="85" spans="1:4" x14ac:dyDescent="0.25">
      <c r="A85" s="191">
        <v>84</v>
      </c>
      <c r="B85" s="600" t="s">
        <v>1747</v>
      </c>
      <c r="C85" s="600" t="s">
        <v>368</v>
      </c>
      <c r="D85" s="580" t="s">
        <v>1114</v>
      </c>
    </row>
    <row r="86" spans="1:4" x14ac:dyDescent="0.2">
      <c r="A86" s="191">
        <v>85</v>
      </c>
      <c r="B86" s="413" t="s">
        <v>1748</v>
      </c>
      <c r="C86" s="732" t="s">
        <v>372</v>
      </c>
      <c r="D86" s="580" t="s">
        <v>1548</v>
      </c>
    </row>
    <row r="87" spans="1:4" x14ac:dyDescent="0.2">
      <c r="A87" s="191">
        <v>86</v>
      </c>
      <c r="B87" s="413" t="s">
        <v>1749</v>
      </c>
      <c r="C87" s="732" t="s">
        <v>371</v>
      </c>
      <c r="D87" s="580" t="s">
        <v>1549</v>
      </c>
    </row>
    <row r="88" spans="1:4" ht="25.5" x14ac:dyDescent="0.2">
      <c r="A88" s="191">
        <v>87</v>
      </c>
      <c r="B88" s="413" t="s">
        <v>1750</v>
      </c>
      <c r="C88" s="732" t="s">
        <v>894</v>
      </c>
      <c r="D88" s="580" t="s">
        <v>1550</v>
      </c>
    </row>
    <row r="89" spans="1:4" x14ac:dyDescent="0.25">
      <c r="A89" s="191">
        <v>88</v>
      </c>
      <c r="B89" s="418" t="s">
        <v>178</v>
      </c>
      <c r="C89" s="733" t="s">
        <v>396</v>
      </c>
      <c r="D89" s="580" t="s">
        <v>966</v>
      </c>
    </row>
    <row r="90" spans="1:4" x14ac:dyDescent="0.2">
      <c r="A90" s="191">
        <v>89</v>
      </c>
      <c r="B90" s="413" t="s">
        <v>1751</v>
      </c>
      <c r="C90" s="732" t="s">
        <v>370</v>
      </c>
      <c r="D90" s="580" t="s">
        <v>1551</v>
      </c>
    </row>
    <row r="91" spans="1:4" x14ac:dyDescent="0.25">
      <c r="A91" s="191">
        <v>90</v>
      </c>
      <c r="B91" s="410" t="s">
        <v>2277</v>
      </c>
      <c r="C91" s="735" t="s">
        <v>755</v>
      </c>
      <c r="D91" s="580" t="s">
        <v>470</v>
      </c>
    </row>
    <row r="92" spans="1:4" ht="22.5" x14ac:dyDescent="0.25">
      <c r="A92" s="191">
        <v>91</v>
      </c>
      <c r="B92" s="601" t="s">
        <v>1752</v>
      </c>
      <c r="C92" s="601" t="s">
        <v>889</v>
      </c>
      <c r="D92" s="580" t="s">
        <v>471</v>
      </c>
    </row>
    <row r="93" spans="1:4" ht="180" x14ac:dyDescent="0.25">
      <c r="A93" s="191">
        <v>92</v>
      </c>
      <c r="B93" s="601" t="s">
        <v>2278</v>
      </c>
      <c r="C93" s="601" t="s">
        <v>863</v>
      </c>
      <c r="D93" s="580" t="s">
        <v>472</v>
      </c>
    </row>
    <row r="94" spans="1:4" ht="30" x14ac:dyDescent="0.25">
      <c r="A94" s="191">
        <v>93</v>
      </c>
      <c r="B94" s="600" t="s">
        <v>1753</v>
      </c>
      <c r="C94" s="600" t="s">
        <v>743</v>
      </c>
      <c r="D94" s="580" t="s">
        <v>967</v>
      </c>
    </row>
    <row r="95" spans="1:4" x14ac:dyDescent="0.25">
      <c r="A95" s="191">
        <v>94</v>
      </c>
      <c r="B95" s="428" t="s">
        <v>1754</v>
      </c>
      <c r="C95" s="428" t="s">
        <v>712</v>
      </c>
      <c r="D95" s="580" t="s">
        <v>473</v>
      </c>
    </row>
    <row r="96" spans="1:4" x14ac:dyDescent="0.2">
      <c r="A96" s="191">
        <v>95</v>
      </c>
      <c r="B96" s="435" t="s">
        <v>1755</v>
      </c>
      <c r="C96" s="731" t="s">
        <v>415</v>
      </c>
      <c r="D96" s="580" t="s">
        <v>969</v>
      </c>
    </row>
    <row r="97" spans="1:4" ht="22.5" x14ac:dyDescent="0.25">
      <c r="A97" s="191">
        <v>96</v>
      </c>
      <c r="B97" s="424" t="s">
        <v>1756</v>
      </c>
      <c r="C97" s="424" t="s">
        <v>428</v>
      </c>
      <c r="D97" s="580" t="s">
        <v>474</v>
      </c>
    </row>
    <row r="98" spans="1:4" ht="33.75" x14ac:dyDescent="0.25">
      <c r="A98" s="191">
        <v>97</v>
      </c>
      <c r="B98" s="601" t="s">
        <v>1757</v>
      </c>
      <c r="C98" s="601" t="s">
        <v>429</v>
      </c>
      <c r="D98" s="580" t="s">
        <v>475</v>
      </c>
    </row>
    <row r="99" spans="1:4" x14ac:dyDescent="0.2">
      <c r="A99" s="191">
        <v>98</v>
      </c>
      <c r="B99" s="435" t="s">
        <v>1758</v>
      </c>
      <c r="C99" s="731" t="s">
        <v>430</v>
      </c>
      <c r="D99" s="580" t="s">
        <v>476</v>
      </c>
    </row>
    <row r="100" spans="1:4" x14ac:dyDescent="0.25">
      <c r="A100" s="191">
        <v>99</v>
      </c>
      <c r="B100" s="602"/>
      <c r="C100" s="602" t="s">
        <v>377</v>
      </c>
      <c r="D100" s="580" t="s">
        <v>477</v>
      </c>
    </row>
    <row r="101" spans="1:4" x14ac:dyDescent="0.2">
      <c r="A101" s="191">
        <v>100</v>
      </c>
      <c r="B101" s="413" t="s">
        <v>1759</v>
      </c>
      <c r="C101" s="732" t="s">
        <v>713</v>
      </c>
      <c r="D101" s="580" t="s">
        <v>970</v>
      </c>
    </row>
    <row r="102" spans="1:4" x14ac:dyDescent="0.2">
      <c r="A102" s="191">
        <v>101</v>
      </c>
      <c r="B102" s="435" t="s">
        <v>1760</v>
      </c>
      <c r="C102" s="731" t="s">
        <v>373</v>
      </c>
      <c r="D102" s="580" t="s">
        <v>971</v>
      </c>
    </row>
    <row r="103" spans="1:4" x14ac:dyDescent="0.2">
      <c r="A103" s="191">
        <v>102</v>
      </c>
      <c r="B103" s="435" t="s">
        <v>1761</v>
      </c>
      <c r="C103" s="731" t="s">
        <v>374</v>
      </c>
      <c r="D103" s="580" t="s">
        <v>972</v>
      </c>
    </row>
    <row r="104" spans="1:4" x14ac:dyDescent="0.2">
      <c r="A104" s="191">
        <v>103</v>
      </c>
      <c r="B104" s="435" t="s">
        <v>1762</v>
      </c>
      <c r="C104" s="731" t="s">
        <v>122</v>
      </c>
      <c r="D104" s="580" t="s">
        <v>1601</v>
      </c>
    </row>
    <row r="105" spans="1:4" x14ac:dyDescent="0.2">
      <c r="A105" s="191">
        <v>104</v>
      </c>
      <c r="B105" s="435" t="s">
        <v>1763</v>
      </c>
      <c r="C105" s="731" t="s">
        <v>375</v>
      </c>
      <c r="D105" s="580" t="s">
        <v>478</v>
      </c>
    </row>
    <row r="106" spans="1:4" x14ac:dyDescent="0.2">
      <c r="A106" s="191">
        <v>105</v>
      </c>
      <c r="B106" s="435" t="s">
        <v>1764</v>
      </c>
      <c r="C106" s="731" t="s">
        <v>376</v>
      </c>
      <c r="D106" s="580" t="s">
        <v>1602</v>
      </c>
    </row>
    <row r="107" spans="1:4" x14ac:dyDescent="0.2">
      <c r="A107" s="191">
        <v>106</v>
      </c>
      <c r="B107" s="435" t="s">
        <v>1765</v>
      </c>
      <c r="C107" s="731" t="s">
        <v>123</v>
      </c>
      <c r="D107" s="580" t="s">
        <v>1603</v>
      </c>
    </row>
    <row r="108" spans="1:4" ht="56.25" x14ac:dyDescent="0.25">
      <c r="A108" s="191">
        <v>107</v>
      </c>
      <c r="B108" s="601" t="s">
        <v>1766</v>
      </c>
      <c r="C108" s="601" t="s">
        <v>756</v>
      </c>
      <c r="D108" s="580" t="s">
        <v>973</v>
      </c>
    </row>
    <row r="109" spans="1:4" ht="33.75" x14ac:dyDescent="0.25">
      <c r="A109" s="191">
        <v>108</v>
      </c>
      <c r="B109" s="601" t="s">
        <v>1767</v>
      </c>
      <c r="C109" s="601" t="s">
        <v>753</v>
      </c>
      <c r="D109" s="580" t="s">
        <v>974</v>
      </c>
    </row>
    <row r="110" spans="1:4" x14ac:dyDescent="0.2">
      <c r="A110" s="191">
        <v>109</v>
      </c>
      <c r="B110" s="436" t="s">
        <v>1768</v>
      </c>
      <c r="C110" s="436" t="s">
        <v>189</v>
      </c>
      <c r="D110" s="580" t="s">
        <v>1566</v>
      </c>
    </row>
    <row r="111" spans="1:4" x14ac:dyDescent="0.2">
      <c r="A111" s="191">
        <v>110</v>
      </c>
      <c r="B111" s="522" t="s">
        <v>1769</v>
      </c>
      <c r="C111" s="741" t="s">
        <v>749</v>
      </c>
      <c r="D111" s="580" t="s">
        <v>1116</v>
      </c>
    </row>
    <row r="112" spans="1:4" x14ac:dyDescent="0.2">
      <c r="A112" s="191">
        <v>111</v>
      </c>
      <c r="B112" s="521" t="s">
        <v>1770</v>
      </c>
      <c r="C112" s="521" t="s">
        <v>758</v>
      </c>
      <c r="D112" s="580" t="s">
        <v>1117</v>
      </c>
    </row>
    <row r="113" spans="1:4" x14ac:dyDescent="0.2">
      <c r="A113" s="191">
        <v>112</v>
      </c>
      <c r="B113" s="522" t="s">
        <v>1771</v>
      </c>
      <c r="C113" s="741" t="s">
        <v>744</v>
      </c>
      <c r="D113" s="580" t="s">
        <v>1118</v>
      </c>
    </row>
    <row r="114" spans="1:4" x14ac:dyDescent="0.2">
      <c r="A114" s="191">
        <v>113</v>
      </c>
      <c r="B114" s="521" t="s">
        <v>1772</v>
      </c>
      <c r="C114" s="521" t="s">
        <v>799</v>
      </c>
      <c r="D114" s="580" t="s">
        <v>1119</v>
      </c>
    </row>
    <row r="115" spans="1:4" x14ac:dyDescent="0.2">
      <c r="A115" s="191">
        <v>114</v>
      </c>
      <c r="B115" s="521" t="s">
        <v>1773</v>
      </c>
      <c r="C115" s="521" t="s">
        <v>745</v>
      </c>
      <c r="D115" s="580" t="s">
        <v>1120</v>
      </c>
    </row>
    <row r="116" spans="1:4" x14ac:dyDescent="0.2">
      <c r="A116" s="191">
        <v>115</v>
      </c>
      <c r="B116" s="521" t="s">
        <v>1774</v>
      </c>
      <c r="C116" s="521" t="s">
        <v>748</v>
      </c>
      <c r="D116" s="580" t="s">
        <v>1121</v>
      </c>
    </row>
    <row r="117" spans="1:4" x14ac:dyDescent="0.2">
      <c r="A117" s="191">
        <v>116</v>
      </c>
      <c r="B117" s="521" t="s">
        <v>1775</v>
      </c>
      <c r="C117" s="521" t="s">
        <v>746</v>
      </c>
      <c r="D117" s="580" t="s">
        <v>1122</v>
      </c>
    </row>
    <row r="118" spans="1:4" x14ac:dyDescent="0.2">
      <c r="A118" s="191">
        <v>117</v>
      </c>
      <c r="B118" s="521" t="s">
        <v>1776</v>
      </c>
      <c r="C118" s="521" t="s">
        <v>747</v>
      </c>
      <c r="D118" s="580" t="s">
        <v>1123</v>
      </c>
    </row>
    <row r="119" spans="1:4" ht="15.75" x14ac:dyDescent="0.25">
      <c r="A119" s="191">
        <v>118</v>
      </c>
      <c r="B119" s="389" t="s">
        <v>1777</v>
      </c>
      <c r="C119" s="729" t="s">
        <v>687</v>
      </c>
      <c r="D119" s="580" t="s">
        <v>1553</v>
      </c>
    </row>
    <row r="120" spans="1:4" x14ac:dyDescent="0.25">
      <c r="A120" s="191">
        <v>119</v>
      </c>
      <c r="B120" s="410" t="s">
        <v>1778</v>
      </c>
      <c r="C120" s="735" t="s">
        <v>520</v>
      </c>
      <c r="D120" s="580" t="s">
        <v>975</v>
      </c>
    </row>
    <row r="121" spans="1:4" ht="33.75" x14ac:dyDescent="0.25">
      <c r="A121" s="191">
        <v>120</v>
      </c>
      <c r="B121" s="424" t="s">
        <v>1779</v>
      </c>
      <c r="C121" s="424" t="s">
        <v>519</v>
      </c>
      <c r="D121" s="580" t="s">
        <v>976</v>
      </c>
    </row>
    <row r="122" spans="1:4" x14ac:dyDescent="0.25">
      <c r="A122" s="191">
        <v>121</v>
      </c>
      <c r="B122" s="410" t="s">
        <v>1780</v>
      </c>
      <c r="C122" s="735" t="s">
        <v>518</v>
      </c>
      <c r="D122" s="580" t="s">
        <v>1554</v>
      </c>
    </row>
    <row r="123" spans="1:4" x14ac:dyDescent="0.25">
      <c r="A123" s="191">
        <v>122</v>
      </c>
      <c r="B123" s="410" t="s">
        <v>1781</v>
      </c>
      <c r="C123" s="735" t="s">
        <v>379</v>
      </c>
      <c r="D123" s="580" t="s">
        <v>1592</v>
      </c>
    </row>
    <row r="124" spans="1:4" x14ac:dyDescent="0.25">
      <c r="A124" s="191">
        <v>123</v>
      </c>
      <c r="B124" s="410" t="s">
        <v>1782</v>
      </c>
      <c r="C124" s="735" t="s">
        <v>380</v>
      </c>
      <c r="D124" s="580" t="s">
        <v>1593</v>
      </c>
    </row>
    <row r="125" spans="1:4" x14ac:dyDescent="0.25">
      <c r="A125" s="191">
        <v>124</v>
      </c>
      <c r="B125" s="410" t="s">
        <v>1783</v>
      </c>
      <c r="C125" s="735" t="s">
        <v>381</v>
      </c>
      <c r="D125" s="580" t="s">
        <v>1594</v>
      </c>
    </row>
    <row r="126" spans="1:4" x14ac:dyDescent="0.25">
      <c r="A126" s="191">
        <v>125</v>
      </c>
      <c r="B126" s="410" t="s">
        <v>1784</v>
      </c>
      <c r="C126" s="735" t="s">
        <v>382</v>
      </c>
      <c r="D126" s="580" t="s">
        <v>1595</v>
      </c>
    </row>
    <row r="127" spans="1:4" x14ac:dyDescent="0.25">
      <c r="A127" s="191">
        <v>126</v>
      </c>
      <c r="B127" s="410" t="s">
        <v>1785</v>
      </c>
      <c r="C127" s="735" t="s">
        <v>383</v>
      </c>
      <c r="D127" s="580" t="s">
        <v>1596</v>
      </c>
    </row>
    <row r="128" spans="1:4" x14ac:dyDescent="0.25">
      <c r="A128" s="191">
        <v>127</v>
      </c>
      <c r="B128" s="410" t="s">
        <v>1786</v>
      </c>
      <c r="C128" s="735" t="s">
        <v>384</v>
      </c>
      <c r="D128" s="580" t="s">
        <v>1610</v>
      </c>
    </row>
    <row r="129" spans="1:4" x14ac:dyDescent="0.25">
      <c r="A129" s="191">
        <v>128</v>
      </c>
      <c r="B129" s="410" t="s">
        <v>1787</v>
      </c>
      <c r="C129" s="735" t="s">
        <v>385</v>
      </c>
      <c r="D129" s="580" t="s">
        <v>1609</v>
      </c>
    </row>
    <row r="130" spans="1:4" ht="15.75" thickBot="1" x14ac:dyDescent="0.3">
      <c r="A130" s="191">
        <v>129</v>
      </c>
      <c r="B130" s="410" t="s">
        <v>1788</v>
      </c>
      <c r="C130" s="735" t="s">
        <v>378</v>
      </c>
      <c r="D130" s="580" t="s">
        <v>1555</v>
      </c>
    </row>
    <row r="131" spans="1:4" ht="25.5" x14ac:dyDescent="0.25">
      <c r="A131" s="191">
        <v>130</v>
      </c>
      <c r="B131" s="598" t="s">
        <v>1789</v>
      </c>
      <c r="C131" s="598" t="s">
        <v>412</v>
      </c>
      <c r="D131" s="580" t="s">
        <v>480</v>
      </c>
    </row>
    <row r="132" spans="1:4" ht="18" x14ac:dyDescent="0.25">
      <c r="A132" s="191">
        <v>131</v>
      </c>
      <c r="B132" s="178" t="s">
        <v>1790</v>
      </c>
      <c r="C132" s="709" t="s">
        <v>244</v>
      </c>
      <c r="D132" s="580" t="s">
        <v>481</v>
      </c>
    </row>
    <row r="133" spans="1:4" ht="15.75" x14ac:dyDescent="0.25">
      <c r="A133" s="191">
        <v>132</v>
      </c>
      <c r="B133" s="603" t="s">
        <v>1791</v>
      </c>
      <c r="C133" s="603" t="s">
        <v>187</v>
      </c>
      <c r="D133" s="580" t="s">
        <v>977</v>
      </c>
    </row>
    <row r="134" spans="1:4" x14ac:dyDescent="0.25">
      <c r="A134" s="191">
        <v>133</v>
      </c>
      <c r="B134" s="600" t="s">
        <v>1792</v>
      </c>
      <c r="C134" s="600" t="s">
        <v>188</v>
      </c>
      <c r="D134" s="580" t="s">
        <v>1004</v>
      </c>
    </row>
    <row r="135" spans="1:4" x14ac:dyDescent="0.2">
      <c r="A135" s="191">
        <v>134</v>
      </c>
      <c r="B135" s="604" t="s">
        <v>1793</v>
      </c>
      <c r="C135" s="604" t="s">
        <v>366</v>
      </c>
      <c r="D135" s="580" t="s">
        <v>978</v>
      </c>
    </row>
    <row r="136" spans="1:4" ht="45" x14ac:dyDescent="0.25">
      <c r="A136" s="191">
        <v>135</v>
      </c>
      <c r="B136" s="458" t="s">
        <v>1794</v>
      </c>
      <c r="C136" s="736" t="s">
        <v>764</v>
      </c>
      <c r="D136" s="580" t="s">
        <v>979</v>
      </c>
    </row>
    <row r="137" spans="1:4" ht="22.5" x14ac:dyDescent="0.25">
      <c r="A137" s="191">
        <v>136</v>
      </c>
      <c r="B137" s="458" t="s">
        <v>1795</v>
      </c>
      <c r="C137" s="736" t="s">
        <v>765</v>
      </c>
      <c r="D137" s="580" t="s">
        <v>982</v>
      </c>
    </row>
    <row r="138" spans="1:4" ht="45" x14ac:dyDescent="0.25">
      <c r="A138" s="191">
        <v>137</v>
      </c>
      <c r="B138" s="458" t="s">
        <v>1796</v>
      </c>
      <c r="C138" s="736" t="s">
        <v>816</v>
      </c>
      <c r="D138" s="580" t="s">
        <v>983</v>
      </c>
    </row>
    <row r="139" spans="1:4" x14ac:dyDescent="0.25">
      <c r="A139" s="191">
        <v>138</v>
      </c>
      <c r="B139" s="314" t="s">
        <v>1797</v>
      </c>
      <c r="C139" s="716" t="s">
        <v>190</v>
      </c>
      <c r="D139" s="580" t="s">
        <v>1131</v>
      </c>
    </row>
    <row r="140" spans="1:4" x14ac:dyDescent="0.25">
      <c r="A140" s="191">
        <v>139</v>
      </c>
      <c r="B140" s="605" t="s">
        <v>1798</v>
      </c>
      <c r="C140" s="605" t="s">
        <v>801</v>
      </c>
      <c r="D140" s="580" t="s">
        <v>998</v>
      </c>
    </row>
    <row r="141" spans="1:4" x14ac:dyDescent="0.25">
      <c r="A141" s="191">
        <v>140</v>
      </c>
      <c r="B141" s="315" t="s">
        <v>1799</v>
      </c>
      <c r="C141" s="717" t="s">
        <v>800</v>
      </c>
      <c r="D141" s="580" t="s">
        <v>999</v>
      </c>
    </row>
    <row r="142" spans="1:4" x14ac:dyDescent="0.25">
      <c r="A142" s="191">
        <v>141</v>
      </c>
      <c r="B142" s="606" t="s">
        <v>1800</v>
      </c>
      <c r="C142" s="606" t="s">
        <v>417</v>
      </c>
      <c r="D142" s="580" t="s">
        <v>995</v>
      </c>
    </row>
    <row r="143" spans="1:4" x14ac:dyDescent="0.25">
      <c r="A143" s="191">
        <v>142</v>
      </c>
      <c r="B143" s="607" t="s">
        <v>630</v>
      </c>
      <c r="C143" s="607" t="s">
        <v>630</v>
      </c>
      <c r="D143" s="580" t="s">
        <v>996</v>
      </c>
    </row>
    <row r="144" spans="1:4" ht="30" x14ac:dyDescent="0.25">
      <c r="A144" s="191">
        <v>143</v>
      </c>
      <c r="B144" s="600" t="s">
        <v>1801</v>
      </c>
      <c r="C144" s="600" t="s">
        <v>192</v>
      </c>
      <c r="D144" s="580" t="s">
        <v>1009</v>
      </c>
    </row>
    <row r="145" spans="1:4" x14ac:dyDescent="0.2">
      <c r="A145" s="191">
        <v>144</v>
      </c>
      <c r="B145" s="604" t="s">
        <v>1802</v>
      </c>
      <c r="C145" s="604" t="s">
        <v>391</v>
      </c>
      <c r="D145" s="580" t="s">
        <v>980</v>
      </c>
    </row>
    <row r="146" spans="1:4" ht="33.75" x14ac:dyDescent="0.25">
      <c r="A146" s="191">
        <v>145</v>
      </c>
      <c r="B146" s="458" t="s">
        <v>1803</v>
      </c>
      <c r="C146" s="736" t="s">
        <v>834</v>
      </c>
      <c r="D146" s="580" t="s">
        <v>981</v>
      </c>
    </row>
    <row r="147" spans="1:4" ht="67.5" x14ac:dyDescent="0.25">
      <c r="A147" s="191">
        <v>146</v>
      </c>
      <c r="B147" s="458" t="s">
        <v>1804</v>
      </c>
      <c r="C147" s="736" t="s">
        <v>766</v>
      </c>
      <c r="D147" s="580" t="s">
        <v>984</v>
      </c>
    </row>
    <row r="148" spans="1:4" ht="45" x14ac:dyDescent="0.25">
      <c r="A148" s="191">
        <v>147</v>
      </c>
      <c r="B148" s="458" t="s">
        <v>1805</v>
      </c>
      <c r="C148" s="736" t="s">
        <v>767</v>
      </c>
      <c r="D148" s="580" t="s">
        <v>985</v>
      </c>
    </row>
    <row r="149" spans="1:4" x14ac:dyDescent="0.25">
      <c r="A149" s="191">
        <v>148</v>
      </c>
      <c r="B149" s="314" t="s">
        <v>1806</v>
      </c>
      <c r="C149" s="716" t="s">
        <v>193</v>
      </c>
      <c r="D149" s="580" t="s">
        <v>1017</v>
      </c>
    </row>
    <row r="150" spans="1:4" x14ac:dyDescent="0.25">
      <c r="A150" s="191">
        <v>149</v>
      </c>
      <c r="B150" s="314" t="s">
        <v>1807</v>
      </c>
      <c r="C150" s="716" t="s">
        <v>423</v>
      </c>
      <c r="D150" s="580" t="s">
        <v>986</v>
      </c>
    </row>
    <row r="151" spans="1:4" x14ac:dyDescent="0.25">
      <c r="A151" s="191">
        <v>150</v>
      </c>
      <c r="B151" s="600" t="s">
        <v>1808</v>
      </c>
      <c r="C151" s="600" t="s">
        <v>690</v>
      </c>
      <c r="D151" s="580" t="s">
        <v>987</v>
      </c>
    </row>
    <row r="152" spans="1:4" x14ac:dyDescent="0.2">
      <c r="A152" s="191">
        <v>151</v>
      </c>
      <c r="B152" s="604" t="s">
        <v>1809</v>
      </c>
      <c r="C152" s="604" t="s">
        <v>691</v>
      </c>
      <c r="D152" s="580" t="s">
        <v>988</v>
      </c>
    </row>
    <row r="153" spans="1:4" ht="67.5" x14ac:dyDescent="0.25">
      <c r="A153" s="191">
        <v>152</v>
      </c>
      <c r="B153" s="458" t="s">
        <v>1810</v>
      </c>
      <c r="C153" s="736" t="s">
        <v>768</v>
      </c>
      <c r="D153" s="580" t="s">
        <v>989</v>
      </c>
    </row>
    <row r="154" spans="1:4" ht="45" x14ac:dyDescent="0.25">
      <c r="A154" s="191">
        <v>153</v>
      </c>
      <c r="B154" s="458" t="s">
        <v>1811</v>
      </c>
      <c r="C154" s="736" t="s">
        <v>769</v>
      </c>
      <c r="D154" s="580" t="s">
        <v>990</v>
      </c>
    </row>
    <row r="155" spans="1:4" ht="45" x14ac:dyDescent="0.25">
      <c r="A155" s="191">
        <v>154</v>
      </c>
      <c r="B155" s="458" t="s">
        <v>1812</v>
      </c>
      <c r="C155" s="736" t="s">
        <v>817</v>
      </c>
      <c r="D155" s="580" t="s">
        <v>991</v>
      </c>
    </row>
    <row r="156" spans="1:4" ht="33.75" x14ac:dyDescent="0.25">
      <c r="A156" s="191">
        <v>155</v>
      </c>
      <c r="B156" s="458" t="s">
        <v>1813</v>
      </c>
      <c r="C156" s="736" t="s">
        <v>770</v>
      </c>
      <c r="D156" s="580" t="s">
        <v>992</v>
      </c>
    </row>
    <row r="157" spans="1:4" x14ac:dyDescent="0.25">
      <c r="A157" s="191">
        <v>156</v>
      </c>
      <c r="B157" s="314" t="s">
        <v>1814</v>
      </c>
      <c r="C157" s="716" t="s">
        <v>802</v>
      </c>
      <c r="D157" s="580" t="s">
        <v>993</v>
      </c>
    </row>
    <row r="158" spans="1:4" x14ac:dyDescent="0.25">
      <c r="A158" s="191">
        <v>157</v>
      </c>
      <c r="B158" s="314" t="s">
        <v>1815</v>
      </c>
      <c r="C158" s="716" t="s">
        <v>803</v>
      </c>
      <c r="D158" s="580" t="s">
        <v>994</v>
      </c>
    </row>
    <row r="159" spans="1:4" x14ac:dyDescent="0.25">
      <c r="A159" s="191">
        <v>158</v>
      </c>
      <c r="B159" s="605" t="s">
        <v>1816</v>
      </c>
      <c r="C159" s="605" t="s">
        <v>665</v>
      </c>
      <c r="D159" s="580" t="s">
        <v>997</v>
      </c>
    </row>
    <row r="160" spans="1:4" ht="15.75" thickBot="1" x14ac:dyDescent="0.3">
      <c r="A160" s="191">
        <v>159</v>
      </c>
      <c r="B160" s="365" t="s">
        <v>1817</v>
      </c>
      <c r="C160" s="365" t="s">
        <v>1326</v>
      </c>
      <c r="D160" s="580" t="s">
        <v>1000</v>
      </c>
    </row>
    <row r="161" spans="1:4" ht="25.5" x14ac:dyDescent="0.25">
      <c r="A161" s="191">
        <v>160</v>
      </c>
      <c r="B161" s="598" t="s">
        <v>1818</v>
      </c>
      <c r="C161" s="598" t="s">
        <v>621</v>
      </c>
      <c r="D161" s="580" t="s">
        <v>1001</v>
      </c>
    </row>
    <row r="162" spans="1:4" ht="18" x14ac:dyDescent="0.25">
      <c r="A162" s="191">
        <v>161</v>
      </c>
      <c r="B162" s="178" t="s">
        <v>1819</v>
      </c>
      <c r="C162" s="709" t="s">
        <v>524</v>
      </c>
      <c r="D162" s="580" t="s">
        <v>1002</v>
      </c>
    </row>
    <row r="163" spans="1:4" ht="15.75" x14ac:dyDescent="0.25">
      <c r="A163" s="191">
        <v>162</v>
      </c>
      <c r="B163" s="603" t="s">
        <v>1820</v>
      </c>
      <c r="C163" s="603" t="s">
        <v>675</v>
      </c>
      <c r="D163" s="580" t="s">
        <v>1003</v>
      </c>
    </row>
    <row r="164" spans="1:4" ht="78.75" x14ac:dyDescent="0.25">
      <c r="A164" s="191">
        <v>163</v>
      </c>
      <c r="B164" s="458" t="s">
        <v>1821</v>
      </c>
      <c r="C164" s="736" t="s">
        <v>864</v>
      </c>
      <c r="D164" s="580" t="s">
        <v>1005</v>
      </c>
    </row>
    <row r="165" spans="1:4" ht="22.5" x14ac:dyDescent="0.25">
      <c r="A165" s="191">
        <v>164</v>
      </c>
      <c r="B165" s="458" t="s">
        <v>1822</v>
      </c>
      <c r="C165" s="736" t="s">
        <v>851</v>
      </c>
      <c r="D165" s="580" t="s">
        <v>1006</v>
      </c>
    </row>
    <row r="166" spans="1:4" ht="45" x14ac:dyDescent="0.25">
      <c r="A166" s="191">
        <v>165</v>
      </c>
      <c r="B166" s="458" t="s">
        <v>1823</v>
      </c>
      <c r="C166" s="736" t="s">
        <v>771</v>
      </c>
      <c r="D166" s="580" t="s">
        <v>1007</v>
      </c>
    </row>
    <row r="167" spans="1:4" ht="45" x14ac:dyDescent="0.25">
      <c r="A167" s="191">
        <v>166</v>
      </c>
      <c r="B167" s="458" t="s">
        <v>1824</v>
      </c>
      <c r="C167" s="736" t="s">
        <v>807</v>
      </c>
      <c r="D167" s="580" t="s">
        <v>1008</v>
      </c>
    </row>
    <row r="168" spans="1:4" x14ac:dyDescent="0.25">
      <c r="A168" s="191">
        <v>167</v>
      </c>
      <c r="B168" s="608" t="s">
        <v>1825</v>
      </c>
      <c r="C168" s="608" t="s">
        <v>804</v>
      </c>
      <c r="D168" s="580" t="s">
        <v>1125</v>
      </c>
    </row>
    <row r="169" spans="1:4" x14ac:dyDescent="0.25">
      <c r="A169" s="191">
        <v>168</v>
      </c>
      <c r="B169" s="609" t="s">
        <v>1826</v>
      </c>
      <c r="C169" s="609" t="s">
        <v>591</v>
      </c>
      <c r="D169" s="580" t="s">
        <v>1132</v>
      </c>
    </row>
    <row r="170" spans="1:4" ht="78.75" x14ac:dyDescent="0.25">
      <c r="A170" s="191">
        <v>169</v>
      </c>
      <c r="B170" s="458" t="s">
        <v>1827</v>
      </c>
      <c r="C170" s="736" t="s">
        <v>865</v>
      </c>
      <c r="D170" s="580" t="s">
        <v>1010</v>
      </c>
    </row>
    <row r="171" spans="1:4" ht="78.75" x14ac:dyDescent="0.25">
      <c r="A171" s="191">
        <v>170</v>
      </c>
      <c r="B171" s="458" t="s">
        <v>1828</v>
      </c>
      <c r="C171" s="736" t="s">
        <v>772</v>
      </c>
      <c r="D171" s="580" t="s">
        <v>1011</v>
      </c>
    </row>
    <row r="172" spans="1:4" ht="30" x14ac:dyDescent="0.25">
      <c r="A172" s="191">
        <v>171</v>
      </c>
      <c r="B172" s="600" t="s">
        <v>1829</v>
      </c>
      <c r="C172" s="600" t="s">
        <v>633</v>
      </c>
      <c r="D172" s="580" t="s">
        <v>1018</v>
      </c>
    </row>
    <row r="173" spans="1:4" ht="56.25" x14ac:dyDescent="0.25">
      <c r="A173" s="191">
        <v>172</v>
      </c>
      <c r="B173" s="458" t="s">
        <v>1830</v>
      </c>
      <c r="C173" s="736" t="s">
        <v>866</v>
      </c>
      <c r="D173" s="580" t="s">
        <v>1012</v>
      </c>
    </row>
    <row r="174" spans="1:4" ht="45" x14ac:dyDescent="0.25">
      <c r="A174" s="191">
        <v>173</v>
      </c>
      <c r="B174" s="458" t="s">
        <v>1831</v>
      </c>
      <c r="C174" s="736" t="s">
        <v>773</v>
      </c>
      <c r="D174" s="580" t="s">
        <v>1013</v>
      </c>
    </row>
    <row r="175" spans="1:4" x14ac:dyDescent="0.2">
      <c r="A175" s="191">
        <v>174</v>
      </c>
      <c r="B175" s="307" t="s">
        <v>1832</v>
      </c>
      <c r="C175" s="715" t="s">
        <v>634</v>
      </c>
      <c r="D175" s="580" t="s">
        <v>1020</v>
      </c>
    </row>
    <row r="176" spans="1:4" ht="15.75" x14ac:dyDescent="0.25">
      <c r="A176" s="191">
        <v>175</v>
      </c>
      <c r="B176" s="603" t="s">
        <v>1833</v>
      </c>
      <c r="C176" s="603" t="s">
        <v>686</v>
      </c>
      <c r="D176" s="580" t="s">
        <v>1014</v>
      </c>
    </row>
    <row r="177" spans="1:4" ht="30" x14ac:dyDescent="0.25">
      <c r="A177" s="191">
        <v>176</v>
      </c>
      <c r="B177" s="600" t="s">
        <v>1834</v>
      </c>
      <c r="C177" s="600" t="s">
        <v>632</v>
      </c>
      <c r="D177" s="580" t="s">
        <v>1015</v>
      </c>
    </row>
    <row r="178" spans="1:4" ht="33.75" x14ac:dyDescent="0.25">
      <c r="A178" s="191">
        <v>177</v>
      </c>
      <c r="B178" s="458" t="s">
        <v>1835</v>
      </c>
      <c r="C178" s="736" t="s">
        <v>774</v>
      </c>
      <c r="D178" s="580" t="s">
        <v>1019</v>
      </c>
    </row>
    <row r="179" spans="1:4" ht="30.75" thickBot="1" x14ac:dyDescent="0.3">
      <c r="A179" s="191">
        <v>178</v>
      </c>
      <c r="B179" s="600" t="s">
        <v>1836</v>
      </c>
      <c r="C179" s="600" t="s">
        <v>526</v>
      </c>
      <c r="D179" s="580" t="s">
        <v>1016</v>
      </c>
    </row>
    <row r="180" spans="1:4" ht="22.5" x14ac:dyDescent="0.25">
      <c r="A180" s="191">
        <v>179</v>
      </c>
      <c r="B180" s="610" t="s">
        <v>1837</v>
      </c>
      <c r="C180" s="610" t="s">
        <v>719</v>
      </c>
      <c r="D180" s="580" t="s">
        <v>1021</v>
      </c>
    </row>
    <row r="181" spans="1:4" ht="36" x14ac:dyDescent="0.25">
      <c r="A181" s="191">
        <v>180</v>
      </c>
      <c r="B181" s="178" t="s">
        <v>1839</v>
      </c>
      <c r="C181" s="709" t="s">
        <v>595</v>
      </c>
      <c r="D181" s="580" t="s">
        <v>1022</v>
      </c>
    </row>
    <row r="182" spans="1:4" ht="15.75" x14ac:dyDescent="0.25">
      <c r="A182" s="191">
        <v>181</v>
      </c>
      <c r="B182" s="603" t="s">
        <v>1840</v>
      </c>
      <c r="C182" s="603" t="s">
        <v>533</v>
      </c>
      <c r="D182" s="580" t="s">
        <v>1137</v>
      </c>
    </row>
    <row r="183" spans="1:4" x14ac:dyDescent="0.25">
      <c r="A183" s="191">
        <v>182</v>
      </c>
      <c r="B183" s="611" t="s">
        <v>1841</v>
      </c>
      <c r="C183" s="611" t="s">
        <v>603</v>
      </c>
      <c r="D183" s="580" t="s">
        <v>1023</v>
      </c>
    </row>
    <row r="184" spans="1:4" ht="33.75" x14ac:dyDescent="0.25">
      <c r="A184" s="191">
        <v>183</v>
      </c>
      <c r="B184" s="458" t="s">
        <v>1842</v>
      </c>
      <c r="C184" s="736" t="s">
        <v>720</v>
      </c>
      <c r="D184" s="580" t="s">
        <v>1024</v>
      </c>
    </row>
    <row r="185" spans="1:4" ht="33.75" x14ac:dyDescent="0.25">
      <c r="A185" s="191">
        <v>184</v>
      </c>
      <c r="B185" s="601" t="s">
        <v>1843</v>
      </c>
      <c r="C185" s="601" t="s">
        <v>724</v>
      </c>
      <c r="D185" s="580" t="s">
        <v>1025</v>
      </c>
    </row>
    <row r="186" spans="1:4" ht="22.5" x14ac:dyDescent="0.25">
      <c r="A186" s="191">
        <v>185</v>
      </c>
      <c r="B186" s="601" t="s">
        <v>1844</v>
      </c>
      <c r="C186" s="601" t="s">
        <v>725</v>
      </c>
      <c r="D186" s="580" t="s">
        <v>1026</v>
      </c>
    </row>
    <row r="187" spans="1:4" ht="33.75" x14ac:dyDescent="0.25">
      <c r="A187" s="191">
        <v>186</v>
      </c>
      <c r="B187" s="601" t="s">
        <v>1845</v>
      </c>
      <c r="C187" s="601" t="s">
        <v>859</v>
      </c>
      <c r="D187" s="580" t="s">
        <v>1027</v>
      </c>
    </row>
    <row r="188" spans="1:4" ht="33.75" x14ac:dyDescent="0.25">
      <c r="A188" s="191">
        <v>187</v>
      </c>
      <c r="B188" s="458" t="s">
        <v>1846</v>
      </c>
      <c r="C188" s="736" t="s">
        <v>836</v>
      </c>
      <c r="D188" s="580" t="s">
        <v>1028</v>
      </c>
    </row>
    <row r="189" spans="1:4" x14ac:dyDescent="0.2">
      <c r="A189" s="191">
        <v>188</v>
      </c>
      <c r="B189" s="612" t="s">
        <v>1847</v>
      </c>
      <c r="C189" s="612" t="s">
        <v>568</v>
      </c>
      <c r="D189" s="580" t="s">
        <v>1570</v>
      </c>
    </row>
    <row r="190" spans="1:4" x14ac:dyDescent="0.2">
      <c r="A190" s="191">
        <v>189</v>
      </c>
      <c r="B190" s="307" t="s">
        <v>1848</v>
      </c>
      <c r="C190" s="715" t="s">
        <v>674</v>
      </c>
      <c r="D190" s="580" t="s">
        <v>1567</v>
      </c>
    </row>
    <row r="191" spans="1:4" x14ac:dyDescent="0.2">
      <c r="A191" s="191">
        <v>190</v>
      </c>
      <c r="B191" s="307" t="s">
        <v>1849</v>
      </c>
      <c r="C191" s="715" t="s">
        <v>602</v>
      </c>
      <c r="D191" s="580" t="s">
        <v>1138</v>
      </c>
    </row>
    <row r="192" spans="1:4" x14ac:dyDescent="0.2">
      <c r="A192" s="191">
        <v>191</v>
      </c>
      <c r="B192" s="613" t="s">
        <v>531</v>
      </c>
      <c r="C192" s="613" t="s">
        <v>1838</v>
      </c>
      <c r="D192" s="580" t="s">
        <v>1572</v>
      </c>
    </row>
    <row r="193" spans="1:4" x14ac:dyDescent="0.2">
      <c r="A193" s="191">
        <v>192</v>
      </c>
      <c r="B193" s="614" t="s">
        <v>1850</v>
      </c>
      <c r="C193" s="614" t="s">
        <v>722</v>
      </c>
      <c r="D193" s="580" t="s">
        <v>1029</v>
      </c>
    </row>
    <row r="194" spans="1:4" ht="36" x14ac:dyDescent="0.2">
      <c r="A194" s="191">
        <v>193</v>
      </c>
      <c r="B194" s="614" t="s">
        <v>1851</v>
      </c>
      <c r="C194" s="614" t="s">
        <v>728</v>
      </c>
      <c r="D194" s="580" t="s">
        <v>1030</v>
      </c>
    </row>
    <row r="195" spans="1:4" x14ac:dyDescent="0.25">
      <c r="A195" s="191">
        <v>194</v>
      </c>
      <c r="B195" s="462" t="s">
        <v>1316</v>
      </c>
      <c r="C195" s="462" t="s">
        <v>1316</v>
      </c>
      <c r="D195" s="580" t="s">
        <v>1068</v>
      </c>
    </row>
    <row r="196" spans="1:4" x14ac:dyDescent="0.2">
      <c r="A196" s="191">
        <v>195</v>
      </c>
      <c r="B196" s="615" t="s">
        <v>643</v>
      </c>
      <c r="C196" s="615" t="s">
        <v>1852</v>
      </c>
      <c r="D196" s="580" t="s">
        <v>1031</v>
      </c>
    </row>
    <row r="197" spans="1:4" x14ac:dyDescent="0.2">
      <c r="A197" s="191">
        <v>196</v>
      </c>
      <c r="B197" s="616" t="s">
        <v>1855</v>
      </c>
      <c r="C197" s="616" t="s">
        <v>1853</v>
      </c>
      <c r="D197" s="580" t="s">
        <v>1032</v>
      </c>
    </row>
    <row r="198" spans="1:4" x14ac:dyDescent="0.2">
      <c r="A198" s="191">
        <v>197</v>
      </c>
      <c r="B198" s="616" t="s">
        <v>1856</v>
      </c>
      <c r="C198" s="616" t="s">
        <v>1854</v>
      </c>
      <c r="D198" s="580" t="s">
        <v>1033</v>
      </c>
    </row>
    <row r="199" spans="1:4" x14ac:dyDescent="0.2">
      <c r="A199" s="191">
        <v>198</v>
      </c>
      <c r="B199" s="604" t="s">
        <v>1857</v>
      </c>
      <c r="C199" s="604" t="s">
        <v>580</v>
      </c>
      <c r="D199" s="580" t="s">
        <v>1155</v>
      </c>
    </row>
    <row r="200" spans="1:4" ht="30" x14ac:dyDescent="0.25">
      <c r="A200" s="191">
        <v>199</v>
      </c>
      <c r="B200" s="611" t="s">
        <v>1858</v>
      </c>
      <c r="C200" s="611" t="s">
        <v>604</v>
      </c>
      <c r="D200" s="580" t="s">
        <v>1034</v>
      </c>
    </row>
    <row r="201" spans="1:4" ht="22.5" x14ac:dyDescent="0.25">
      <c r="A201" s="191">
        <v>200</v>
      </c>
      <c r="B201" s="458" t="s">
        <v>1859</v>
      </c>
      <c r="C201" s="736" t="s">
        <v>721</v>
      </c>
      <c r="D201" s="580" t="s">
        <v>1035</v>
      </c>
    </row>
    <row r="202" spans="1:4" ht="22.5" x14ac:dyDescent="0.25">
      <c r="A202" s="191">
        <v>201</v>
      </c>
      <c r="B202" s="601" t="s">
        <v>1860</v>
      </c>
      <c r="C202" s="601" t="s">
        <v>776</v>
      </c>
      <c r="D202" s="580" t="s">
        <v>1036</v>
      </c>
    </row>
    <row r="203" spans="1:4" ht="22.5" x14ac:dyDescent="0.25">
      <c r="A203" s="191">
        <v>202</v>
      </c>
      <c r="B203" s="601" t="s">
        <v>1861</v>
      </c>
      <c r="C203" s="601" t="s">
        <v>742</v>
      </c>
      <c r="D203" s="580" t="s">
        <v>1037</v>
      </c>
    </row>
    <row r="204" spans="1:4" ht="45" x14ac:dyDescent="0.25">
      <c r="A204" s="191">
        <v>203</v>
      </c>
      <c r="B204" s="601" t="s">
        <v>1862</v>
      </c>
      <c r="C204" s="601" t="s">
        <v>867</v>
      </c>
      <c r="D204" s="580" t="s">
        <v>1038</v>
      </c>
    </row>
    <row r="205" spans="1:4" ht="33.75" x14ac:dyDescent="0.25">
      <c r="A205" s="191">
        <v>204</v>
      </c>
      <c r="B205" s="458" t="s">
        <v>1863</v>
      </c>
      <c r="C205" s="736" t="s">
        <v>860</v>
      </c>
      <c r="D205" s="580" t="s">
        <v>1062</v>
      </c>
    </row>
    <row r="206" spans="1:4" x14ac:dyDescent="0.25">
      <c r="A206" s="191">
        <v>205</v>
      </c>
      <c r="B206" s="314" t="s">
        <v>1864</v>
      </c>
      <c r="C206" s="716" t="s">
        <v>601</v>
      </c>
      <c r="D206" s="580" t="s">
        <v>1139</v>
      </c>
    </row>
    <row r="207" spans="1:4" x14ac:dyDescent="0.2">
      <c r="A207" s="191">
        <v>206</v>
      </c>
      <c r="B207" s="316" t="s">
        <v>1865</v>
      </c>
      <c r="C207" s="718" t="s">
        <v>605</v>
      </c>
      <c r="D207" s="580" t="s">
        <v>1140</v>
      </c>
    </row>
    <row r="208" spans="1:4" x14ac:dyDescent="0.2">
      <c r="A208" s="191">
        <v>207</v>
      </c>
      <c r="B208" s="316" t="s">
        <v>1866</v>
      </c>
      <c r="C208" s="718" t="s">
        <v>598</v>
      </c>
      <c r="D208" s="580" t="s">
        <v>1141</v>
      </c>
    </row>
    <row r="209" spans="1:4" x14ac:dyDescent="0.25">
      <c r="A209" s="191">
        <v>208</v>
      </c>
      <c r="B209" s="611" t="s">
        <v>1867</v>
      </c>
      <c r="C209" s="611" t="s">
        <v>1867</v>
      </c>
      <c r="D209" s="580" t="s">
        <v>1039</v>
      </c>
    </row>
    <row r="210" spans="1:4" ht="22.5" x14ac:dyDescent="0.25">
      <c r="A210" s="191">
        <v>209</v>
      </c>
      <c r="B210" s="458" t="s">
        <v>1869</v>
      </c>
      <c r="C210" s="736" t="s">
        <v>656</v>
      </c>
      <c r="D210" s="580" t="s">
        <v>1040</v>
      </c>
    </row>
    <row r="211" spans="1:4" x14ac:dyDescent="0.25">
      <c r="A211" s="191">
        <v>210</v>
      </c>
      <c r="B211" s="617" t="s">
        <v>1870</v>
      </c>
      <c r="C211" s="617" t="s">
        <v>570</v>
      </c>
      <c r="D211" s="580" t="s">
        <v>1556</v>
      </c>
    </row>
    <row r="212" spans="1:4" x14ac:dyDescent="0.25">
      <c r="A212" s="191">
        <v>211</v>
      </c>
      <c r="B212" s="617" t="s">
        <v>1871</v>
      </c>
      <c r="C212" s="617" t="s">
        <v>571</v>
      </c>
      <c r="D212" s="580" t="s">
        <v>1557</v>
      </c>
    </row>
    <row r="213" spans="1:4" x14ac:dyDescent="0.25">
      <c r="A213" s="191">
        <v>212</v>
      </c>
      <c r="B213" s="617" t="s">
        <v>1872</v>
      </c>
      <c r="C213" s="617" t="s">
        <v>645</v>
      </c>
      <c r="D213" s="580" t="s">
        <v>1041</v>
      </c>
    </row>
    <row r="214" spans="1:4" x14ac:dyDescent="0.25">
      <c r="A214" s="191">
        <v>213</v>
      </c>
      <c r="B214" s="618" t="s">
        <v>1873</v>
      </c>
      <c r="C214" s="618" t="s">
        <v>647</v>
      </c>
      <c r="D214" s="580" t="s">
        <v>1042</v>
      </c>
    </row>
    <row r="215" spans="1:4" x14ac:dyDescent="0.25">
      <c r="A215" s="191">
        <v>214</v>
      </c>
      <c r="B215" s="618" t="s">
        <v>1874</v>
      </c>
      <c r="C215" s="618" t="s">
        <v>648</v>
      </c>
      <c r="D215" s="580" t="s">
        <v>1043</v>
      </c>
    </row>
    <row r="216" spans="1:4" ht="33.75" x14ac:dyDescent="0.25">
      <c r="A216" s="191">
        <v>215</v>
      </c>
      <c r="B216" s="618" t="s">
        <v>1875</v>
      </c>
      <c r="C216" s="618" t="s">
        <v>1868</v>
      </c>
      <c r="D216" s="580" t="s">
        <v>1044</v>
      </c>
    </row>
    <row r="217" spans="1:4" x14ac:dyDescent="0.25">
      <c r="A217" s="191">
        <v>216</v>
      </c>
      <c r="B217" s="618" t="s">
        <v>1876</v>
      </c>
      <c r="C217" s="618" t="s">
        <v>649</v>
      </c>
      <c r="D217" s="580" t="s">
        <v>1045</v>
      </c>
    </row>
    <row r="218" spans="1:4" x14ac:dyDescent="0.25">
      <c r="A218" s="191">
        <v>217</v>
      </c>
      <c r="B218" s="618" t="s">
        <v>1877</v>
      </c>
      <c r="C218" s="618" t="s">
        <v>650</v>
      </c>
      <c r="D218" s="580" t="s">
        <v>1046</v>
      </c>
    </row>
    <row r="219" spans="1:4" ht="22.5" x14ac:dyDescent="0.25">
      <c r="A219" s="191">
        <v>218</v>
      </c>
      <c r="B219" s="617" t="s">
        <v>1878</v>
      </c>
      <c r="C219" s="617" t="s">
        <v>576</v>
      </c>
      <c r="D219" s="580" t="s">
        <v>1259</v>
      </c>
    </row>
    <row r="220" spans="1:4" x14ac:dyDescent="0.25">
      <c r="A220" s="191">
        <v>219</v>
      </c>
      <c r="B220" s="617" t="s">
        <v>1879</v>
      </c>
      <c r="C220" s="617" t="s">
        <v>577</v>
      </c>
      <c r="D220" s="580" t="s">
        <v>1564</v>
      </c>
    </row>
    <row r="221" spans="1:4" x14ac:dyDescent="0.25">
      <c r="A221" s="191">
        <v>220</v>
      </c>
      <c r="B221" s="617" t="s">
        <v>1880</v>
      </c>
      <c r="C221" s="617" t="s">
        <v>578</v>
      </c>
      <c r="D221" s="580" t="s">
        <v>1565</v>
      </c>
    </row>
    <row r="222" spans="1:4" x14ac:dyDescent="0.2">
      <c r="A222" s="191">
        <v>221</v>
      </c>
      <c r="B222" s="619" t="s">
        <v>1881</v>
      </c>
      <c r="C222" s="619" t="s">
        <v>651</v>
      </c>
      <c r="D222" s="580" t="s">
        <v>1558</v>
      </c>
    </row>
    <row r="223" spans="1:4" x14ac:dyDescent="0.2">
      <c r="A223" s="191">
        <v>222</v>
      </c>
      <c r="B223" s="619" t="s">
        <v>1882</v>
      </c>
      <c r="C223" s="619" t="s">
        <v>646</v>
      </c>
      <c r="D223" s="580" t="s">
        <v>1559</v>
      </c>
    </row>
    <row r="224" spans="1:4" x14ac:dyDescent="0.2">
      <c r="A224" s="191">
        <v>223</v>
      </c>
      <c r="B224" s="619" t="s">
        <v>1883</v>
      </c>
      <c r="C224" s="619" t="s">
        <v>652</v>
      </c>
      <c r="D224" s="580" t="s">
        <v>1560</v>
      </c>
    </row>
    <row r="225" spans="1:4" x14ac:dyDescent="0.2">
      <c r="A225" s="191">
        <v>224</v>
      </c>
      <c r="B225" s="619" t="s">
        <v>1884</v>
      </c>
      <c r="C225" s="619" t="s">
        <v>655</v>
      </c>
      <c r="D225" s="580" t="s">
        <v>1561</v>
      </c>
    </row>
    <row r="226" spans="1:4" x14ac:dyDescent="0.2">
      <c r="A226" s="191">
        <v>225</v>
      </c>
      <c r="B226" s="619" t="s">
        <v>1885</v>
      </c>
      <c r="C226" s="619" t="s">
        <v>653</v>
      </c>
      <c r="D226" s="580" t="s">
        <v>1562</v>
      </c>
    </row>
    <row r="227" spans="1:4" x14ac:dyDescent="0.2">
      <c r="A227" s="191">
        <v>226</v>
      </c>
      <c r="B227" s="619" t="s">
        <v>1886</v>
      </c>
      <c r="C227" s="619" t="s">
        <v>654</v>
      </c>
      <c r="D227" s="580" t="s">
        <v>1563</v>
      </c>
    </row>
    <row r="228" spans="1:4" ht="15.75" x14ac:dyDescent="0.25">
      <c r="A228" s="191">
        <v>227</v>
      </c>
      <c r="B228" s="603" t="s">
        <v>1887</v>
      </c>
      <c r="C228" s="603" t="s">
        <v>555</v>
      </c>
      <c r="D228" s="580" t="s">
        <v>1156</v>
      </c>
    </row>
    <row r="229" spans="1:4" x14ac:dyDescent="0.25">
      <c r="A229" s="191">
        <v>228</v>
      </c>
      <c r="B229" s="611" t="s">
        <v>1888</v>
      </c>
      <c r="C229" s="611" t="s">
        <v>581</v>
      </c>
      <c r="D229" s="580" t="s">
        <v>1100</v>
      </c>
    </row>
    <row r="230" spans="1:4" ht="22.5" x14ac:dyDescent="0.25">
      <c r="A230" s="191">
        <v>229</v>
      </c>
      <c r="B230" s="458" t="s">
        <v>1889</v>
      </c>
      <c r="C230" s="736" t="s">
        <v>837</v>
      </c>
      <c r="D230" s="580" t="s">
        <v>1047</v>
      </c>
    </row>
    <row r="231" spans="1:4" ht="33.75" x14ac:dyDescent="0.25">
      <c r="A231" s="191">
        <v>230</v>
      </c>
      <c r="B231" s="601" t="s">
        <v>1890</v>
      </c>
      <c r="C231" s="601" t="s">
        <v>898</v>
      </c>
      <c r="D231" s="580" t="s">
        <v>1048</v>
      </c>
    </row>
    <row r="232" spans="1:4" ht="22.5" x14ac:dyDescent="0.25">
      <c r="A232" s="191">
        <v>231</v>
      </c>
      <c r="B232" s="601" t="s">
        <v>1891</v>
      </c>
      <c r="C232" s="601" t="s">
        <v>723</v>
      </c>
      <c r="D232" s="580" t="s">
        <v>1049</v>
      </c>
    </row>
    <row r="233" spans="1:4" ht="45" x14ac:dyDescent="0.25">
      <c r="A233" s="191">
        <v>232</v>
      </c>
      <c r="B233" s="601" t="s">
        <v>1892</v>
      </c>
      <c r="C233" s="601" t="s">
        <v>1317</v>
      </c>
      <c r="D233" s="580" t="s">
        <v>1050</v>
      </c>
    </row>
    <row r="234" spans="1:4" ht="33.75" x14ac:dyDescent="0.25">
      <c r="A234" s="191">
        <v>233</v>
      </c>
      <c r="B234" s="601" t="s">
        <v>1893</v>
      </c>
      <c r="C234" s="601" t="s">
        <v>861</v>
      </c>
      <c r="D234" s="580" t="s">
        <v>1051</v>
      </c>
    </row>
    <row r="235" spans="1:4" x14ac:dyDescent="0.2">
      <c r="A235" s="191">
        <v>234</v>
      </c>
      <c r="B235" s="612" t="s">
        <v>1894</v>
      </c>
      <c r="C235" s="612" t="s">
        <v>566</v>
      </c>
      <c r="D235" s="580" t="s">
        <v>1052</v>
      </c>
    </row>
    <row r="236" spans="1:4" x14ac:dyDescent="0.2">
      <c r="A236" s="191">
        <v>235</v>
      </c>
      <c r="B236" s="612" t="s">
        <v>1895</v>
      </c>
      <c r="C236" s="612" t="s">
        <v>662</v>
      </c>
      <c r="D236" s="580" t="s">
        <v>1568</v>
      </c>
    </row>
    <row r="237" spans="1:4" x14ac:dyDescent="0.2">
      <c r="A237" s="191">
        <v>236</v>
      </c>
      <c r="B237" s="620" t="s">
        <v>1887</v>
      </c>
      <c r="C237" s="620" t="s">
        <v>617</v>
      </c>
      <c r="D237" s="580" t="s">
        <v>1569</v>
      </c>
    </row>
    <row r="238" spans="1:4" x14ac:dyDescent="0.2">
      <c r="A238" s="191">
        <v>237</v>
      </c>
      <c r="B238" s="604" t="s">
        <v>1896</v>
      </c>
      <c r="C238" s="604" t="s">
        <v>661</v>
      </c>
      <c r="D238" s="580" t="s">
        <v>1053</v>
      </c>
    </row>
    <row r="239" spans="1:4" x14ac:dyDescent="0.25">
      <c r="A239" s="191">
        <v>238</v>
      </c>
      <c r="B239" s="621" t="s">
        <v>1897</v>
      </c>
      <c r="C239" s="621" t="s">
        <v>726</v>
      </c>
      <c r="D239" s="580" t="s">
        <v>1054</v>
      </c>
    </row>
    <row r="240" spans="1:4" ht="24" x14ac:dyDescent="0.25">
      <c r="A240" s="191">
        <v>239</v>
      </c>
      <c r="B240" s="622" t="s">
        <v>1898</v>
      </c>
      <c r="C240" s="622" t="s">
        <v>731</v>
      </c>
      <c r="D240" s="580" t="s">
        <v>1055</v>
      </c>
    </row>
    <row r="241" spans="1:4" x14ac:dyDescent="0.25">
      <c r="A241" s="191">
        <v>240</v>
      </c>
      <c r="B241" s="611" t="s">
        <v>1899</v>
      </c>
      <c r="C241" s="611" t="s">
        <v>592</v>
      </c>
      <c r="D241" s="580" t="s">
        <v>1056</v>
      </c>
    </row>
    <row r="242" spans="1:4" ht="22.5" x14ac:dyDescent="0.25">
      <c r="A242" s="191">
        <v>241</v>
      </c>
      <c r="B242" s="458" t="s">
        <v>1900</v>
      </c>
      <c r="C242" s="736" t="s">
        <v>732</v>
      </c>
      <c r="D242" s="580" t="s">
        <v>1057</v>
      </c>
    </row>
    <row r="243" spans="1:4" x14ac:dyDescent="0.25">
      <c r="A243" s="191">
        <v>242</v>
      </c>
      <c r="B243" s="362" t="s">
        <v>1901</v>
      </c>
      <c r="C243" s="722" t="s">
        <v>663</v>
      </c>
      <c r="D243" s="580" t="s">
        <v>1576</v>
      </c>
    </row>
    <row r="244" spans="1:4" ht="15.75" x14ac:dyDescent="0.25">
      <c r="A244" s="191">
        <v>243</v>
      </c>
      <c r="B244" s="603" t="s">
        <v>1903</v>
      </c>
      <c r="C244" s="603" t="s">
        <v>532</v>
      </c>
      <c r="D244" s="580" t="s">
        <v>1142</v>
      </c>
    </row>
    <row r="245" spans="1:4" x14ac:dyDescent="0.25">
      <c r="A245" s="191">
        <v>244</v>
      </c>
      <c r="B245" s="458" t="s">
        <v>1904</v>
      </c>
      <c r="C245" s="736" t="s">
        <v>838</v>
      </c>
      <c r="D245" s="580" t="s">
        <v>1058</v>
      </c>
    </row>
    <row r="246" spans="1:4" x14ac:dyDescent="0.25">
      <c r="A246" s="191">
        <v>245</v>
      </c>
      <c r="B246" s="601" t="s">
        <v>1905</v>
      </c>
      <c r="C246" s="601" t="s">
        <v>839</v>
      </c>
      <c r="D246" s="580" t="s">
        <v>1059</v>
      </c>
    </row>
    <row r="247" spans="1:4" x14ac:dyDescent="0.25">
      <c r="A247" s="191">
        <v>246</v>
      </c>
      <c r="B247" s="601" t="s">
        <v>1906</v>
      </c>
      <c r="C247" s="601" t="s">
        <v>842</v>
      </c>
      <c r="D247" s="580" t="s">
        <v>1060</v>
      </c>
    </row>
    <row r="248" spans="1:4" ht="33.75" x14ac:dyDescent="0.25">
      <c r="A248" s="191">
        <v>247</v>
      </c>
      <c r="B248" s="601" t="s">
        <v>1907</v>
      </c>
      <c r="C248" s="601" t="s">
        <v>841</v>
      </c>
      <c r="D248" s="580" t="s">
        <v>1061</v>
      </c>
    </row>
    <row r="249" spans="1:4" x14ac:dyDescent="0.25">
      <c r="A249" s="191">
        <v>248</v>
      </c>
      <c r="B249" s="458" t="s">
        <v>1908</v>
      </c>
      <c r="C249" s="736" t="s">
        <v>840</v>
      </c>
      <c r="D249" s="580" t="s">
        <v>1063</v>
      </c>
    </row>
    <row r="250" spans="1:4" x14ac:dyDescent="0.25">
      <c r="A250" s="191">
        <v>249</v>
      </c>
      <c r="B250" s="314" t="s">
        <v>1909</v>
      </c>
      <c r="C250" s="716" t="s">
        <v>554</v>
      </c>
      <c r="D250" s="580" t="s">
        <v>1064</v>
      </c>
    </row>
    <row r="251" spans="1:4" x14ac:dyDescent="0.25">
      <c r="A251" s="191">
        <v>250</v>
      </c>
      <c r="B251" s="623" t="s">
        <v>1857</v>
      </c>
      <c r="C251" s="623" t="s">
        <v>664</v>
      </c>
      <c r="D251" s="580" t="s">
        <v>1065</v>
      </c>
    </row>
    <row r="252" spans="1:4" ht="24" x14ac:dyDescent="0.25">
      <c r="A252" s="191">
        <v>251</v>
      </c>
      <c r="B252" s="624" t="s">
        <v>1910</v>
      </c>
      <c r="C252" s="624" t="s">
        <v>729</v>
      </c>
      <c r="D252" s="580" t="s">
        <v>1066</v>
      </c>
    </row>
    <row r="253" spans="1:4" x14ac:dyDescent="0.25">
      <c r="A253" s="191">
        <v>252</v>
      </c>
      <c r="B253" s="625" t="s">
        <v>1911</v>
      </c>
      <c r="C253" s="625" t="s">
        <v>727</v>
      </c>
      <c r="D253" s="580" t="s">
        <v>1067</v>
      </c>
    </row>
    <row r="254" spans="1:4" ht="24" x14ac:dyDescent="0.25">
      <c r="A254" s="191">
        <v>253</v>
      </c>
      <c r="B254" s="626" t="s">
        <v>1912</v>
      </c>
      <c r="C254" s="626" t="s">
        <v>730</v>
      </c>
      <c r="D254" s="580" t="s">
        <v>1069</v>
      </c>
    </row>
    <row r="255" spans="1:4" x14ac:dyDescent="0.25">
      <c r="A255" s="191">
        <v>254</v>
      </c>
      <c r="B255" s="627" t="s">
        <v>775</v>
      </c>
      <c r="C255" s="627" t="s">
        <v>1902</v>
      </c>
      <c r="D255" s="580" t="s">
        <v>1070</v>
      </c>
    </row>
    <row r="256" spans="1:4" ht="31.5" x14ac:dyDescent="0.25">
      <c r="A256" s="191">
        <v>255</v>
      </c>
      <c r="B256" s="603" t="s">
        <v>1913</v>
      </c>
      <c r="C256" s="603" t="s">
        <v>693</v>
      </c>
      <c r="D256" s="580" t="s">
        <v>1071</v>
      </c>
    </row>
    <row r="257" spans="1:4" x14ac:dyDescent="0.25">
      <c r="A257" s="191">
        <v>256</v>
      </c>
      <c r="B257" s="370" t="s">
        <v>1914</v>
      </c>
      <c r="C257" s="370" t="s">
        <v>694</v>
      </c>
      <c r="D257" s="580" t="s">
        <v>1072</v>
      </c>
    </row>
    <row r="258" spans="1:4" ht="23.25" thickBot="1" x14ac:dyDescent="0.3">
      <c r="A258" s="191">
        <v>257</v>
      </c>
      <c r="B258" s="458" t="s">
        <v>1915</v>
      </c>
      <c r="C258" s="736" t="s">
        <v>733</v>
      </c>
      <c r="D258" s="580" t="s">
        <v>1073</v>
      </c>
    </row>
    <row r="259" spans="1:4" ht="25.5" x14ac:dyDescent="0.25">
      <c r="A259" s="191">
        <v>258</v>
      </c>
      <c r="B259" s="628" t="s">
        <v>896</v>
      </c>
      <c r="C259" s="628" t="s">
        <v>896</v>
      </c>
      <c r="D259" s="580" t="s">
        <v>1074</v>
      </c>
    </row>
    <row r="260" spans="1:4" ht="72" x14ac:dyDescent="0.25">
      <c r="A260" s="191">
        <v>259</v>
      </c>
      <c r="B260" s="178" t="s">
        <v>1916</v>
      </c>
      <c r="C260" s="709" t="s">
        <v>827</v>
      </c>
      <c r="D260" s="580" t="s">
        <v>1075</v>
      </c>
    </row>
    <row r="261" spans="1:4" ht="31.5" x14ac:dyDescent="0.25">
      <c r="A261" s="191">
        <v>260</v>
      </c>
      <c r="B261" s="629" t="s">
        <v>1917</v>
      </c>
      <c r="C261" s="629" t="s">
        <v>594</v>
      </c>
      <c r="D261" s="580" t="s">
        <v>1082</v>
      </c>
    </row>
    <row r="262" spans="1:4" x14ac:dyDescent="0.25">
      <c r="A262" s="191">
        <v>261</v>
      </c>
      <c r="B262" s="630" t="s">
        <v>1918</v>
      </c>
      <c r="C262" s="630" t="s">
        <v>247</v>
      </c>
      <c r="D262" s="580" t="s">
        <v>1144</v>
      </c>
    </row>
    <row r="263" spans="1:4" ht="22.5" x14ac:dyDescent="0.25">
      <c r="A263" s="191">
        <v>262</v>
      </c>
      <c r="B263" s="232" t="s">
        <v>1919</v>
      </c>
      <c r="C263" s="734" t="s">
        <v>678</v>
      </c>
      <c r="D263" s="580" t="s">
        <v>1083</v>
      </c>
    </row>
    <row r="264" spans="1:4" x14ac:dyDescent="0.25">
      <c r="A264" s="191">
        <v>263</v>
      </c>
      <c r="B264" s="410" t="s">
        <v>1920</v>
      </c>
      <c r="C264" s="735" t="s">
        <v>596</v>
      </c>
      <c r="D264" s="580" t="s">
        <v>1086</v>
      </c>
    </row>
    <row r="265" spans="1:4" x14ac:dyDescent="0.25">
      <c r="A265" s="191">
        <v>264</v>
      </c>
      <c r="B265" s="631" t="s">
        <v>1921</v>
      </c>
      <c r="C265" s="631" t="s">
        <v>569</v>
      </c>
      <c r="D265" s="580" t="s">
        <v>1251</v>
      </c>
    </row>
    <row r="266" spans="1:4" ht="33.75" x14ac:dyDescent="0.25">
      <c r="A266" s="191">
        <v>265</v>
      </c>
      <c r="B266" s="601" t="s">
        <v>1922</v>
      </c>
      <c r="C266" s="601" t="s">
        <v>777</v>
      </c>
      <c r="D266" s="580" t="s">
        <v>1084</v>
      </c>
    </row>
    <row r="267" spans="1:4" x14ac:dyDescent="0.25">
      <c r="A267" s="191">
        <v>266</v>
      </c>
      <c r="B267" s="632" t="s">
        <v>1923</v>
      </c>
      <c r="C267" s="632" t="s">
        <v>1318</v>
      </c>
      <c r="D267" s="580" t="s">
        <v>1085</v>
      </c>
    </row>
    <row r="268" spans="1:4" x14ac:dyDescent="0.25">
      <c r="A268" s="191">
        <v>267</v>
      </c>
      <c r="B268" s="341" t="s">
        <v>1924</v>
      </c>
      <c r="C268" s="714" t="s">
        <v>597</v>
      </c>
      <c r="D268" s="580" t="s">
        <v>1087</v>
      </c>
    </row>
    <row r="269" spans="1:4" x14ac:dyDescent="0.25">
      <c r="A269" s="191">
        <v>268</v>
      </c>
      <c r="B269" s="410" t="s">
        <v>1925</v>
      </c>
      <c r="C269" s="735" t="s">
        <v>672</v>
      </c>
      <c r="D269" s="580" t="s">
        <v>1088</v>
      </c>
    </row>
    <row r="270" spans="1:4" ht="45" x14ac:dyDescent="0.25">
      <c r="A270" s="191">
        <v>269</v>
      </c>
      <c r="B270" s="601" t="s">
        <v>1926</v>
      </c>
      <c r="C270" s="601" t="s">
        <v>1321</v>
      </c>
      <c r="D270" s="580" t="s">
        <v>1076</v>
      </c>
    </row>
    <row r="271" spans="1:4" x14ac:dyDescent="0.2">
      <c r="A271" s="191">
        <v>270</v>
      </c>
      <c r="B271" s="307" t="s">
        <v>1826</v>
      </c>
      <c r="C271" s="715" t="s">
        <v>667</v>
      </c>
      <c r="D271" s="580" t="s">
        <v>1669</v>
      </c>
    </row>
    <row r="272" spans="1:4" x14ac:dyDescent="0.25">
      <c r="A272" s="191">
        <v>271</v>
      </c>
      <c r="B272" s="359" t="s">
        <v>1927</v>
      </c>
      <c r="C272" s="721" t="s">
        <v>668</v>
      </c>
      <c r="D272" s="580" t="s">
        <v>1670</v>
      </c>
    </row>
    <row r="273" spans="1:4" x14ac:dyDescent="0.25">
      <c r="A273" s="191">
        <v>272</v>
      </c>
      <c r="B273" s="360" t="s">
        <v>1928</v>
      </c>
      <c r="C273" s="720" t="s">
        <v>669</v>
      </c>
      <c r="D273" s="580" t="s">
        <v>1671</v>
      </c>
    </row>
    <row r="274" spans="1:4" x14ac:dyDescent="0.25">
      <c r="A274" s="191">
        <v>273</v>
      </c>
      <c r="B274" s="410" t="s">
        <v>1929</v>
      </c>
      <c r="C274" s="735" t="s">
        <v>671</v>
      </c>
      <c r="D274" s="580" t="s">
        <v>1090</v>
      </c>
    </row>
    <row r="275" spans="1:4" ht="22.5" x14ac:dyDescent="0.25">
      <c r="A275" s="191">
        <v>274</v>
      </c>
      <c r="B275" s="601" t="s">
        <v>1930</v>
      </c>
      <c r="C275" s="601" t="s">
        <v>780</v>
      </c>
      <c r="D275" s="580" t="s">
        <v>1091</v>
      </c>
    </row>
    <row r="276" spans="1:4" ht="56.25" x14ac:dyDescent="0.25">
      <c r="A276" s="191">
        <v>275</v>
      </c>
      <c r="B276" s="601" t="s">
        <v>1931</v>
      </c>
      <c r="C276" s="601" t="s">
        <v>1319</v>
      </c>
      <c r="D276" s="580" t="s">
        <v>1092</v>
      </c>
    </row>
    <row r="277" spans="1:4" ht="56.25" x14ac:dyDescent="0.25">
      <c r="A277" s="191">
        <v>276</v>
      </c>
      <c r="B277" s="601" t="s">
        <v>1932</v>
      </c>
      <c r="C277" s="601" t="s">
        <v>843</v>
      </c>
      <c r="D277" s="580" t="s">
        <v>1077</v>
      </c>
    </row>
    <row r="278" spans="1:4" ht="33.75" x14ac:dyDescent="0.25">
      <c r="A278" s="191">
        <v>277</v>
      </c>
      <c r="B278" s="601" t="s">
        <v>1933</v>
      </c>
      <c r="C278" s="601" t="s">
        <v>823</v>
      </c>
      <c r="D278" s="580" t="s">
        <v>1094</v>
      </c>
    </row>
    <row r="279" spans="1:4" ht="22.5" x14ac:dyDescent="0.25">
      <c r="A279" s="191">
        <v>278</v>
      </c>
      <c r="B279" s="601" t="s">
        <v>1934</v>
      </c>
      <c r="C279" s="601" t="s">
        <v>779</v>
      </c>
      <c r="D279" s="580" t="s">
        <v>1095</v>
      </c>
    </row>
    <row r="280" spans="1:4" ht="22.5" x14ac:dyDescent="0.25">
      <c r="A280" s="191">
        <v>279</v>
      </c>
      <c r="B280" s="601" t="s">
        <v>1935</v>
      </c>
      <c r="C280" s="601" t="s">
        <v>814</v>
      </c>
      <c r="D280" s="580" t="s">
        <v>1096</v>
      </c>
    </row>
    <row r="281" spans="1:4" ht="33.75" x14ac:dyDescent="0.25">
      <c r="A281" s="191">
        <v>280</v>
      </c>
      <c r="B281" s="601" t="s">
        <v>1936</v>
      </c>
      <c r="C281" s="601" t="s">
        <v>787</v>
      </c>
      <c r="D281" s="580" t="s">
        <v>1097</v>
      </c>
    </row>
    <row r="282" spans="1:4" x14ac:dyDescent="0.25">
      <c r="A282" s="191">
        <v>281</v>
      </c>
      <c r="B282" s="601" t="s">
        <v>1937</v>
      </c>
      <c r="C282" s="601" t="s">
        <v>788</v>
      </c>
      <c r="D282" s="580" t="s">
        <v>1098</v>
      </c>
    </row>
    <row r="283" spans="1:4" x14ac:dyDescent="0.25">
      <c r="A283" s="191">
        <v>282</v>
      </c>
      <c r="B283" s="362" t="s">
        <v>1939</v>
      </c>
      <c r="C283" s="722" t="s">
        <v>785</v>
      </c>
      <c r="D283" s="580" t="s">
        <v>1099</v>
      </c>
    </row>
    <row r="284" spans="1:4" x14ac:dyDescent="0.25">
      <c r="A284" s="191">
        <v>283</v>
      </c>
      <c r="B284" s="633" t="s">
        <v>1940</v>
      </c>
      <c r="C284" s="633" t="s">
        <v>644</v>
      </c>
      <c r="D284" s="580" t="s">
        <v>1101</v>
      </c>
    </row>
    <row r="285" spans="1:4" x14ac:dyDescent="0.25">
      <c r="A285" s="191">
        <v>284</v>
      </c>
      <c r="B285" s="633" t="s">
        <v>635</v>
      </c>
      <c r="C285" s="633" t="s">
        <v>1938</v>
      </c>
      <c r="D285" s="580" t="s">
        <v>1102</v>
      </c>
    </row>
    <row r="286" spans="1:4" x14ac:dyDescent="0.25">
      <c r="A286" s="191">
        <v>285</v>
      </c>
      <c r="B286" s="634" t="s">
        <v>1941</v>
      </c>
      <c r="C286" s="634" t="s">
        <v>636</v>
      </c>
      <c r="D286" s="580" t="s">
        <v>1103</v>
      </c>
    </row>
    <row r="287" spans="1:4" x14ac:dyDescent="0.25">
      <c r="A287" s="191">
        <v>286</v>
      </c>
      <c r="B287" s="634" t="s">
        <v>1942</v>
      </c>
      <c r="C287" s="634" t="s">
        <v>781</v>
      </c>
      <c r="D287" s="580" t="s">
        <v>1104</v>
      </c>
    </row>
    <row r="288" spans="1:4" x14ac:dyDescent="0.2">
      <c r="A288" s="191">
        <v>287</v>
      </c>
      <c r="B288" s="453" t="s">
        <v>1943</v>
      </c>
      <c r="C288" s="453" t="s">
        <v>710</v>
      </c>
      <c r="D288" s="580" t="s">
        <v>1105</v>
      </c>
    </row>
    <row r="289" spans="1:4" x14ac:dyDescent="0.25">
      <c r="A289" s="191">
        <v>288</v>
      </c>
      <c r="B289" s="635" t="s">
        <v>1944</v>
      </c>
      <c r="C289" s="635" t="s">
        <v>784</v>
      </c>
      <c r="D289" s="580" t="s">
        <v>1106</v>
      </c>
    </row>
    <row r="290" spans="1:4" x14ac:dyDescent="0.25">
      <c r="A290" s="191">
        <v>289</v>
      </c>
      <c r="B290" s="636" t="s">
        <v>1945</v>
      </c>
      <c r="C290" s="636" t="s">
        <v>676</v>
      </c>
      <c r="D290" s="580" t="s">
        <v>1107</v>
      </c>
    </row>
    <row r="291" spans="1:4" x14ac:dyDescent="0.25">
      <c r="A291" s="191">
        <v>290</v>
      </c>
      <c r="B291" s="637" t="s">
        <v>1946</v>
      </c>
      <c r="C291" s="637" t="s">
        <v>673</v>
      </c>
      <c r="D291" s="580" t="s">
        <v>1108</v>
      </c>
    </row>
    <row r="292" spans="1:4" x14ac:dyDescent="0.25">
      <c r="A292" s="191">
        <v>291</v>
      </c>
      <c r="B292" s="329" t="s">
        <v>1947</v>
      </c>
      <c r="C292" s="719" t="s">
        <v>778</v>
      </c>
      <c r="D292" s="580" t="s">
        <v>1109</v>
      </c>
    </row>
    <row r="293" spans="1:4" ht="45" x14ac:dyDescent="0.25">
      <c r="A293" s="191">
        <v>292</v>
      </c>
      <c r="B293" s="601" t="s">
        <v>1948</v>
      </c>
      <c r="C293" s="601" t="s">
        <v>1321</v>
      </c>
      <c r="D293" s="580" t="s">
        <v>1089</v>
      </c>
    </row>
    <row r="294" spans="1:4" ht="57" thickBot="1" x14ac:dyDescent="0.3">
      <c r="A294" s="191">
        <v>293</v>
      </c>
      <c r="B294" s="601" t="s">
        <v>1932</v>
      </c>
      <c r="C294" s="601" t="s">
        <v>786</v>
      </c>
      <c r="D294" s="580" t="s">
        <v>1093</v>
      </c>
    </row>
    <row r="295" spans="1:4" x14ac:dyDescent="0.25">
      <c r="A295" s="191">
        <v>294</v>
      </c>
      <c r="B295" s="628" t="s">
        <v>831</v>
      </c>
      <c r="C295" s="628" t="s">
        <v>831</v>
      </c>
      <c r="D295" s="580" t="s">
        <v>1078</v>
      </c>
    </row>
    <row r="296" spans="1:4" ht="72" x14ac:dyDescent="0.25">
      <c r="A296" s="191">
        <v>295</v>
      </c>
      <c r="B296" s="178" t="s">
        <v>1949</v>
      </c>
      <c r="C296" s="709" t="s">
        <v>828</v>
      </c>
      <c r="D296" s="580" t="s">
        <v>1079</v>
      </c>
    </row>
    <row r="297" spans="1:4" ht="30.75" thickBot="1" x14ac:dyDescent="0.3">
      <c r="A297" s="191">
        <v>296</v>
      </c>
      <c r="B297" s="630" t="s">
        <v>1950</v>
      </c>
      <c r="C297" s="630" t="s">
        <v>390</v>
      </c>
      <c r="D297" s="580" t="s">
        <v>1146</v>
      </c>
    </row>
    <row r="298" spans="1:4" ht="25.5" x14ac:dyDescent="0.25">
      <c r="A298" s="191">
        <v>297</v>
      </c>
      <c r="B298" s="628" t="s">
        <v>1951</v>
      </c>
      <c r="C298" s="628" t="s">
        <v>826</v>
      </c>
      <c r="D298" s="580" t="s">
        <v>1080</v>
      </c>
    </row>
    <row r="299" spans="1:4" ht="54" x14ac:dyDescent="0.25">
      <c r="A299" s="191">
        <v>298</v>
      </c>
      <c r="B299" s="178" t="s">
        <v>1952</v>
      </c>
      <c r="C299" s="709" t="s">
        <v>829</v>
      </c>
      <c r="D299" s="580" t="s">
        <v>1081</v>
      </c>
    </row>
    <row r="300" spans="1:4" ht="15.75" thickBot="1" x14ac:dyDescent="0.3">
      <c r="A300" s="191">
        <v>299</v>
      </c>
      <c r="B300" s="630" t="s">
        <v>1953</v>
      </c>
      <c r="C300" s="630" t="s">
        <v>845</v>
      </c>
      <c r="D300" s="580" t="s">
        <v>1148</v>
      </c>
    </row>
    <row r="301" spans="1:4" ht="25.5" x14ac:dyDescent="0.25">
      <c r="A301" s="191">
        <v>300</v>
      </c>
      <c r="B301" s="598" t="s">
        <v>1954</v>
      </c>
      <c r="C301" s="598" t="s">
        <v>707</v>
      </c>
      <c r="D301" s="580" t="s">
        <v>1110</v>
      </c>
    </row>
    <row r="302" spans="1:4" ht="18" x14ac:dyDescent="0.25">
      <c r="A302" s="191">
        <v>301</v>
      </c>
      <c r="B302" s="178" t="s">
        <v>1955</v>
      </c>
      <c r="C302" s="709" t="s">
        <v>677</v>
      </c>
      <c r="D302" s="580" t="s">
        <v>1111</v>
      </c>
    </row>
    <row r="303" spans="1:4" x14ac:dyDescent="0.25">
      <c r="A303" s="191">
        <v>302</v>
      </c>
      <c r="B303" s="638" t="s">
        <v>1956</v>
      </c>
      <c r="C303" s="638" t="s">
        <v>791</v>
      </c>
      <c r="D303" s="580" t="s">
        <v>1112</v>
      </c>
    </row>
    <row r="304" spans="1:4" x14ac:dyDescent="0.25">
      <c r="A304" s="191">
        <v>303</v>
      </c>
      <c r="B304" s="370" t="s">
        <v>1957</v>
      </c>
      <c r="C304" s="370" t="s">
        <v>822</v>
      </c>
      <c r="D304" s="580" t="s">
        <v>1113</v>
      </c>
    </row>
    <row r="305" spans="1:4" x14ac:dyDescent="0.25">
      <c r="A305" s="191">
        <v>304</v>
      </c>
      <c r="B305" s="639" t="s">
        <v>1958</v>
      </c>
      <c r="C305" s="639" t="s">
        <v>820</v>
      </c>
      <c r="D305" s="580" t="s">
        <v>1552</v>
      </c>
    </row>
    <row r="306" spans="1:4" x14ac:dyDescent="0.25">
      <c r="A306" s="191">
        <v>305</v>
      </c>
      <c r="B306" s="428" t="s">
        <v>1959</v>
      </c>
      <c r="C306" s="428" t="s">
        <v>821</v>
      </c>
      <c r="D306" s="580" t="s">
        <v>1115</v>
      </c>
    </row>
    <row r="307" spans="1:4" x14ac:dyDescent="0.25">
      <c r="A307" s="191">
        <v>306</v>
      </c>
      <c r="B307" s="638" t="s">
        <v>1960</v>
      </c>
      <c r="C307" s="638" t="s">
        <v>715</v>
      </c>
      <c r="D307" s="580" t="s">
        <v>1124</v>
      </c>
    </row>
    <row r="308" spans="1:4" ht="30" x14ac:dyDescent="0.25">
      <c r="A308" s="191">
        <v>307</v>
      </c>
      <c r="B308" s="638" t="s">
        <v>1961</v>
      </c>
      <c r="C308" s="638" t="s">
        <v>718</v>
      </c>
      <c r="D308" s="580" t="s">
        <v>1126</v>
      </c>
    </row>
    <row r="309" spans="1:4" x14ac:dyDescent="0.25">
      <c r="A309" s="191">
        <v>308</v>
      </c>
      <c r="B309" s="370" t="s">
        <v>1962</v>
      </c>
      <c r="C309" s="370" t="s">
        <v>794</v>
      </c>
      <c r="D309" s="580" t="s">
        <v>1127</v>
      </c>
    </row>
    <row r="310" spans="1:4" x14ac:dyDescent="0.25">
      <c r="A310" s="191">
        <v>309</v>
      </c>
      <c r="B310" s="640" t="s">
        <v>1963</v>
      </c>
      <c r="C310" s="640" t="s">
        <v>716</v>
      </c>
      <c r="D310" s="580" t="s">
        <v>1128</v>
      </c>
    </row>
    <row r="311" spans="1:4" x14ac:dyDescent="0.25">
      <c r="A311" s="191">
        <v>310</v>
      </c>
      <c r="B311" s="605" t="s">
        <v>1964</v>
      </c>
      <c r="C311" s="605" t="s">
        <v>708</v>
      </c>
      <c r="D311" s="580" t="s">
        <v>1129</v>
      </c>
    </row>
    <row r="312" spans="1:4" ht="25.5" x14ac:dyDescent="0.25">
      <c r="A312" s="191">
        <v>311</v>
      </c>
      <c r="B312" s="640" t="s">
        <v>1965</v>
      </c>
      <c r="C312" s="640" t="s">
        <v>717</v>
      </c>
      <c r="D312" s="580" t="s">
        <v>1130</v>
      </c>
    </row>
    <row r="313" spans="1:4" x14ac:dyDescent="0.25">
      <c r="A313" s="191">
        <v>312</v>
      </c>
      <c r="B313" s="638" t="s">
        <v>1966</v>
      </c>
      <c r="C313" s="638" t="s">
        <v>790</v>
      </c>
      <c r="D313" s="580" t="s">
        <v>1133</v>
      </c>
    </row>
    <row r="314" spans="1:4" x14ac:dyDescent="0.25">
      <c r="A314" s="191">
        <v>313</v>
      </c>
      <c r="B314" s="370" t="s">
        <v>1967</v>
      </c>
      <c r="C314" s="370" t="s">
        <v>789</v>
      </c>
      <c r="D314" s="580" t="s">
        <v>1134</v>
      </c>
    </row>
    <row r="315" spans="1:4" x14ac:dyDescent="0.25">
      <c r="A315" s="191">
        <v>314</v>
      </c>
      <c r="B315" s="638" t="s">
        <v>1968</v>
      </c>
      <c r="C315" s="638" t="s">
        <v>795</v>
      </c>
      <c r="D315" s="580" t="s">
        <v>1135</v>
      </c>
    </row>
    <row r="316" spans="1:4" x14ac:dyDescent="0.25">
      <c r="A316" s="191">
        <v>315</v>
      </c>
      <c r="B316" s="370" t="s">
        <v>1969</v>
      </c>
      <c r="C316" s="370" t="s">
        <v>796</v>
      </c>
      <c r="D316" s="580" t="s">
        <v>1136</v>
      </c>
    </row>
    <row r="317" spans="1:4" x14ac:dyDescent="0.25">
      <c r="A317" s="191">
        <v>316</v>
      </c>
      <c r="B317" s="638" t="s">
        <v>1970</v>
      </c>
      <c r="C317" s="638" t="s">
        <v>793</v>
      </c>
      <c r="D317" s="580" t="s">
        <v>1143</v>
      </c>
    </row>
    <row r="318" spans="1:4" x14ac:dyDescent="0.25">
      <c r="A318" s="191">
        <v>317</v>
      </c>
      <c r="B318" s="370" t="s">
        <v>1793</v>
      </c>
      <c r="C318" s="370" t="s">
        <v>846</v>
      </c>
      <c r="D318" s="580" t="s">
        <v>1145</v>
      </c>
    </row>
    <row r="319" spans="1:4" x14ac:dyDescent="0.25">
      <c r="A319" s="191">
        <v>318</v>
      </c>
      <c r="B319" s="359" t="s">
        <v>1971</v>
      </c>
      <c r="C319" s="721" t="s">
        <v>818</v>
      </c>
      <c r="D319" s="580" t="s">
        <v>1150</v>
      </c>
    </row>
    <row r="320" spans="1:4" x14ac:dyDescent="0.25">
      <c r="A320" s="191">
        <v>319</v>
      </c>
      <c r="B320" s="360" t="s">
        <v>1972</v>
      </c>
      <c r="C320" s="720" t="s">
        <v>819</v>
      </c>
      <c r="D320" s="580" t="s">
        <v>1151</v>
      </c>
    </row>
    <row r="321" spans="1:4" x14ac:dyDescent="0.25">
      <c r="A321" s="191">
        <v>320</v>
      </c>
      <c r="B321" s="362" t="s">
        <v>1973</v>
      </c>
      <c r="C321" s="722" t="s">
        <v>670</v>
      </c>
      <c r="D321" s="580" t="s">
        <v>1152</v>
      </c>
    </row>
    <row r="322" spans="1:4" x14ac:dyDescent="0.25">
      <c r="A322" s="191">
        <v>321</v>
      </c>
      <c r="B322" s="444" t="s">
        <v>1974</v>
      </c>
      <c r="C322" s="444" t="s">
        <v>891</v>
      </c>
      <c r="D322" s="580" t="s">
        <v>1153</v>
      </c>
    </row>
    <row r="323" spans="1:4" x14ac:dyDescent="0.25">
      <c r="A323" s="191">
        <v>322</v>
      </c>
      <c r="B323" s="410" t="s">
        <v>1975</v>
      </c>
      <c r="C323" s="735" t="s">
        <v>844</v>
      </c>
      <c r="D323" s="580" t="s">
        <v>1157</v>
      </c>
    </row>
    <row r="324" spans="1:4" x14ac:dyDescent="0.25">
      <c r="A324" s="191">
        <v>323</v>
      </c>
      <c r="B324" s="444" t="s">
        <v>1974</v>
      </c>
      <c r="C324" s="444" t="s">
        <v>892</v>
      </c>
      <c r="D324" s="580" t="s">
        <v>1154</v>
      </c>
    </row>
    <row r="325" spans="1:4" x14ac:dyDescent="0.25">
      <c r="A325" s="191">
        <v>324</v>
      </c>
      <c r="B325" s="370" t="s">
        <v>1802</v>
      </c>
      <c r="C325" s="370" t="s">
        <v>847</v>
      </c>
      <c r="D325" s="580" t="s">
        <v>1147</v>
      </c>
    </row>
    <row r="326" spans="1:4" x14ac:dyDescent="0.25">
      <c r="A326" s="191">
        <v>325</v>
      </c>
      <c r="B326" s="370" t="s">
        <v>1809</v>
      </c>
      <c r="C326" s="370" t="s">
        <v>848</v>
      </c>
      <c r="D326" s="580" t="s">
        <v>1149</v>
      </c>
    </row>
    <row r="327" spans="1:4" x14ac:dyDescent="0.2">
      <c r="A327" s="191">
        <v>326</v>
      </c>
      <c r="B327" s="641" t="s">
        <v>0</v>
      </c>
      <c r="C327" s="641" t="s">
        <v>0</v>
      </c>
      <c r="D327" s="580" t="s">
        <v>482</v>
      </c>
    </row>
    <row r="328" spans="1:4" x14ac:dyDescent="0.2">
      <c r="A328" s="191">
        <v>327</v>
      </c>
      <c r="B328" s="641" t="s">
        <v>1</v>
      </c>
      <c r="C328" s="641" t="s">
        <v>1</v>
      </c>
      <c r="D328" s="580" t="s">
        <v>483</v>
      </c>
    </row>
    <row r="329" spans="1:4" x14ac:dyDescent="0.2">
      <c r="A329" s="191">
        <v>328</v>
      </c>
      <c r="B329" s="641" t="s">
        <v>2</v>
      </c>
      <c r="C329" s="641" t="s">
        <v>2</v>
      </c>
      <c r="D329" s="580" t="s">
        <v>484</v>
      </c>
    </row>
    <row r="330" spans="1:4" x14ac:dyDescent="0.2">
      <c r="A330" s="191">
        <v>329</v>
      </c>
      <c r="B330" s="453" t="s">
        <v>1976</v>
      </c>
      <c r="C330" s="453" t="s">
        <v>191</v>
      </c>
      <c r="D330" s="580" t="s">
        <v>1577</v>
      </c>
    </row>
    <row r="331" spans="1:4" x14ac:dyDescent="0.2">
      <c r="A331" s="191">
        <v>330</v>
      </c>
      <c r="B331" s="453" t="s">
        <v>1977</v>
      </c>
      <c r="C331" s="453" t="s">
        <v>416</v>
      </c>
      <c r="D331" s="580" t="s">
        <v>485</v>
      </c>
    </row>
    <row r="332" spans="1:4" x14ac:dyDescent="0.2">
      <c r="A332" s="191">
        <v>331</v>
      </c>
      <c r="B332" s="453" t="s">
        <v>1978</v>
      </c>
      <c r="C332" s="453" t="s">
        <v>238</v>
      </c>
      <c r="D332" s="580" t="s">
        <v>486</v>
      </c>
    </row>
    <row r="333" spans="1:4" x14ac:dyDescent="0.2">
      <c r="A333" s="191">
        <v>332</v>
      </c>
      <c r="B333" s="453" t="s">
        <v>1979</v>
      </c>
      <c r="C333" s="453" t="s">
        <v>239</v>
      </c>
      <c r="D333" s="580" t="s">
        <v>487</v>
      </c>
    </row>
    <row r="334" spans="1:4" x14ac:dyDescent="0.2">
      <c r="A334" s="191">
        <v>333</v>
      </c>
      <c r="B334" s="453" t="s">
        <v>1980</v>
      </c>
      <c r="C334" s="453" t="s">
        <v>858</v>
      </c>
      <c r="D334" s="580" t="s">
        <v>488</v>
      </c>
    </row>
    <row r="335" spans="1:4" x14ac:dyDescent="0.2">
      <c r="A335" s="191">
        <v>334</v>
      </c>
      <c r="B335" s="453" t="s">
        <v>1981</v>
      </c>
      <c r="C335" s="453" t="s">
        <v>637</v>
      </c>
      <c r="D335" s="580" t="s">
        <v>489</v>
      </c>
    </row>
    <row r="336" spans="1:4" x14ac:dyDescent="0.2">
      <c r="A336" s="191">
        <v>335</v>
      </c>
      <c r="B336" s="453" t="s">
        <v>1982</v>
      </c>
      <c r="C336" s="453" t="s">
        <v>856</v>
      </c>
      <c r="D336" s="580" t="s">
        <v>1158</v>
      </c>
    </row>
    <row r="337" spans="1:4" x14ac:dyDescent="0.2">
      <c r="A337" s="191">
        <v>336</v>
      </c>
      <c r="B337" s="453" t="s">
        <v>1983</v>
      </c>
      <c r="C337" s="453" t="s">
        <v>641</v>
      </c>
      <c r="D337" s="580" t="s">
        <v>1159</v>
      </c>
    </row>
    <row r="338" spans="1:4" x14ac:dyDescent="0.2">
      <c r="A338" s="191">
        <v>337</v>
      </c>
      <c r="B338" s="453" t="s">
        <v>1984</v>
      </c>
      <c r="C338" s="453" t="s">
        <v>642</v>
      </c>
      <c r="D338" s="580" t="s">
        <v>1160</v>
      </c>
    </row>
    <row r="339" spans="1:4" x14ac:dyDescent="0.2">
      <c r="A339" s="191">
        <v>338</v>
      </c>
      <c r="B339" s="453" t="s">
        <v>125</v>
      </c>
      <c r="C339" s="453" t="s">
        <v>125</v>
      </c>
      <c r="D339" s="580" t="s">
        <v>1282</v>
      </c>
    </row>
    <row r="340" spans="1:4" x14ac:dyDescent="0.2">
      <c r="A340" s="191">
        <v>339</v>
      </c>
      <c r="B340" s="453" t="s">
        <v>1985</v>
      </c>
      <c r="C340" s="453" t="s">
        <v>126</v>
      </c>
      <c r="D340" s="580" t="s">
        <v>1283</v>
      </c>
    </row>
    <row r="341" spans="1:4" x14ac:dyDescent="0.2">
      <c r="A341" s="191">
        <v>340</v>
      </c>
      <c r="B341" s="453" t="s">
        <v>1986</v>
      </c>
      <c r="C341" s="453" t="s">
        <v>127</v>
      </c>
      <c r="D341" s="580" t="s">
        <v>1284</v>
      </c>
    </row>
    <row r="342" spans="1:4" x14ac:dyDescent="0.2">
      <c r="A342" s="191">
        <v>341</v>
      </c>
      <c r="B342" s="453" t="s">
        <v>1987</v>
      </c>
      <c r="C342" s="453" t="s">
        <v>128</v>
      </c>
      <c r="D342" s="580" t="s">
        <v>1286</v>
      </c>
    </row>
    <row r="343" spans="1:4" x14ac:dyDescent="0.2">
      <c r="A343" s="191">
        <v>342</v>
      </c>
      <c r="B343" s="642" t="s">
        <v>1988</v>
      </c>
      <c r="C343" s="642" t="s">
        <v>275</v>
      </c>
      <c r="D343" s="580" t="s">
        <v>1285</v>
      </c>
    </row>
    <row r="344" spans="1:4" x14ac:dyDescent="0.2">
      <c r="A344" s="191">
        <v>343</v>
      </c>
      <c r="B344" s="453" t="s">
        <v>1989</v>
      </c>
      <c r="C344" s="453" t="s">
        <v>129</v>
      </c>
      <c r="D344" s="580" t="s">
        <v>1287</v>
      </c>
    </row>
    <row r="345" spans="1:4" x14ac:dyDescent="0.2">
      <c r="A345" s="191">
        <v>344</v>
      </c>
      <c r="B345" s="453" t="s">
        <v>1990</v>
      </c>
      <c r="C345" s="453" t="s">
        <v>130</v>
      </c>
      <c r="D345" s="580" t="s">
        <v>1288</v>
      </c>
    </row>
    <row r="346" spans="1:4" x14ac:dyDescent="0.2">
      <c r="A346" s="191">
        <v>345</v>
      </c>
      <c r="B346" s="453" t="s">
        <v>131</v>
      </c>
      <c r="C346" s="453" t="s">
        <v>131</v>
      </c>
      <c r="D346" s="580" t="s">
        <v>1289</v>
      </c>
    </row>
    <row r="347" spans="1:4" x14ac:dyDescent="0.2">
      <c r="A347" s="191">
        <v>346</v>
      </c>
      <c r="B347" s="453" t="s">
        <v>1991</v>
      </c>
      <c r="C347" s="453" t="s">
        <v>132</v>
      </c>
      <c r="D347" s="580" t="s">
        <v>1290</v>
      </c>
    </row>
    <row r="348" spans="1:4" x14ac:dyDescent="0.2">
      <c r="A348" s="191">
        <v>347</v>
      </c>
      <c r="B348" s="453" t="s">
        <v>1992</v>
      </c>
      <c r="C348" s="453" t="s">
        <v>133</v>
      </c>
      <c r="D348" s="580" t="s">
        <v>1291</v>
      </c>
    </row>
    <row r="349" spans="1:4" x14ac:dyDescent="0.2">
      <c r="A349" s="191">
        <v>348</v>
      </c>
      <c r="B349" s="453" t="s">
        <v>1993</v>
      </c>
      <c r="C349" s="453" t="s">
        <v>134</v>
      </c>
      <c r="D349" s="580" t="s">
        <v>1292</v>
      </c>
    </row>
    <row r="350" spans="1:4" x14ac:dyDescent="0.2">
      <c r="A350" s="191">
        <v>349</v>
      </c>
      <c r="B350" s="453" t="s">
        <v>1994</v>
      </c>
      <c r="C350" s="453" t="s">
        <v>135</v>
      </c>
      <c r="D350" s="580" t="s">
        <v>1293</v>
      </c>
    </row>
    <row r="351" spans="1:4" x14ac:dyDescent="0.2">
      <c r="A351" s="191">
        <v>350</v>
      </c>
      <c r="B351" s="453" t="s">
        <v>1995</v>
      </c>
      <c r="C351" s="453" t="s">
        <v>136</v>
      </c>
      <c r="D351" s="580" t="s">
        <v>1294</v>
      </c>
    </row>
    <row r="352" spans="1:4" x14ac:dyDescent="0.2">
      <c r="A352" s="191">
        <v>351</v>
      </c>
      <c r="B352" s="453" t="s">
        <v>1996</v>
      </c>
      <c r="C352" s="453" t="s">
        <v>137</v>
      </c>
      <c r="D352" s="580" t="s">
        <v>1295</v>
      </c>
    </row>
    <row r="353" spans="1:4" x14ac:dyDescent="0.2">
      <c r="A353" s="191">
        <v>352</v>
      </c>
      <c r="B353" s="453" t="s">
        <v>1997</v>
      </c>
      <c r="C353" s="453" t="s">
        <v>138</v>
      </c>
      <c r="D353" s="580" t="s">
        <v>1296</v>
      </c>
    </row>
    <row r="354" spans="1:4" x14ac:dyDescent="0.2">
      <c r="A354" s="191">
        <v>353</v>
      </c>
      <c r="B354" s="453" t="s">
        <v>1998</v>
      </c>
      <c r="C354" s="453" t="s">
        <v>139</v>
      </c>
      <c r="D354" s="580" t="s">
        <v>1297</v>
      </c>
    </row>
    <row r="355" spans="1:4" x14ac:dyDescent="0.2">
      <c r="A355" s="191">
        <v>354</v>
      </c>
      <c r="B355" s="453" t="s">
        <v>1999</v>
      </c>
      <c r="C355" s="453" t="s">
        <v>140</v>
      </c>
      <c r="D355" s="580" t="s">
        <v>1298</v>
      </c>
    </row>
    <row r="356" spans="1:4" x14ac:dyDescent="0.2">
      <c r="A356" s="191">
        <v>355</v>
      </c>
      <c r="B356" s="453" t="s">
        <v>141</v>
      </c>
      <c r="C356" s="453" t="s">
        <v>141</v>
      </c>
      <c r="D356" s="580" t="s">
        <v>1299</v>
      </c>
    </row>
    <row r="357" spans="1:4" x14ac:dyDescent="0.2">
      <c r="A357" s="191">
        <v>356</v>
      </c>
      <c r="B357" s="453" t="s">
        <v>2000</v>
      </c>
      <c r="C357" s="453" t="s">
        <v>142</v>
      </c>
      <c r="D357" s="580" t="s">
        <v>1300</v>
      </c>
    </row>
    <row r="358" spans="1:4" x14ac:dyDescent="0.2">
      <c r="A358" s="191">
        <v>357</v>
      </c>
      <c r="B358" s="453" t="s">
        <v>2001</v>
      </c>
      <c r="C358" s="453" t="s">
        <v>143</v>
      </c>
      <c r="D358" s="580" t="s">
        <v>1301</v>
      </c>
    </row>
    <row r="359" spans="1:4" x14ac:dyDescent="0.2">
      <c r="A359" s="191">
        <v>358</v>
      </c>
      <c r="B359" s="453" t="s">
        <v>144</v>
      </c>
      <c r="C359" s="453" t="s">
        <v>144</v>
      </c>
      <c r="D359" s="580" t="s">
        <v>1302</v>
      </c>
    </row>
    <row r="360" spans="1:4" x14ac:dyDescent="0.2">
      <c r="A360" s="191">
        <v>359</v>
      </c>
      <c r="B360" s="453" t="s">
        <v>2002</v>
      </c>
      <c r="C360" s="453" t="s">
        <v>145</v>
      </c>
      <c r="D360" s="580" t="s">
        <v>1303</v>
      </c>
    </row>
    <row r="361" spans="1:4" x14ac:dyDescent="0.2">
      <c r="A361" s="191">
        <v>360</v>
      </c>
      <c r="B361" s="453" t="s">
        <v>2003</v>
      </c>
      <c r="C361" s="453" t="s">
        <v>146</v>
      </c>
      <c r="D361" s="580" t="s">
        <v>1304</v>
      </c>
    </row>
    <row r="362" spans="1:4" x14ac:dyDescent="0.2">
      <c r="A362" s="191">
        <v>361</v>
      </c>
      <c r="B362" s="453" t="s">
        <v>2004</v>
      </c>
      <c r="C362" s="453" t="s">
        <v>147</v>
      </c>
      <c r="D362" s="580" t="s">
        <v>1305</v>
      </c>
    </row>
    <row r="363" spans="1:4" x14ac:dyDescent="0.2">
      <c r="A363" s="191">
        <v>362</v>
      </c>
      <c r="B363" s="453" t="s">
        <v>2005</v>
      </c>
      <c r="C363" s="453" t="s">
        <v>148</v>
      </c>
      <c r="D363" s="580" t="s">
        <v>1306</v>
      </c>
    </row>
    <row r="364" spans="1:4" x14ac:dyDescent="0.2">
      <c r="A364" s="191">
        <v>363</v>
      </c>
      <c r="B364" s="453" t="s">
        <v>2006</v>
      </c>
      <c r="C364" s="453" t="s">
        <v>149</v>
      </c>
      <c r="D364" s="580" t="s">
        <v>1307</v>
      </c>
    </row>
    <row r="365" spans="1:4" x14ac:dyDescent="0.2">
      <c r="A365" s="191">
        <v>364</v>
      </c>
      <c r="B365" s="453" t="s">
        <v>2007</v>
      </c>
      <c r="C365" s="453" t="s">
        <v>150</v>
      </c>
      <c r="D365" s="580" t="s">
        <v>1308</v>
      </c>
    </row>
    <row r="366" spans="1:4" x14ac:dyDescent="0.2">
      <c r="A366" s="191">
        <v>365</v>
      </c>
      <c r="B366" s="453" t="s">
        <v>2008</v>
      </c>
      <c r="C366" s="453" t="s">
        <v>151</v>
      </c>
      <c r="D366" s="580" t="s">
        <v>1309</v>
      </c>
    </row>
    <row r="367" spans="1:4" x14ac:dyDescent="0.2">
      <c r="A367" s="191">
        <v>366</v>
      </c>
      <c r="B367" s="453" t="s">
        <v>2009</v>
      </c>
      <c r="C367" s="453" t="s">
        <v>152</v>
      </c>
      <c r="D367" s="580" t="s">
        <v>1310</v>
      </c>
    </row>
    <row r="368" spans="1:4" x14ac:dyDescent="0.2">
      <c r="A368" s="191">
        <v>367</v>
      </c>
      <c r="B368" s="453" t="s">
        <v>2010</v>
      </c>
      <c r="C368" s="453" t="s">
        <v>153</v>
      </c>
      <c r="D368" s="580" t="s">
        <v>1311</v>
      </c>
    </row>
    <row r="369" spans="1:4" x14ac:dyDescent="0.2">
      <c r="A369" s="191">
        <v>368</v>
      </c>
      <c r="B369" s="453" t="s">
        <v>2011</v>
      </c>
      <c r="C369" s="453" t="s">
        <v>154</v>
      </c>
      <c r="D369" s="580" t="s">
        <v>1312</v>
      </c>
    </row>
    <row r="370" spans="1:4" x14ac:dyDescent="0.25">
      <c r="A370" s="191">
        <v>369</v>
      </c>
      <c r="B370" s="643" t="s">
        <v>426</v>
      </c>
      <c r="C370" s="643" t="s">
        <v>426</v>
      </c>
      <c r="D370" s="580" t="s">
        <v>1161</v>
      </c>
    </row>
    <row r="371" spans="1:4" x14ac:dyDescent="0.25">
      <c r="A371" s="191">
        <v>370</v>
      </c>
      <c r="B371" s="643" t="s">
        <v>427</v>
      </c>
      <c r="C371" s="643" t="s">
        <v>427</v>
      </c>
      <c r="D371" s="580" t="s">
        <v>1162</v>
      </c>
    </row>
    <row r="372" spans="1:4" x14ac:dyDescent="0.2">
      <c r="A372" s="191">
        <v>371</v>
      </c>
      <c r="B372" s="644" t="s">
        <v>2013</v>
      </c>
      <c r="C372" s="644" t="s">
        <v>200</v>
      </c>
      <c r="D372" s="580" t="s">
        <v>490</v>
      </c>
    </row>
    <row r="373" spans="1:4" x14ac:dyDescent="0.2">
      <c r="A373" s="191">
        <v>372</v>
      </c>
      <c r="B373" s="644" t="s">
        <v>202</v>
      </c>
      <c r="C373" s="644" t="s">
        <v>202</v>
      </c>
      <c r="D373" s="580" t="s">
        <v>491</v>
      </c>
    </row>
    <row r="374" spans="1:4" x14ac:dyDescent="0.2">
      <c r="A374" s="191">
        <v>373</v>
      </c>
      <c r="B374" s="644" t="s">
        <v>2014</v>
      </c>
      <c r="C374" s="644" t="s">
        <v>204</v>
      </c>
      <c r="D374" s="580" t="s">
        <v>1163</v>
      </c>
    </row>
    <row r="375" spans="1:4" x14ac:dyDescent="0.2">
      <c r="A375" s="191">
        <v>374</v>
      </c>
      <c r="B375" s="644" t="s">
        <v>2015</v>
      </c>
      <c r="C375" s="644" t="s">
        <v>206</v>
      </c>
      <c r="D375" s="580" t="s">
        <v>1164</v>
      </c>
    </row>
    <row r="376" spans="1:4" x14ac:dyDescent="0.2">
      <c r="A376" s="191">
        <v>375</v>
      </c>
      <c r="B376" s="644" t="s">
        <v>2016</v>
      </c>
      <c r="C376" s="644" t="s">
        <v>208</v>
      </c>
      <c r="D376" s="580" t="s">
        <v>1165</v>
      </c>
    </row>
    <row r="377" spans="1:4" x14ac:dyDescent="0.2">
      <c r="A377" s="191">
        <v>376</v>
      </c>
      <c r="B377" s="644" t="s">
        <v>2017</v>
      </c>
      <c r="C377" s="644" t="s">
        <v>210</v>
      </c>
      <c r="D377" s="580" t="s">
        <v>1166</v>
      </c>
    </row>
    <row r="378" spans="1:4" x14ac:dyDescent="0.2">
      <c r="A378" s="191">
        <v>377</v>
      </c>
      <c r="B378" s="644" t="s">
        <v>2018</v>
      </c>
      <c r="C378" s="644" t="s">
        <v>17</v>
      </c>
      <c r="D378" s="580" t="s">
        <v>1245</v>
      </c>
    </row>
    <row r="379" spans="1:4" x14ac:dyDescent="0.2">
      <c r="A379" s="191">
        <v>378</v>
      </c>
      <c r="B379" s="644" t="s">
        <v>2019</v>
      </c>
      <c r="C379" s="644" t="s">
        <v>223</v>
      </c>
      <c r="D379" s="580" t="s">
        <v>492</v>
      </c>
    </row>
    <row r="380" spans="1:4" x14ac:dyDescent="0.2">
      <c r="A380" s="191">
        <v>379</v>
      </c>
      <c r="B380" s="644" t="s">
        <v>2020</v>
      </c>
      <c r="C380" s="644" t="s">
        <v>227</v>
      </c>
      <c r="D380" s="580" t="s">
        <v>493</v>
      </c>
    </row>
    <row r="381" spans="1:4" x14ac:dyDescent="0.2">
      <c r="A381" s="191">
        <v>380</v>
      </c>
      <c r="B381" s="644" t="s">
        <v>2021</v>
      </c>
      <c r="C381" s="644" t="s">
        <v>231</v>
      </c>
      <c r="D381" s="580" t="s">
        <v>1167</v>
      </c>
    </row>
    <row r="382" spans="1:4" x14ac:dyDescent="0.2">
      <c r="A382" s="191">
        <v>381</v>
      </c>
      <c r="B382" s="453" t="s">
        <v>2022</v>
      </c>
      <c r="C382" s="453" t="s">
        <v>388</v>
      </c>
      <c r="D382" s="580" t="s">
        <v>494</v>
      </c>
    </row>
    <row r="383" spans="1:4" x14ac:dyDescent="0.2">
      <c r="A383" s="191">
        <v>382</v>
      </c>
      <c r="B383" s="453" t="s">
        <v>2023</v>
      </c>
      <c r="C383" s="453" t="s">
        <v>389</v>
      </c>
      <c r="D383" s="580" t="s">
        <v>495</v>
      </c>
    </row>
    <row r="384" spans="1:4" x14ac:dyDescent="0.25">
      <c r="A384" s="191">
        <v>383</v>
      </c>
      <c r="B384" s="643" t="s">
        <v>2024</v>
      </c>
      <c r="C384" s="643" t="s">
        <v>436</v>
      </c>
      <c r="D384" s="580" t="s">
        <v>496</v>
      </c>
    </row>
    <row r="385" spans="1:4" x14ac:dyDescent="0.2">
      <c r="A385" s="191">
        <v>384</v>
      </c>
      <c r="B385" s="453" t="s">
        <v>2025</v>
      </c>
      <c r="C385" s="453" t="s">
        <v>399</v>
      </c>
      <c r="D385" s="580" t="s">
        <v>497</v>
      </c>
    </row>
    <row r="386" spans="1:4" x14ac:dyDescent="0.25">
      <c r="A386" s="191">
        <v>385</v>
      </c>
      <c r="B386" s="643" t="s">
        <v>2026</v>
      </c>
      <c r="C386" s="643" t="s">
        <v>420</v>
      </c>
      <c r="D386" s="580" t="s">
        <v>498</v>
      </c>
    </row>
    <row r="387" spans="1:4" x14ac:dyDescent="0.25">
      <c r="A387" s="191">
        <v>386</v>
      </c>
      <c r="B387" s="643" t="s">
        <v>2027</v>
      </c>
      <c r="C387" s="643" t="s">
        <v>422</v>
      </c>
      <c r="D387" s="580" t="s">
        <v>499</v>
      </c>
    </row>
    <row r="388" spans="1:4" x14ac:dyDescent="0.2">
      <c r="A388" s="191">
        <v>387</v>
      </c>
      <c r="B388" s="644" t="s">
        <v>2028</v>
      </c>
      <c r="C388" s="644" t="s">
        <v>432</v>
      </c>
      <c r="D388" s="580" t="s">
        <v>500</v>
      </c>
    </row>
    <row r="389" spans="1:4" x14ac:dyDescent="0.2">
      <c r="A389" s="191">
        <v>388</v>
      </c>
      <c r="B389" s="645" t="s">
        <v>2029</v>
      </c>
      <c r="C389" s="645" t="s">
        <v>404</v>
      </c>
      <c r="D389" s="580" t="s">
        <v>501</v>
      </c>
    </row>
    <row r="390" spans="1:4" x14ac:dyDescent="0.2">
      <c r="A390" s="191">
        <v>389</v>
      </c>
      <c r="B390" s="645" t="s">
        <v>2030</v>
      </c>
      <c r="C390" s="645" t="s">
        <v>405</v>
      </c>
      <c r="D390" s="580" t="s">
        <v>1168</v>
      </c>
    </row>
    <row r="391" spans="1:4" x14ac:dyDescent="0.2">
      <c r="A391" s="191">
        <v>390</v>
      </c>
      <c r="B391" s="645" t="s">
        <v>2031</v>
      </c>
      <c r="C391" s="645" t="s">
        <v>406</v>
      </c>
      <c r="D391" s="580" t="s">
        <v>1169</v>
      </c>
    </row>
    <row r="392" spans="1:4" x14ac:dyDescent="0.2">
      <c r="A392" s="191">
        <v>391</v>
      </c>
      <c r="B392" s="645" t="s">
        <v>2032</v>
      </c>
      <c r="C392" s="645" t="s">
        <v>407</v>
      </c>
      <c r="D392" s="580" t="s">
        <v>1170</v>
      </c>
    </row>
    <row r="393" spans="1:4" x14ac:dyDescent="0.2">
      <c r="A393" s="191">
        <v>392</v>
      </c>
      <c r="B393" s="645" t="s">
        <v>2033</v>
      </c>
      <c r="C393" s="645" t="s">
        <v>235</v>
      </c>
      <c r="D393" s="580" t="s">
        <v>502</v>
      </c>
    </row>
    <row r="394" spans="1:4" x14ac:dyDescent="0.2">
      <c r="A394" s="191">
        <v>393</v>
      </c>
      <c r="B394" s="645" t="s">
        <v>2034</v>
      </c>
      <c r="C394" s="645" t="s">
        <v>236</v>
      </c>
      <c r="D394" s="580" t="s">
        <v>1173</v>
      </c>
    </row>
    <row r="395" spans="1:4" x14ac:dyDescent="0.2">
      <c r="A395" s="191">
        <v>394</v>
      </c>
      <c r="B395" s="646" t="s">
        <v>2035</v>
      </c>
      <c r="C395" s="646" t="s">
        <v>2012</v>
      </c>
      <c r="D395" s="580" t="s">
        <v>1171</v>
      </c>
    </row>
    <row r="396" spans="1:4" x14ac:dyDescent="0.2">
      <c r="A396" s="191">
        <v>395</v>
      </c>
      <c r="B396" s="645" t="s">
        <v>2036</v>
      </c>
      <c r="C396" s="645" t="s">
        <v>242</v>
      </c>
      <c r="D396" s="580" t="s">
        <v>1172</v>
      </c>
    </row>
    <row r="397" spans="1:4" x14ac:dyDescent="0.2">
      <c r="A397" s="191">
        <v>396</v>
      </c>
      <c r="B397" s="645" t="s">
        <v>2037</v>
      </c>
      <c r="C397" s="645" t="s">
        <v>408</v>
      </c>
      <c r="D397" s="580" t="s">
        <v>503</v>
      </c>
    </row>
    <row r="398" spans="1:4" x14ac:dyDescent="0.2">
      <c r="A398" s="191">
        <v>397</v>
      </c>
      <c r="B398" s="645" t="s">
        <v>234</v>
      </c>
      <c r="C398" s="645" t="s">
        <v>234</v>
      </c>
      <c r="D398" s="580" t="s">
        <v>1174</v>
      </c>
    </row>
    <row r="399" spans="1:4" x14ac:dyDescent="0.25">
      <c r="A399" s="191">
        <v>398</v>
      </c>
      <c r="B399" s="643" t="s">
        <v>240</v>
      </c>
      <c r="C399" s="643" t="s">
        <v>240</v>
      </c>
      <c r="D399" s="580" t="s">
        <v>504</v>
      </c>
    </row>
    <row r="400" spans="1:4" x14ac:dyDescent="0.25">
      <c r="A400" s="191">
        <v>399</v>
      </c>
      <c r="B400" s="643" t="s">
        <v>241</v>
      </c>
      <c r="C400" s="643" t="s">
        <v>241</v>
      </c>
      <c r="D400" s="580" t="s">
        <v>505</v>
      </c>
    </row>
    <row r="401" spans="1:4" x14ac:dyDescent="0.25">
      <c r="A401" s="191">
        <v>400</v>
      </c>
      <c r="B401" s="643" t="s">
        <v>1816</v>
      </c>
      <c r="C401" s="643" t="s">
        <v>8</v>
      </c>
      <c r="D401" s="580" t="s">
        <v>1631</v>
      </c>
    </row>
    <row r="402" spans="1:4" x14ac:dyDescent="0.25">
      <c r="A402" s="191">
        <v>401</v>
      </c>
      <c r="B402" s="643" t="s">
        <v>2038</v>
      </c>
      <c r="C402" s="643" t="s">
        <v>809</v>
      </c>
      <c r="D402" s="580" t="s">
        <v>506</v>
      </c>
    </row>
    <row r="403" spans="1:4" x14ac:dyDescent="0.25">
      <c r="A403" s="191">
        <v>402</v>
      </c>
      <c r="B403" s="643" t="s">
        <v>2039</v>
      </c>
      <c r="C403" s="643" t="s">
        <v>593</v>
      </c>
      <c r="D403" s="580" t="s">
        <v>1175</v>
      </c>
    </row>
    <row r="404" spans="1:4" x14ac:dyDescent="0.25">
      <c r="A404" s="191">
        <v>403</v>
      </c>
      <c r="B404" s="643" t="s">
        <v>2040</v>
      </c>
      <c r="C404" s="643" t="s">
        <v>709</v>
      </c>
      <c r="D404" s="580" t="s">
        <v>1176</v>
      </c>
    </row>
    <row r="405" spans="1:4" x14ac:dyDescent="0.25">
      <c r="A405" s="191">
        <v>404</v>
      </c>
      <c r="B405" s="643" t="s">
        <v>2041</v>
      </c>
      <c r="C405" s="643" t="s">
        <v>783</v>
      </c>
      <c r="D405" s="580" t="s">
        <v>1177</v>
      </c>
    </row>
    <row r="406" spans="1:4" x14ac:dyDescent="0.25">
      <c r="A406" s="191">
        <v>405</v>
      </c>
      <c r="B406" s="643" t="s">
        <v>2042</v>
      </c>
      <c r="C406" s="643" t="s">
        <v>849</v>
      </c>
      <c r="D406" s="580" t="s">
        <v>1178</v>
      </c>
    </row>
    <row r="407" spans="1:4" x14ac:dyDescent="0.25">
      <c r="A407" s="191">
        <v>406</v>
      </c>
      <c r="B407" s="643" t="s">
        <v>2043</v>
      </c>
      <c r="C407" s="643" t="s">
        <v>835</v>
      </c>
      <c r="D407" s="580" t="s">
        <v>507</v>
      </c>
    </row>
    <row r="408" spans="1:4" x14ac:dyDescent="0.2">
      <c r="A408" s="191">
        <v>407</v>
      </c>
      <c r="B408" s="647" t="s">
        <v>2044</v>
      </c>
      <c r="C408" s="647" t="s">
        <v>252</v>
      </c>
      <c r="D408" s="580" t="s">
        <v>508</v>
      </c>
    </row>
    <row r="409" spans="1:4" x14ac:dyDescent="0.2">
      <c r="A409" s="191">
        <v>408</v>
      </c>
      <c r="B409" s="647" t="s">
        <v>2045</v>
      </c>
      <c r="C409" s="647" t="s">
        <v>253</v>
      </c>
      <c r="D409" s="580" t="s">
        <v>1179</v>
      </c>
    </row>
    <row r="410" spans="1:4" x14ac:dyDescent="0.2">
      <c r="A410" s="191">
        <v>409</v>
      </c>
      <c r="B410" s="604" t="s">
        <v>2046</v>
      </c>
      <c r="C410" s="604" t="s">
        <v>7</v>
      </c>
      <c r="D410" s="580" t="s">
        <v>1180</v>
      </c>
    </row>
    <row r="411" spans="1:4" x14ac:dyDescent="0.2">
      <c r="A411" s="191">
        <v>410</v>
      </c>
      <c r="B411" s="604" t="s">
        <v>631</v>
      </c>
      <c r="C411" s="604" t="s">
        <v>631</v>
      </c>
      <c r="D411" s="580" t="s">
        <v>1247</v>
      </c>
    </row>
    <row r="412" spans="1:4" x14ac:dyDescent="0.2">
      <c r="A412" s="191">
        <v>411</v>
      </c>
      <c r="B412" s="604" t="s">
        <v>2047</v>
      </c>
      <c r="C412" s="604" t="s">
        <v>13</v>
      </c>
      <c r="D412" s="580" t="s">
        <v>1181</v>
      </c>
    </row>
    <row r="413" spans="1:4" x14ac:dyDescent="0.2">
      <c r="A413" s="191">
        <v>412</v>
      </c>
      <c r="B413" s="604" t="s">
        <v>14</v>
      </c>
      <c r="C413" s="604" t="s">
        <v>14</v>
      </c>
      <c r="D413" s="580" t="s">
        <v>1230</v>
      </c>
    </row>
    <row r="414" spans="1:4" x14ac:dyDescent="0.2">
      <c r="A414" s="191">
        <v>413</v>
      </c>
      <c r="B414" s="604" t="s">
        <v>2048</v>
      </c>
      <c r="C414" s="604" t="s">
        <v>15</v>
      </c>
      <c r="D414" s="580" t="s">
        <v>1231</v>
      </c>
    </row>
    <row r="415" spans="1:4" x14ac:dyDescent="0.2">
      <c r="A415" s="191">
        <v>414</v>
      </c>
      <c r="B415" s="604" t="s">
        <v>2049</v>
      </c>
      <c r="C415" s="604" t="s">
        <v>16</v>
      </c>
      <c r="D415" s="580" t="s">
        <v>1182</v>
      </c>
    </row>
    <row r="416" spans="1:4" x14ac:dyDescent="0.2">
      <c r="A416" s="191">
        <v>415</v>
      </c>
      <c r="B416" s="604" t="s">
        <v>2050</v>
      </c>
      <c r="C416" s="604" t="s">
        <v>890</v>
      </c>
      <c r="D416" s="580" t="s">
        <v>1183</v>
      </c>
    </row>
    <row r="417" spans="1:4" x14ac:dyDescent="0.2">
      <c r="A417" s="191">
        <v>416</v>
      </c>
      <c r="B417" s="604" t="s">
        <v>2051</v>
      </c>
      <c r="C417" s="604" t="s">
        <v>18</v>
      </c>
      <c r="D417" s="580" t="s">
        <v>1184</v>
      </c>
    </row>
    <row r="418" spans="1:4" x14ac:dyDescent="0.2">
      <c r="A418" s="191">
        <v>417</v>
      </c>
      <c r="B418" s="604" t="s">
        <v>2052</v>
      </c>
      <c r="C418" s="604" t="s">
        <v>19</v>
      </c>
      <c r="D418" s="580" t="s">
        <v>1185</v>
      </c>
    </row>
    <row r="419" spans="1:4" x14ac:dyDescent="0.2">
      <c r="A419" s="191">
        <v>418</v>
      </c>
      <c r="B419" s="604" t="s">
        <v>2053</v>
      </c>
      <c r="C419" s="604" t="s">
        <v>20</v>
      </c>
      <c r="D419" s="580" t="s">
        <v>1186</v>
      </c>
    </row>
    <row r="420" spans="1:4" x14ac:dyDescent="0.2">
      <c r="A420" s="191">
        <v>419</v>
      </c>
      <c r="B420" s="604" t="s">
        <v>2054</v>
      </c>
      <c r="C420" s="604" t="s">
        <v>21</v>
      </c>
      <c r="D420" s="580" t="s">
        <v>1187</v>
      </c>
    </row>
    <row r="421" spans="1:4" x14ac:dyDescent="0.2">
      <c r="A421" s="191">
        <v>420</v>
      </c>
      <c r="B421" s="604" t="s">
        <v>2055</v>
      </c>
      <c r="C421" s="604" t="s">
        <v>22</v>
      </c>
      <c r="D421" s="580" t="s">
        <v>1188</v>
      </c>
    </row>
    <row r="422" spans="1:4" x14ac:dyDescent="0.2">
      <c r="A422" s="191">
        <v>421</v>
      </c>
      <c r="B422" s="604" t="s">
        <v>2056</v>
      </c>
      <c r="C422" s="604" t="s">
        <v>23</v>
      </c>
      <c r="D422" s="580" t="s">
        <v>1189</v>
      </c>
    </row>
    <row r="423" spans="1:4" x14ac:dyDescent="0.2">
      <c r="A423" s="191">
        <v>422</v>
      </c>
      <c r="B423" s="604" t="s">
        <v>2057</v>
      </c>
      <c r="C423" s="604" t="s">
        <v>24</v>
      </c>
      <c r="D423" s="580" t="s">
        <v>1190</v>
      </c>
    </row>
    <row r="424" spans="1:4" x14ac:dyDescent="0.2">
      <c r="A424" s="191">
        <v>423</v>
      </c>
      <c r="B424" s="604" t="s">
        <v>2058</v>
      </c>
      <c r="C424" s="604" t="s">
        <v>25</v>
      </c>
      <c r="D424" s="580" t="s">
        <v>1191</v>
      </c>
    </row>
    <row r="425" spans="1:4" x14ac:dyDescent="0.2">
      <c r="A425" s="191">
        <v>424</v>
      </c>
      <c r="B425" s="604" t="s">
        <v>2059</v>
      </c>
      <c r="C425" s="604" t="s">
        <v>26</v>
      </c>
      <c r="D425" s="580" t="s">
        <v>1192</v>
      </c>
    </row>
    <row r="426" spans="1:4" x14ac:dyDescent="0.2">
      <c r="A426" s="191">
        <v>425</v>
      </c>
      <c r="B426" s="604" t="s">
        <v>2060</v>
      </c>
      <c r="C426" s="604" t="s">
        <v>27</v>
      </c>
      <c r="D426" s="580" t="s">
        <v>1193</v>
      </c>
    </row>
    <row r="427" spans="1:4" x14ac:dyDescent="0.2">
      <c r="A427" s="191">
        <v>426</v>
      </c>
      <c r="B427" s="604" t="s">
        <v>2061</v>
      </c>
      <c r="C427" s="604" t="s">
        <v>28</v>
      </c>
      <c r="D427" s="580" t="s">
        <v>1194</v>
      </c>
    </row>
    <row r="428" spans="1:4" x14ac:dyDescent="0.2">
      <c r="A428" s="191">
        <v>427</v>
      </c>
      <c r="B428" s="604" t="s">
        <v>2062</v>
      </c>
      <c r="C428" s="604" t="s">
        <v>29</v>
      </c>
      <c r="D428" s="580" t="s">
        <v>1195</v>
      </c>
    </row>
    <row r="429" spans="1:4" x14ac:dyDescent="0.2">
      <c r="A429" s="191">
        <v>428</v>
      </c>
      <c r="B429" s="604" t="s">
        <v>2063</v>
      </c>
      <c r="C429" s="604" t="s">
        <v>30</v>
      </c>
      <c r="D429" s="580" t="s">
        <v>1196</v>
      </c>
    </row>
    <row r="430" spans="1:4" x14ac:dyDescent="0.2">
      <c r="A430" s="191">
        <v>429</v>
      </c>
      <c r="B430" s="604" t="s">
        <v>2064</v>
      </c>
      <c r="C430" s="604" t="s">
        <v>31</v>
      </c>
      <c r="D430" s="580" t="s">
        <v>1197</v>
      </c>
    </row>
    <row r="431" spans="1:4" x14ac:dyDescent="0.2">
      <c r="A431" s="191">
        <v>430</v>
      </c>
      <c r="B431" s="604" t="s">
        <v>2065</v>
      </c>
      <c r="C431" s="604" t="s">
        <v>32</v>
      </c>
      <c r="D431" s="580" t="s">
        <v>1198</v>
      </c>
    </row>
    <row r="432" spans="1:4" x14ac:dyDescent="0.2">
      <c r="A432" s="191">
        <v>431</v>
      </c>
      <c r="B432" s="604" t="s">
        <v>2066</v>
      </c>
      <c r="C432" s="604" t="s">
        <v>33</v>
      </c>
      <c r="D432" s="580" t="s">
        <v>1199</v>
      </c>
    </row>
    <row r="433" spans="1:4" x14ac:dyDescent="0.2">
      <c r="A433" s="191">
        <v>432</v>
      </c>
      <c r="B433" s="604" t="s">
        <v>2067</v>
      </c>
      <c r="C433" s="604" t="s">
        <v>34</v>
      </c>
      <c r="D433" s="580" t="s">
        <v>1200</v>
      </c>
    </row>
    <row r="434" spans="1:4" x14ac:dyDescent="0.2">
      <c r="A434" s="191">
        <v>433</v>
      </c>
      <c r="B434" s="604" t="s">
        <v>2068</v>
      </c>
      <c r="C434" s="604" t="s">
        <v>36</v>
      </c>
      <c r="D434" s="580" t="s">
        <v>1201</v>
      </c>
    </row>
    <row r="435" spans="1:4" x14ac:dyDescent="0.2">
      <c r="A435" s="191">
        <v>434</v>
      </c>
      <c r="B435" s="604" t="s">
        <v>2069</v>
      </c>
      <c r="C435" s="604" t="s">
        <v>38</v>
      </c>
      <c r="D435" s="580" t="s">
        <v>1202</v>
      </c>
    </row>
    <row r="436" spans="1:4" x14ac:dyDescent="0.2">
      <c r="A436" s="191">
        <v>435</v>
      </c>
      <c r="B436" s="604" t="s">
        <v>2070</v>
      </c>
      <c r="C436" s="604" t="s">
        <v>40</v>
      </c>
      <c r="D436" s="580" t="s">
        <v>1203</v>
      </c>
    </row>
    <row r="437" spans="1:4" x14ac:dyDescent="0.2">
      <c r="A437" s="191">
        <v>436</v>
      </c>
      <c r="B437" s="604" t="s">
        <v>2071</v>
      </c>
      <c r="C437" s="604" t="s">
        <v>42</v>
      </c>
      <c r="D437" s="580" t="s">
        <v>1204</v>
      </c>
    </row>
    <row r="438" spans="1:4" x14ac:dyDescent="0.2">
      <c r="A438" s="191">
        <v>437</v>
      </c>
      <c r="B438" s="604" t="s">
        <v>2072</v>
      </c>
      <c r="C438" s="604" t="s">
        <v>44</v>
      </c>
      <c r="D438" s="580" t="s">
        <v>1205</v>
      </c>
    </row>
    <row r="439" spans="1:4" x14ac:dyDescent="0.2">
      <c r="A439" s="191">
        <v>438</v>
      </c>
      <c r="B439" s="604" t="s">
        <v>2073</v>
      </c>
      <c r="C439" s="604" t="s">
        <v>46</v>
      </c>
      <c r="D439" s="580" t="s">
        <v>1206</v>
      </c>
    </row>
    <row r="440" spans="1:4" x14ac:dyDescent="0.2">
      <c r="A440" s="191">
        <v>439</v>
      </c>
      <c r="B440" s="604" t="s">
        <v>2074</v>
      </c>
      <c r="C440" s="604" t="s">
        <v>48</v>
      </c>
      <c r="D440" s="580" t="s">
        <v>1207</v>
      </c>
    </row>
    <row r="441" spans="1:4" x14ac:dyDescent="0.2">
      <c r="A441" s="191">
        <v>440</v>
      </c>
      <c r="B441" s="604" t="s">
        <v>2075</v>
      </c>
      <c r="C441" s="604" t="s">
        <v>50</v>
      </c>
      <c r="D441" s="580" t="s">
        <v>1208</v>
      </c>
    </row>
    <row r="442" spans="1:4" x14ac:dyDescent="0.2">
      <c r="A442" s="191">
        <v>441</v>
      </c>
      <c r="B442" s="604" t="s">
        <v>2076</v>
      </c>
      <c r="C442" s="604" t="s">
        <v>52</v>
      </c>
      <c r="D442" s="580" t="s">
        <v>1209</v>
      </c>
    </row>
    <row r="443" spans="1:4" x14ac:dyDescent="0.2">
      <c r="A443" s="191">
        <v>442</v>
      </c>
      <c r="B443" s="604" t="s">
        <v>2077</v>
      </c>
      <c r="C443" s="604" t="s">
        <v>53</v>
      </c>
      <c r="D443" s="580" t="s">
        <v>1221</v>
      </c>
    </row>
    <row r="444" spans="1:4" x14ac:dyDescent="0.2">
      <c r="A444" s="191">
        <v>443</v>
      </c>
      <c r="B444" s="604" t="s">
        <v>2078</v>
      </c>
      <c r="C444" s="604" t="s">
        <v>54</v>
      </c>
      <c r="D444" s="580" t="s">
        <v>1212</v>
      </c>
    </row>
    <row r="445" spans="1:4" x14ac:dyDescent="0.2">
      <c r="A445" s="191">
        <v>444</v>
      </c>
      <c r="B445" s="604" t="s">
        <v>2079</v>
      </c>
      <c r="C445" s="604" t="s">
        <v>56</v>
      </c>
      <c r="D445" s="580" t="s">
        <v>1210</v>
      </c>
    </row>
    <row r="446" spans="1:4" x14ac:dyDescent="0.2">
      <c r="A446" s="191">
        <v>445</v>
      </c>
      <c r="B446" s="604" t="s">
        <v>2080</v>
      </c>
      <c r="C446" s="604" t="s">
        <v>58</v>
      </c>
      <c r="D446" s="580" t="s">
        <v>1211</v>
      </c>
    </row>
    <row r="447" spans="1:4" x14ac:dyDescent="0.2">
      <c r="A447" s="191">
        <v>446</v>
      </c>
      <c r="B447" s="604" t="s">
        <v>2081</v>
      </c>
      <c r="C447" s="604" t="s">
        <v>60</v>
      </c>
      <c r="D447" s="580" t="s">
        <v>1213</v>
      </c>
    </row>
    <row r="448" spans="1:4" x14ac:dyDescent="0.2">
      <c r="A448" s="191">
        <v>447</v>
      </c>
      <c r="B448" s="604" t="s">
        <v>2082</v>
      </c>
      <c r="C448" s="604" t="s">
        <v>62</v>
      </c>
      <c r="D448" s="580" t="s">
        <v>1214</v>
      </c>
    </row>
    <row r="449" spans="1:4" x14ac:dyDescent="0.2">
      <c r="A449" s="191">
        <v>448</v>
      </c>
      <c r="B449" s="604" t="s">
        <v>2083</v>
      </c>
      <c r="C449" s="604" t="s">
        <v>64</v>
      </c>
      <c r="D449" s="580" t="s">
        <v>1215</v>
      </c>
    </row>
    <row r="450" spans="1:4" x14ac:dyDescent="0.2">
      <c r="A450" s="191">
        <v>449</v>
      </c>
      <c r="B450" s="604" t="s">
        <v>2084</v>
      </c>
      <c r="C450" s="604" t="s">
        <v>66</v>
      </c>
      <c r="D450" s="580" t="s">
        <v>1216</v>
      </c>
    </row>
    <row r="451" spans="1:4" x14ac:dyDescent="0.2">
      <c r="A451" s="191">
        <v>450</v>
      </c>
      <c r="B451" s="604" t="s">
        <v>2085</v>
      </c>
      <c r="C451" s="604" t="s">
        <v>68</v>
      </c>
      <c r="D451" s="580" t="s">
        <v>1217</v>
      </c>
    </row>
    <row r="452" spans="1:4" x14ac:dyDescent="0.2">
      <c r="A452" s="191">
        <v>451</v>
      </c>
      <c r="B452" s="604" t="s">
        <v>2086</v>
      </c>
      <c r="C452" s="604" t="s">
        <v>70</v>
      </c>
      <c r="D452" s="580" t="s">
        <v>1218</v>
      </c>
    </row>
    <row r="453" spans="1:4" x14ac:dyDescent="0.2">
      <c r="A453" s="191">
        <v>452</v>
      </c>
      <c r="B453" s="604" t="s">
        <v>2087</v>
      </c>
      <c r="C453" s="604" t="s">
        <v>72</v>
      </c>
      <c r="D453" s="580" t="s">
        <v>1219</v>
      </c>
    </row>
    <row r="454" spans="1:4" x14ac:dyDescent="0.2">
      <c r="A454" s="191">
        <v>453</v>
      </c>
      <c r="B454" s="604" t="s">
        <v>2088</v>
      </c>
      <c r="C454" s="604" t="s">
        <v>74</v>
      </c>
      <c r="D454" s="580" t="s">
        <v>1220</v>
      </c>
    </row>
    <row r="455" spans="1:4" x14ac:dyDescent="0.2">
      <c r="A455" s="191">
        <v>454</v>
      </c>
      <c r="B455" s="604" t="s">
        <v>2089</v>
      </c>
      <c r="C455" s="604" t="s">
        <v>76</v>
      </c>
      <c r="D455" s="580" t="s">
        <v>1222</v>
      </c>
    </row>
    <row r="456" spans="1:4" x14ac:dyDescent="0.2">
      <c r="A456" s="191">
        <v>455</v>
      </c>
      <c r="B456" s="604" t="s">
        <v>2090</v>
      </c>
      <c r="C456" s="604" t="s">
        <v>78</v>
      </c>
      <c r="D456" s="580" t="s">
        <v>1223</v>
      </c>
    </row>
    <row r="457" spans="1:4" x14ac:dyDescent="0.2">
      <c r="A457" s="191">
        <v>456</v>
      </c>
      <c r="B457" s="604" t="s">
        <v>2091</v>
      </c>
      <c r="C457" s="604" t="s">
        <v>79</v>
      </c>
      <c r="D457" s="580" t="s">
        <v>1224</v>
      </c>
    </row>
    <row r="458" spans="1:4" x14ac:dyDescent="0.2">
      <c r="A458" s="191">
        <v>457</v>
      </c>
      <c r="B458" s="604" t="s">
        <v>2092</v>
      </c>
      <c r="C458" s="604" t="s">
        <v>81</v>
      </c>
      <c r="D458" s="580" t="s">
        <v>1225</v>
      </c>
    </row>
    <row r="459" spans="1:4" x14ac:dyDescent="0.2">
      <c r="A459" s="191">
        <v>458</v>
      </c>
      <c r="B459" s="604" t="s">
        <v>2093</v>
      </c>
      <c r="C459" s="604" t="s">
        <v>83</v>
      </c>
      <c r="D459" s="580" t="s">
        <v>1226</v>
      </c>
    </row>
    <row r="460" spans="1:4" x14ac:dyDescent="0.2">
      <c r="A460" s="191">
        <v>459</v>
      </c>
      <c r="B460" s="604" t="s">
        <v>2094</v>
      </c>
      <c r="C460" s="604" t="s">
        <v>85</v>
      </c>
      <c r="D460" s="580" t="s">
        <v>1227</v>
      </c>
    </row>
    <row r="461" spans="1:4" x14ac:dyDescent="0.2">
      <c r="A461" s="191">
        <v>460</v>
      </c>
      <c r="B461" s="604" t="s">
        <v>2095</v>
      </c>
      <c r="C461" s="604" t="s">
        <v>86</v>
      </c>
      <c r="D461" s="580" t="s">
        <v>1228</v>
      </c>
    </row>
    <row r="462" spans="1:4" x14ac:dyDescent="0.2">
      <c r="A462" s="191">
        <v>461</v>
      </c>
      <c r="B462" s="604" t="s">
        <v>2096</v>
      </c>
      <c r="C462" s="604" t="s">
        <v>88</v>
      </c>
      <c r="D462" s="580" t="s">
        <v>1229</v>
      </c>
    </row>
    <row r="463" spans="1:4" x14ac:dyDescent="0.2">
      <c r="A463" s="191">
        <v>462</v>
      </c>
      <c r="B463" s="604" t="s">
        <v>2097</v>
      </c>
      <c r="C463" s="604" t="s">
        <v>90</v>
      </c>
      <c r="D463" s="580" t="s">
        <v>1232</v>
      </c>
    </row>
    <row r="464" spans="1:4" x14ac:dyDescent="0.2">
      <c r="A464" s="191">
        <v>463</v>
      </c>
      <c r="B464" s="604" t="s">
        <v>2098</v>
      </c>
      <c r="C464" s="604" t="s">
        <v>92</v>
      </c>
      <c r="D464" s="580" t="s">
        <v>1233</v>
      </c>
    </row>
    <row r="465" spans="1:4" x14ac:dyDescent="0.2">
      <c r="A465" s="191">
        <v>464</v>
      </c>
      <c r="B465" s="604" t="s">
        <v>2099</v>
      </c>
      <c r="C465" s="604" t="s">
        <v>94</v>
      </c>
      <c r="D465" s="580" t="s">
        <v>1234</v>
      </c>
    </row>
    <row r="466" spans="1:4" x14ac:dyDescent="0.2">
      <c r="A466" s="191">
        <v>465</v>
      </c>
      <c r="B466" s="604" t="s">
        <v>2100</v>
      </c>
      <c r="C466" s="604" t="s">
        <v>95</v>
      </c>
      <c r="D466" s="580" t="s">
        <v>1235</v>
      </c>
    </row>
    <row r="467" spans="1:4" x14ac:dyDescent="0.2">
      <c r="A467" s="191">
        <v>466</v>
      </c>
      <c r="B467" s="604" t="s">
        <v>2101</v>
      </c>
      <c r="C467" s="604" t="s">
        <v>97</v>
      </c>
      <c r="D467" s="580" t="s">
        <v>1236</v>
      </c>
    </row>
    <row r="468" spans="1:4" x14ac:dyDescent="0.2">
      <c r="A468" s="191">
        <v>467</v>
      </c>
      <c r="B468" s="604" t="s">
        <v>2102</v>
      </c>
      <c r="C468" s="604" t="s">
        <v>98</v>
      </c>
      <c r="D468" s="580" t="s">
        <v>1237</v>
      </c>
    </row>
    <row r="469" spans="1:4" x14ac:dyDescent="0.2">
      <c r="A469" s="191">
        <v>468</v>
      </c>
      <c r="B469" s="604" t="s">
        <v>2103</v>
      </c>
      <c r="C469" s="604" t="s">
        <v>100</v>
      </c>
      <c r="D469" s="580" t="s">
        <v>1238</v>
      </c>
    </row>
    <row r="470" spans="1:4" x14ac:dyDescent="0.2">
      <c r="A470" s="191">
        <v>469</v>
      </c>
      <c r="B470" s="604" t="s">
        <v>2104</v>
      </c>
      <c r="C470" s="604" t="s">
        <v>102</v>
      </c>
      <c r="D470" s="580" t="s">
        <v>1239</v>
      </c>
    </row>
    <row r="471" spans="1:4" x14ac:dyDescent="0.2">
      <c r="A471" s="191">
        <v>470</v>
      </c>
      <c r="B471" s="604" t="s">
        <v>2105</v>
      </c>
      <c r="C471" s="604" t="s">
        <v>104</v>
      </c>
      <c r="D471" s="580" t="s">
        <v>1240</v>
      </c>
    </row>
    <row r="472" spans="1:4" x14ac:dyDescent="0.2">
      <c r="A472" s="191">
        <v>471</v>
      </c>
      <c r="B472" s="604" t="s">
        <v>2106</v>
      </c>
      <c r="C472" s="604" t="s">
        <v>105</v>
      </c>
      <c r="D472" s="580" t="s">
        <v>1241</v>
      </c>
    </row>
    <row r="473" spans="1:4" x14ac:dyDescent="0.2">
      <c r="A473" s="191">
        <v>472</v>
      </c>
      <c r="B473" s="604" t="s">
        <v>2107</v>
      </c>
      <c r="C473" s="604" t="s">
        <v>107</v>
      </c>
      <c r="D473" s="580" t="s">
        <v>1242</v>
      </c>
    </row>
    <row r="474" spans="1:4" x14ac:dyDescent="0.2">
      <c r="A474" s="191">
        <v>473</v>
      </c>
      <c r="B474" s="604" t="s">
        <v>2108</v>
      </c>
      <c r="C474" s="604" t="s">
        <v>108</v>
      </c>
      <c r="D474" s="580" t="s">
        <v>1243</v>
      </c>
    </row>
    <row r="475" spans="1:4" x14ac:dyDescent="0.2">
      <c r="A475" s="191">
        <v>474</v>
      </c>
      <c r="B475" s="604" t="s">
        <v>2109</v>
      </c>
      <c r="C475" s="604" t="s">
        <v>110</v>
      </c>
      <c r="D475" s="580" t="s">
        <v>1244</v>
      </c>
    </row>
    <row r="476" spans="1:4" x14ac:dyDescent="0.2">
      <c r="A476" s="191">
        <v>475</v>
      </c>
      <c r="B476" s="644" t="s">
        <v>2110</v>
      </c>
      <c r="C476" s="644" t="s">
        <v>10</v>
      </c>
      <c r="D476" s="580" t="s">
        <v>1246</v>
      </c>
    </row>
    <row r="477" spans="1:4" x14ac:dyDescent="0.25">
      <c r="A477" s="191">
        <v>476</v>
      </c>
      <c r="B477" s="568" t="s">
        <v>2111</v>
      </c>
      <c r="C477" s="568" t="s">
        <v>582</v>
      </c>
      <c r="D477" s="580" t="s">
        <v>1248</v>
      </c>
    </row>
    <row r="478" spans="1:4" x14ac:dyDescent="0.25">
      <c r="A478" s="191">
        <v>477</v>
      </c>
      <c r="B478" s="568" t="s">
        <v>2112</v>
      </c>
      <c r="C478" s="568" t="s">
        <v>583</v>
      </c>
      <c r="D478" s="580" t="s">
        <v>1249</v>
      </c>
    </row>
    <row r="479" spans="1:4" x14ac:dyDescent="0.25">
      <c r="A479" s="191">
        <v>478</v>
      </c>
      <c r="B479" s="568" t="s">
        <v>2113</v>
      </c>
      <c r="C479" s="568" t="s">
        <v>584</v>
      </c>
      <c r="D479" s="580" t="s">
        <v>1250</v>
      </c>
    </row>
    <row r="480" spans="1:4" x14ac:dyDescent="0.25">
      <c r="A480" s="191">
        <v>479</v>
      </c>
      <c r="B480" s="568" t="s">
        <v>2114</v>
      </c>
      <c r="C480" s="568" t="s">
        <v>418</v>
      </c>
      <c r="D480" s="580" t="s">
        <v>509</v>
      </c>
    </row>
    <row r="481" spans="1:4" x14ac:dyDescent="0.25">
      <c r="A481" s="191">
        <v>480</v>
      </c>
      <c r="B481" s="568" t="s">
        <v>2115</v>
      </c>
      <c r="C481" s="568" t="s">
        <v>585</v>
      </c>
      <c r="D481" s="580" t="s">
        <v>510</v>
      </c>
    </row>
    <row r="482" spans="1:4" x14ac:dyDescent="0.25">
      <c r="A482" s="191">
        <v>481</v>
      </c>
      <c r="B482" s="568" t="s">
        <v>2116</v>
      </c>
      <c r="C482" s="568" t="s">
        <v>586</v>
      </c>
      <c r="D482" s="580" t="s">
        <v>511</v>
      </c>
    </row>
    <row r="483" spans="1:4" x14ac:dyDescent="0.25">
      <c r="A483" s="191">
        <v>482</v>
      </c>
      <c r="B483" s="568" t="s">
        <v>2117</v>
      </c>
      <c r="C483" s="568" t="s">
        <v>587</v>
      </c>
      <c r="D483" s="580" t="s">
        <v>512</v>
      </c>
    </row>
    <row r="484" spans="1:4" x14ac:dyDescent="0.25">
      <c r="A484" s="191">
        <v>483</v>
      </c>
      <c r="B484" s="568" t="s">
        <v>2118</v>
      </c>
      <c r="C484" s="568" t="s">
        <v>588</v>
      </c>
      <c r="D484" s="580" t="s">
        <v>513</v>
      </c>
    </row>
    <row r="485" spans="1:4" x14ac:dyDescent="0.25">
      <c r="A485" s="191">
        <v>484</v>
      </c>
      <c r="B485" s="568" t="s">
        <v>2119</v>
      </c>
      <c r="C485" s="568" t="s">
        <v>589</v>
      </c>
      <c r="D485" s="580" t="s">
        <v>514</v>
      </c>
    </row>
    <row r="486" spans="1:4" x14ac:dyDescent="0.25">
      <c r="A486" s="191">
        <v>485</v>
      </c>
      <c r="B486" s="568" t="s">
        <v>2120</v>
      </c>
      <c r="C486" s="568" t="s">
        <v>590</v>
      </c>
      <c r="D486" s="580" t="s">
        <v>515</v>
      </c>
    </row>
    <row r="487" spans="1:4" x14ac:dyDescent="0.2">
      <c r="A487" s="191">
        <v>486</v>
      </c>
      <c r="B487" s="575" t="s">
        <v>868</v>
      </c>
      <c r="D487" s="580" t="s">
        <v>1571</v>
      </c>
    </row>
    <row r="488" spans="1:4" x14ac:dyDescent="0.2">
      <c r="A488" s="191">
        <v>487</v>
      </c>
      <c r="B488" s="453" t="s">
        <v>527</v>
      </c>
      <c r="D488" s="580" t="s">
        <v>1261</v>
      </c>
    </row>
    <row r="489" spans="1:4" x14ac:dyDescent="0.2">
      <c r="A489" s="191">
        <v>488</v>
      </c>
      <c r="B489" s="453" t="s">
        <v>528</v>
      </c>
      <c r="D489" s="580" t="s">
        <v>1573</v>
      </c>
    </row>
    <row r="490" spans="1:4" x14ac:dyDescent="0.2">
      <c r="A490" s="191">
        <v>489</v>
      </c>
      <c r="B490" s="453" t="s">
        <v>529</v>
      </c>
      <c r="D490" s="580" t="s">
        <v>1574</v>
      </c>
    </row>
    <row r="491" spans="1:4" x14ac:dyDescent="0.2">
      <c r="A491" s="191">
        <v>490</v>
      </c>
      <c r="B491" s="453" t="s">
        <v>530</v>
      </c>
      <c r="D491" s="580" t="s">
        <v>1575</v>
      </c>
    </row>
    <row r="492" spans="1:4" x14ac:dyDescent="0.2">
      <c r="A492" s="191">
        <v>491</v>
      </c>
      <c r="B492" s="648" t="s">
        <v>2123</v>
      </c>
      <c r="C492" s="648" t="s">
        <v>567</v>
      </c>
      <c r="D492" s="580" t="s">
        <v>1252</v>
      </c>
    </row>
    <row r="493" spans="1:4" x14ac:dyDescent="0.2">
      <c r="A493" s="191">
        <v>492</v>
      </c>
      <c r="B493" s="648" t="s">
        <v>2124</v>
      </c>
      <c r="C493" s="648" t="s">
        <v>579</v>
      </c>
      <c r="D493" s="580" t="s">
        <v>1253</v>
      </c>
    </row>
    <row r="494" spans="1:4" x14ac:dyDescent="0.2">
      <c r="A494" s="191">
        <v>493</v>
      </c>
      <c r="B494" s="453" t="s">
        <v>2125</v>
      </c>
      <c r="C494" s="453" t="s">
        <v>572</v>
      </c>
      <c r="D494" s="580" t="s">
        <v>1254</v>
      </c>
    </row>
    <row r="495" spans="1:4" x14ac:dyDescent="0.2">
      <c r="A495" s="191">
        <v>494</v>
      </c>
      <c r="B495" s="453" t="s">
        <v>2126</v>
      </c>
      <c r="C495" s="453" t="s">
        <v>573</v>
      </c>
      <c r="D495" s="580" t="s">
        <v>1255</v>
      </c>
    </row>
    <row r="496" spans="1:4" x14ac:dyDescent="0.2">
      <c r="A496" s="191">
        <v>495</v>
      </c>
      <c r="B496" s="453" t="s">
        <v>2127</v>
      </c>
      <c r="C496" s="453" t="s">
        <v>2121</v>
      </c>
      <c r="D496" s="580" t="s">
        <v>1256</v>
      </c>
    </row>
    <row r="497" spans="1:4" x14ac:dyDescent="0.2">
      <c r="A497" s="191">
        <v>496</v>
      </c>
      <c r="B497" s="453" t="s">
        <v>2128</v>
      </c>
      <c r="C497" s="453" t="s">
        <v>574</v>
      </c>
      <c r="D497" s="580" t="s">
        <v>1257</v>
      </c>
    </row>
    <row r="498" spans="1:4" x14ac:dyDescent="0.2">
      <c r="A498" s="191">
        <v>497</v>
      </c>
      <c r="B498" s="453" t="s">
        <v>2129</v>
      </c>
      <c r="C498" s="453" t="s">
        <v>575</v>
      </c>
      <c r="D498" s="580" t="s">
        <v>1258</v>
      </c>
    </row>
    <row r="499" spans="1:4" x14ac:dyDescent="0.2">
      <c r="A499" s="191">
        <v>498</v>
      </c>
      <c r="B499" s="648" t="s">
        <v>2130</v>
      </c>
      <c r="C499" s="648" t="s">
        <v>813</v>
      </c>
      <c r="D499" s="580" t="s">
        <v>1260</v>
      </c>
    </row>
    <row r="500" spans="1:4" x14ac:dyDescent="0.2">
      <c r="A500" s="191">
        <v>499</v>
      </c>
      <c r="B500" s="453" t="s">
        <v>2131</v>
      </c>
      <c r="C500" s="453" t="s">
        <v>805</v>
      </c>
      <c r="D500" s="580" t="s">
        <v>1665</v>
      </c>
    </row>
    <row r="501" spans="1:4" x14ac:dyDescent="0.2">
      <c r="A501" s="191">
        <v>500</v>
      </c>
      <c r="B501" s="648" t="s">
        <v>2132</v>
      </c>
      <c r="C501" s="648" t="s">
        <v>623</v>
      </c>
      <c r="D501" s="580" t="s">
        <v>1262</v>
      </c>
    </row>
    <row r="502" spans="1:4" x14ac:dyDescent="0.2">
      <c r="A502" s="191">
        <v>501</v>
      </c>
      <c r="B502" s="574" t="s">
        <v>2133</v>
      </c>
      <c r="C502" s="574" t="s">
        <v>2122</v>
      </c>
      <c r="D502" s="580" t="s">
        <v>1263</v>
      </c>
    </row>
    <row r="503" spans="1:4" x14ac:dyDescent="0.2">
      <c r="A503" s="191">
        <v>502</v>
      </c>
      <c r="B503" s="574" t="s">
        <v>2134</v>
      </c>
      <c r="C503" s="574" t="s">
        <v>624</v>
      </c>
      <c r="D503" s="580" t="s">
        <v>1264</v>
      </c>
    </row>
    <row r="504" spans="1:4" x14ac:dyDescent="0.2">
      <c r="A504" s="191">
        <v>503</v>
      </c>
      <c r="B504" s="574" t="s">
        <v>2135</v>
      </c>
      <c r="C504" s="574" t="s">
        <v>625</v>
      </c>
      <c r="D504" s="580" t="s">
        <v>1265</v>
      </c>
    </row>
    <row r="505" spans="1:4" x14ac:dyDescent="0.2">
      <c r="A505" s="191">
        <v>504</v>
      </c>
      <c r="B505" s="574" t="s">
        <v>2136</v>
      </c>
      <c r="C505" s="574" t="s">
        <v>626</v>
      </c>
      <c r="D505" s="580" t="s">
        <v>1266</v>
      </c>
    </row>
    <row r="506" spans="1:4" ht="15.75" thickBot="1" x14ac:dyDescent="0.25">
      <c r="A506" s="191">
        <v>505</v>
      </c>
      <c r="B506" s="574" t="s">
        <v>2137</v>
      </c>
      <c r="C506" s="574" t="s">
        <v>627</v>
      </c>
      <c r="D506" s="580" t="s">
        <v>1267</v>
      </c>
    </row>
    <row r="507" spans="1:4" ht="25.5" x14ac:dyDescent="0.25">
      <c r="A507" s="191">
        <v>506</v>
      </c>
      <c r="B507" s="649" t="s">
        <v>2138</v>
      </c>
      <c r="C507" s="649" t="s">
        <v>443</v>
      </c>
      <c r="D507" s="580" t="s">
        <v>1268</v>
      </c>
    </row>
    <row r="508" spans="1:4" ht="18" x14ac:dyDescent="0.25">
      <c r="A508" s="191">
        <v>507</v>
      </c>
      <c r="B508" s="650" t="s">
        <v>2139</v>
      </c>
      <c r="C508" s="650" t="s">
        <v>854</v>
      </c>
      <c r="D508" s="580" t="s">
        <v>1269</v>
      </c>
    </row>
    <row r="509" spans="1:4" ht="16.5" thickBot="1" x14ac:dyDescent="0.3">
      <c r="A509" s="191">
        <v>508</v>
      </c>
      <c r="B509" s="181"/>
      <c r="C509" s="181" t="s">
        <v>444</v>
      </c>
      <c r="D509" s="580" t="s">
        <v>1270</v>
      </c>
    </row>
    <row r="510" spans="1:4" ht="25.5" x14ac:dyDescent="0.25">
      <c r="A510" s="191">
        <v>509</v>
      </c>
      <c r="B510" s="649" t="s">
        <v>2140</v>
      </c>
      <c r="C510" s="649" t="s">
        <v>852</v>
      </c>
      <c r="D510" s="580" t="s">
        <v>1271</v>
      </c>
    </row>
    <row r="511" spans="1:4" ht="18" x14ac:dyDescent="0.25">
      <c r="A511" s="191">
        <v>510</v>
      </c>
      <c r="B511" s="178" t="s">
        <v>2141</v>
      </c>
      <c r="C511" s="709" t="s">
        <v>855</v>
      </c>
      <c r="D511" s="580" t="s">
        <v>1274</v>
      </c>
    </row>
    <row r="512" spans="1:4" ht="15.75" x14ac:dyDescent="0.25">
      <c r="A512" s="191">
        <v>511</v>
      </c>
      <c r="B512" s="192" t="s">
        <v>2142</v>
      </c>
      <c r="C512" s="711" t="s">
        <v>437</v>
      </c>
      <c r="D512" s="580" t="s">
        <v>1275</v>
      </c>
    </row>
    <row r="513" spans="1:4" ht="30" x14ac:dyDescent="0.25">
      <c r="A513" s="191">
        <v>512</v>
      </c>
      <c r="B513" s="651" t="s">
        <v>2143</v>
      </c>
      <c r="C513" s="651" t="s">
        <v>853</v>
      </c>
      <c r="D513" s="580" t="s">
        <v>1276</v>
      </c>
    </row>
    <row r="514" spans="1:4" ht="22.5" x14ac:dyDescent="0.25">
      <c r="A514" s="191">
        <v>513</v>
      </c>
      <c r="B514" s="232" t="s">
        <v>2144</v>
      </c>
      <c r="C514" s="734" t="s">
        <v>438</v>
      </c>
      <c r="D514" s="580" t="s">
        <v>1277</v>
      </c>
    </row>
    <row r="515" spans="1:4" x14ac:dyDescent="0.25">
      <c r="A515" s="191">
        <v>514</v>
      </c>
      <c r="B515" s="329" t="s">
        <v>2145</v>
      </c>
      <c r="C515" s="719" t="s">
        <v>439</v>
      </c>
      <c r="D515" s="580" t="s">
        <v>1278</v>
      </c>
    </row>
    <row r="516" spans="1:4" x14ac:dyDescent="0.25">
      <c r="A516" s="191">
        <v>515</v>
      </c>
      <c r="B516" s="329" t="s">
        <v>2146</v>
      </c>
      <c r="C516" s="719" t="s">
        <v>440</v>
      </c>
      <c r="D516" s="580" t="s">
        <v>1279</v>
      </c>
    </row>
    <row r="517" spans="1:4" ht="15.75" x14ac:dyDescent="0.25">
      <c r="A517" s="191">
        <v>516</v>
      </c>
      <c r="B517" s="192" t="s">
        <v>2147</v>
      </c>
      <c r="C517" s="711" t="s">
        <v>441</v>
      </c>
      <c r="D517" s="580" t="s">
        <v>1280</v>
      </c>
    </row>
    <row r="518" spans="1:4" ht="45" x14ac:dyDescent="0.25">
      <c r="A518" s="191">
        <v>517</v>
      </c>
      <c r="B518" s="551" t="s">
        <v>2148</v>
      </c>
      <c r="C518" s="743" t="s">
        <v>442</v>
      </c>
      <c r="D518" s="580" t="s">
        <v>1281</v>
      </c>
    </row>
    <row r="519" spans="1:4" ht="15.75" x14ac:dyDescent="0.25">
      <c r="A519" s="191">
        <v>518</v>
      </c>
      <c r="B519" s="481" t="s">
        <v>2149</v>
      </c>
      <c r="C519" s="740" t="s">
        <v>1323</v>
      </c>
      <c r="D519" s="191"/>
    </row>
    <row r="520" spans="1:4" ht="31.5" x14ac:dyDescent="0.25">
      <c r="A520" s="191">
        <v>519</v>
      </c>
      <c r="B520" s="481" t="s">
        <v>2150</v>
      </c>
      <c r="C520" s="740" t="s">
        <v>1322</v>
      </c>
      <c r="D520" s="191"/>
    </row>
    <row r="521" spans="1:4" ht="21" x14ac:dyDescent="0.25">
      <c r="A521" s="191">
        <v>1000</v>
      </c>
      <c r="B521" s="652" t="s">
        <v>1493</v>
      </c>
      <c r="D521" s="191"/>
    </row>
    <row r="522" spans="1:4" ht="26.25" x14ac:dyDescent="0.4">
      <c r="A522" s="191">
        <v>1001</v>
      </c>
      <c r="B522" s="581" t="s">
        <v>1672</v>
      </c>
      <c r="C522" s="581" t="s">
        <v>1472</v>
      </c>
      <c r="D522" s="580" t="s">
        <v>901</v>
      </c>
    </row>
    <row r="523" spans="1:4" ht="15.75" thickBot="1" x14ac:dyDescent="0.25">
      <c r="A523" s="191">
        <v>1002</v>
      </c>
      <c r="B523" s="587" t="s">
        <v>2153</v>
      </c>
      <c r="C523" s="587" t="s">
        <v>1429</v>
      </c>
      <c r="D523" s="580" t="s">
        <v>1498</v>
      </c>
    </row>
    <row r="524" spans="1:4" ht="63.75" x14ac:dyDescent="0.25">
      <c r="A524" s="191">
        <v>1003</v>
      </c>
      <c r="B524" s="156" t="s">
        <v>2157</v>
      </c>
      <c r="C524" s="699" t="s">
        <v>1393</v>
      </c>
      <c r="D524" s="580" t="s">
        <v>913</v>
      </c>
    </row>
    <row r="525" spans="1:4" x14ac:dyDescent="0.25">
      <c r="A525" s="191">
        <v>1004</v>
      </c>
      <c r="B525" s="57" t="s">
        <v>1392</v>
      </c>
      <c r="C525" s="701" t="s">
        <v>1392</v>
      </c>
      <c r="D525" s="580" t="s">
        <v>914</v>
      </c>
    </row>
    <row r="526" spans="1:4" x14ac:dyDescent="0.2">
      <c r="A526" s="191">
        <v>1005</v>
      </c>
      <c r="B526" s="54" t="s">
        <v>1394</v>
      </c>
      <c r="C526" s="54" t="s">
        <v>1394</v>
      </c>
      <c r="D526" s="580" t="s">
        <v>916</v>
      </c>
    </row>
    <row r="527" spans="1:4" ht="89.25" x14ac:dyDescent="0.25">
      <c r="A527" s="191">
        <v>1006</v>
      </c>
      <c r="B527" s="156" t="s">
        <v>2158</v>
      </c>
      <c r="C527" s="699" t="s">
        <v>1396</v>
      </c>
      <c r="D527" s="580" t="s">
        <v>917</v>
      </c>
    </row>
    <row r="528" spans="1:4" ht="89.25" x14ac:dyDescent="0.25">
      <c r="A528" s="191">
        <v>1007</v>
      </c>
      <c r="B528" s="156" t="s">
        <v>2159</v>
      </c>
      <c r="C528" s="699" t="s">
        <v>1395</v>
      </c>
      <c r="D528" s="580" t="s">
        <v>918</v>
      </c>
    </row>
    <row r="529" spans="1:4" ht="76.5" x14ac:dyDescent="0.25">
      <c r="A529" s="191">
        <v>1008</v>
      </c>
      <c r="B529" s="156" t="s">
        <v>2160</v>
      </c>
      <c r="C529" s="699" t="s">
        <v>1422</v>
      </c>
      <c r="D529" s="580" t="s">
        <v>921</v>
      </c>
    </row>
    <row r="530" spans="1:4" x14ac:dyDescent="0.2">
      <c r="A530" s="191">
        <v>1009</v>
      </c>
      <c r="B530" s="54" t="s">
        <v>1397</v>
      </c>
      <c r="C530" s="54" t="s">
        <v>1397</v>
      </c>
      <c r="D530" s="580" t="s">
        <v>922</v>
      </c>
    </row>
    <row r="531" spans="1:4" ht="63.75" x14ac:dyDescent="0.25">
      <c r="A531" s="191">
        <v>1010</v>
      </c>
      <c r="B531" s="156" t="s">
        <v>2154</v>
      </c>
      <c r="C531" s="699" t="s">
        <v>1398</v>
      </c>
      <c r="D531" s="580" t="s">
        <v>1499</v>
      </c>
    </row>
    <row r="532" spans="1:4" ht="31.5" x14ac:dyDescent="0.25">
      <c r="A532" s="191">
        <v>1011</v>
      </c>
      <c r="B532" s="592" t="s">
        <v>2155</v>
      </c>
      <c r="C532" s="592" t="s">
        <v>1668</v>
      </c>
      <c r="D532" s="580" t="s">
        <v>923</v>
      </c>
    </row>
    <row r="533" spans="1:4" x14ac:dyDescent="0.25">
      <c r="A533" s="191">
        <v>1012</v>
      </c>
      <c r="B533" s="653" t="s">
        <v>2197</v>
      </c>
      <c r="C533" s="653" t="s">
        <v>1401</v>
      </c>
      <c r="D533" s="580" t="s">
        <v>1506</v>
      </c>
    </row>
    <row r="534" spans="1:4" x14ac:dyDescent="0.25">
      <c r="A534" s="191">
        <v>1013</v>
      </c>
      <c r="B534" s="654" t="s">
        <v>2198</v>
      </c>
      <c r="C534" s="654" t="s">
        <v>1402</v>
      </c>
      <c r="D534" s="580" t="s">
        <v>1508</v>
      </c>
    </row>
    <row r="535" spans="1:4" x14ac:dyDescent="0.25">
      <c r="A535" s="191">
        <v>1014</v>
      </c>
      <c r="B535" s="655" t="s">
        <v>2199</v>
      </c>
      <c r="C535" s="655" t="s">
        <v>1403</v>
      </c>
      <c r="D535" s="580" t="s">
        <v>1510</v>
      </c>
    </row>
    <row r="536" spans="1:4" ht="38.25" x14ac:dyDescent="0.25">
      <c r="A536" s="191">
        <v>1015</v>
      </c>
      <c r="B536" s="163" t="s">
        <v>2200</v>
      </c>
      <c r="C536" s="703" t="s">
        <v>1406</v>
      </c>
      <c r="D536" s="580" t="s">
        <v>1511</v>
      </c>
    </row>
    <row r="537" spans="1:4" ht="15.75" thickBot="1" x14ac:dyDescent="0.3">
      <c r="A537" s="191">
        <v>1016</v>
      </c>
      <c r="B537" s="656" t="s">
        <v>2201</v>
      </c>
      <c r="C537" s="656" t="s">
        <v>1405</v>
      </c>
      <c r="D537" s="580" t="s">
        <v>929</v>
      </c>
    </row>
    <row r="538" spans="1:4" ht="25.5" x14ac:dyDescent="0.25">
      <c r="A538" s="191">
        <v>1017</v>
      </c>
      <c r="B538" s="628" t="s">
        <v>2156</v>
      </c>
      <c r="C538" s="628" t="s">
        <v>1469</v>
      </c>
      <c r="D538" s="580" t="s">
        <v>1514</v>
      </c>
    </row>
    <row r="539" spans="1:4" ht="54" x14ac:dyDescent="0.25">
      <c r="A539" s="191">
        <v>1018</v>
      </c>
      <c r="B539" s="178" t="s">
        <v>2161</v>
      </c>
      <c r="C539" s="709" t="s">
        <v>1491</v>
      </c>
      <c r="D539" s="580" t="s">
        <v>1515</v>
      </c>
    </row>
    <row r="540" spans="1:4" ht="15.75" x14ac:dyDescent="0.25">
      <c r="A540" s="191">
        <v>1019</v>
      </c>
      <c r="B540" s="192" t="s">
        <v>2162</v>
      </c>
      <c r="C540" s="711" t="s">
        <v>1342</v>
      </c>
      <c r="D540" s="580" t="s">
        <v>1516</v>
      </c>
    </row>
    <row r="541" spans="1:4" ht="23.25" customHeight="1" x14ac:dyDescent="0.25">
      <c r="A541" s="191">
        <v>1020</v>
      </c>
      <c r="B541" s="657" t="s">
        <v>2163</v>
      </c>
      <c r="C541" s="657" t="s">
        <v>1437</v>
      </c>
      <c r="D541" s="580" t="s">
        <v>1517</v>
      </c>
    </row>
    <row r="542" spans="1:4" ht="22.5" x14ac:dyDescent="0.25">
      <c r="A542" s="191">
        <v>1021</v>
      </c>
      <c r="B542" s="601" t="s">
        <v>2164</v>
      </c>
      <c r="C542" s="601" t="s">
        <v>1438</v>
      </c>
      <c r="D542" s="580" t="s">
        <v>1518</v>
      </c>
    </row>
    <row r="543" spans="1:4" ht="22.5" x14ac:dyDescent="0.25">
      <c r="A543" s="191">
        <v>1022</v>
      </c>
      <c r="B543" s="194" t="s">
        <v>2165</v>
      </c>
      <c r="C543" s="710" t="s">
        <v>1473</v>
      </c>
      <c r="D543" s="580" t="s">
        <v>1519</v>
      </c>
    </row>
    <row r="544" spans="1:4" ht="56.25" x14ac:dyDescent="0.25">
      <c r="A544" s="191">
        <v>1023</v>
      </c>
      <c r="B544" s="194" t="s">
        <v>2166</v>
      </c>
      <c r="C544" s="710" t="s">
        <v>1328</v>
      </c>
      <c r="D544" s="580" t="s">
        <v>1520</v>
      </c>
    </row>
    <row r="545" spans="1:4" ht="33.75" x14ac:dyDescent="0.25">
      <c r="A545" s="191">
        <v>1024</v>
      </c>
      <c r="B545" s="194" t="s">
        <v>2167</v>
      </c>
      <c r="C545" s="710" t="s">
        <v>1362</v>
      </c>
      <c r="D545" s="580" t="s">
        <v>1521</v>
      </c>
    </row>
    <row r="546" spans="1:4" ht="51" x14ac:dyDescent="0.25">
      <c r="A546" s="191">
        <v>1025</v>
      </c>
      <c r="B546" s="204" t="s">
        <v>2168</v>
      </c>
      <c r="C546" s="707" t="s">
        <v>1329</v>
      </c>
      <c r="D546" s="580" t="s">
        <v>1522</v>
      </c>
    </row>
    <row r="547" spans="1:4" x14ac:dyDescent="0.25">
      <c r="A547" s="191">
        <v>1026</v>
      </c>
      <c r="B547" s="370" t="s">
        <v>2169</v>
      </c>
      <c r="C547" s="370" t="s">
        <v>1468</v>
      </c>
      <c r="D547" s="580" t="s">
        <v>1524</v>
      </c>
    </row>
    <row r="548" spans="1:4" x14ac:dyDescent="0.2">
      <c r="A548" s="191">
        <v>1027</v>
      </c>
      <c r="B548" s="575" t="s">
        <v>895</v>
      </c>
      <c r="C548" s="575" t="s">
        <v>895</v>
      </c>
      <c r="D548" s="580" t="s">
        <v>1664</v>
      </c>
    </row>
    <row r="549" spans="1:4" x14ac:dyDescent="0.2">
      <c r="A549" s="191">
        <v>1028</v>
      </c>
      <c r="B549" s="453" t="s">
        <v>824</v>
      </c>
      <c r="C549" s="453" t="s">
        <v>824</v>
      </c>
      <c r="D549" s="580" t="s">
        <v>1666</v>
      </c>
    </row>
    <row r="550" spans="1:4" ht="78.75" x14ac:dyDescent="0.25">
      <c r="A550" s="191">
        <v>1029</v>
      </c>
      <c r="B550" s="601" t="s">
        <v>2170</v>
      </c>
      <c r="C550" s="601" t="s">
        <v>1474</v>
      </c>
      <c r="D550" s="580" t="s">
        <v>1525</v>
      </c>
    </row>
    <row r="551" spans="1:4" x14ac:dyDescent="0.25">
      <c r="A551" s="191">
        <v>1030</v>
      </c>
      <c r="B551" s="218" t="s">
        <v>2171</v>
      </c>
      <c r="C551" s="712" t="s">
        <v>1344</v>
      </c>
      <c r="D551" s="580" t="s">
        <v>1528</v>
      </c>
    </row>
    <row r="552" spans="1:4" x14ac:dyDescent="0.25">
      <c r="A552" s="191">
        <v>1031</v>
      </c>
      <c r="B552" s="752" t="s">
        <v>2174</v>
      </c>
      <c r="C552" s="752" t="s">
        <v>1345</v>
      </c>
      <c r="D552" s="580" t="s">
        <v>1529</v>
      </c>
    </row>
    <row r="553" spans="1:4" x14ac:dyDescent="0.25">
      <c r="A553" s="191">
        <v>1032</v>
      </c>
      <c r="B553" s="753" t="s">
        <v>2173</v>
      </c>
      <c r="C553" s="753" t="s">
        <v>1439</v>
      </c>
      <c r="D553" s="580" t="s">
        <v>1530</v>
      </c>
    </row>
    <row r="554" spans="1:4" ht="63.75" x14ac:dyDescent="0.25">
      <c r="A554" s="191">
        <v>1033</v>
      </c>
      <c r="B554" s="229" t="s">
        <v>2175</v>
      </c>
      <c r="C554" s="727" t="s">
        <v>1391</v>
      </c>
      <c r="D554" s="580" t="s">
        <v>1531</v>
      </c>
    </row>
    <row r="555" spans="1:4" x14ac:dyDescent="0.25">
      <c r="A555" s="191">
        <v>1034</v>
      </c>
      <c r="B555" s="658" t="s">
        <v>2176</v>
      </c>
      <c r="C555" s="658" t="s">
        <v>1407</v>
      </c>
      <c r="D555" s="580" t="s">
        <v>1532</v>
      </c>
    </row>
    <row r="556" spans="1:4" ht="33.75" x14ac:dyDescent="0.25">
      <c r="A556" s="191">
        <v>1035</v>
      </c>
      <c r="B556" s="235" t="s">
        <v>2177</v>
      </c>
      <c r="C556" s="724" t="s">
        <v>1492</v>
      </c>
      <c r="D556" s="580" t="s">
        <v>1533</v>
      </c>
    </row>
    <row r="557" spans="1:4" x14ac:dyDescent="0.25">
      <c r="A557" s="191">
        <v>1036</v>
      </c>
      <c r="B557" s="658" t="s">
        <v>2178</v>
      </c>
      <c r="C557" s="658" t="s">
        <v>1408</v>
      </c>
      <c r="D557" s="580" t="s">
        <v>1534</v>
      </c>
    </row>
    <row r="558" spans="1:4" ht="22.5" x14ac:dyDescent="0.25">
      <c r="A558" s="191">
        <v>1037</v>
      </c>
      <c r="B558" s="235" t="s">
        <v>2179</v>
      </c>
      <c r="C558" s="724" t="s">
        <v>1409</v>
      </c>
      <c r="D558" s="580" t="s">
        <v>1535</v>
      </c>
    </row>
    <row r="559" spans="1:4" x14ac:dyDescent="0.25">
      <c r="A559" s="191">
        <v>1038</v>
      </c>
      <c r="B559" s="658" t="s">
        <v>2180</v>
      </c>
      <c r="C559" s="658" t="s">
        <v>1410</v>
      </c>
      <c r="D559" s="580" t="s">
        <v>1536</v>
      </c>
    </row>
    <row r="560" spans="1:4" ht="22.5" x14ac:dyDescent="0.25">
      <c r="A560" s="191">
        <v>1039</v>
      </c>
      <c r="B560" s="235" t="s">
        <v>2181</v>
      </c>
      <c r="C560" s="724" t="s">
        <v>1411</v>
      </c>
      <c r="D560" s="580" t="s">
        <v>1537</v>
      </c>
    </row>
    <row r="561" spans="1:4" ht="31.5" x14ac:dyDescent="0.25">
      <c r="A561" s="191">
        <v>1040</v>
      </c>
      <c r="B561" s="237" t="s">
        <v>2182</v>
      </c>
      <c r="C561" s="728" t="s">
        <v>1412</v>
      </c>
      <c r="D561" s="580" t="s">
        <v>1538</v>
      </c>
    </row>
    <row r="562" spans="1:4" x14ac:dyDescent="0.25">
      <c r="A562" s="191">
        <v>1041</v>
      </c>
      <c r="B562" s="658" t="s">
        <v>2183</v>
      </c>
      <c r="C562" s="658" t="s">
        <v>1413</v>
      </c>
      <c r="D562" s="580" t="s">
        <v>1539</v>
      </c>
    </row>
    <row r="563" spans="1:4" ht="22.5" x14ac:dyDescent="0.25">
      <c r="A563" s="191">
        <v>1042</v>
      </c>
      <c r="B563" s="235" t="s">
        <v>2184</v>
      </c>
      <c r="C563" s="724" t="s">
        <v>1418</v>
      </c>
      <c r="D563" s="580" t="s">
        <v>1540</v>
      </c>
    </row>
    <row r="564" spans="1:4" x14ac:dyDescent="0.25">
      <c r="A564" s="191">
        <v>1043</v>
      </c>
      <c r="B564" s="658" t="s">
        <v>2185</v>
      </c>
      <c r="C564" s="658" t="s">
        <v>1414</v>
      </c>
      <c r="D564" s="580" t="s">
        <v>1541</v>
      </c>
    </row>
    <row r="565" spans="1:4" ht="33.75" x14ac:dyDescent="0.25">
      <c r="A565" s="191">
        <v>1044</v>
      </c>
      <c r="B565" s="235" t="s">
        <v>2186</v>
      </c>
      <c r="C565" s="724" t="s">
        <v>1415</v>
      </c>
      <c r="D565" s="580" t="s">
        <v>1542</v>
      </c>
    </row>
    <row r="566" spans="1:4" x14ac:dyDescent="0.25">
      <c r="A566" s="191">
        <v>1045</v>
      </c>
      <c r="B566" s="235" t="s">
        <v>2187</v>
      </c>
      <c r="C566" s="724" t="s">
        <v>1419</v>
      </c>
      <c r="D566" s="580" t="s">
        <v>1543</v>
      </c>
    </row>
    <row r="567" spans="1:4" x14ac:dyDescent="0.25">
      <c r="A567" s="191">
        <v>1046</v>
      </c>
      <c r="B567" s="658" t="s">
        <v>2188</v>
      </c>
      <c r="C567" s="658" t="s">
        <v>1416</v>
      </c>
      <c r="D567" s="580" t="s">
        <v>1544</v>
      </c>
    </row>
    <row r="568" spans="1:4" x14ac:dyDescent="0.25">
      <c r="A568" s="191">
        <v>1047</v>
      </c>
      <c r="B568" s="235" t="s">
        <v>2189</v>
      </c>
      <c r="C568" s="724" t="s">
        <v>1417</v>
      </c>
      <c r="D568" s="580" t="s">
        <v>1545</v>
      </c>
    </row>
    <row r="569" spans="1:4" ht="22.5" x14ac:dyDescent="0.25">
      <c r="A569" s="191">
        <v>1048</v>
      </c>
      <c r="B569" s="102" t="s">
        <v>2190</v>
      </c>
      <c r="C569" s="726" t="s">
        <v>1327</v>
      </c>
      <c r="D569" s="580" t="s">
        <v>1546</v>
      </c>
    </row>
    <row r="570" spans="1:4" x14ac:dyDescent="0.2">
      <c r="A570" s="191">
        <v>1049</v>
      </c>
      <c r="B570" s="239" t="s">
        <v>2191</v>
      </c>
      <c r="C570" s="725" t="s">
        <v>1420</v>
      </c>
      <c r="D570" s="580" t="s">
        <v>1547</v>
      </c>
    </row>
    <row r="571" spans="1:4" x14ac:dyDescent="0.25">
      <c r="A571" s="191">
        <v>1050</v>
      </c>
      <c r="B571" s="338" t="s">
        <v>2192</v>
      </c>
      <c r="C571" s="713" t="s">
        <v>1385</v>
      </c>
      <c r="D571" s="580" t="s">
        <v>1578</v>
      </c>
    </row>
    <row r="572" spans="1:4" x14ac:dyDescent="0.25">
      <c r="A572" s="191">
        <v>1051</v>
      </c>
      <c r="B572" s="378" t="s">
        <v>2193</v>
      </c>
      <c r="C572" s="378" t="s">
        <v>825</v>
      </c>
      <c r="D572" s="580" t="s">
        <v>1579</v>
      </c>
    </row>
    <row r="573" spans="1:4" ht="102" x14ac:dyDescent="0.25">
      <c r="A573" s="191">
        <v>1052</v>
      </c>
      <c r="B573" s="393" t="s">
        <v>2194</v>
      </c>
      <c r="C573" s="730" t="s">
        <v>1494</v>
      </c>
      <c r="D573" s="580" t="s">
        <v>959</v>
      </c>
    </row>
    <row r="574" spans="1:4" ht="25.5" x14ac:dyDescent="0.25">
      <c r="A574" s="191">
        <v>1053</v>
      </c>
      <c r="B574" s="204" t="s">
        <v>2195</v>
      </c>
      <c r="C574" s="707" t="s">
        <v>1330</v>
      </c>
      <c r="D574" s="580" t="s">
        <v>960</v>
      </c>
    </row>
    <row r="575" spans="1:4" ht="15.75" x14ac:dyDescent="0.25">
      <c r="A575" s="191">
        <v>1054</v>
      </c>
      <c r="B575" s="192" t="s">
        <v>2196</v>
      </c>
      <c r="C575" s="711" t="s">
        <v>1332</v>
      </c>
      <c r="D575" s="580" t="s">
        <v>963</v>
      </c>
    </row>
    <row r="576" spans="1:4" ht="45" x14ac:dyDescent="0.25">
      <c r="A576" s="191">
        <v>1055</v>
      </c>
      <c r="B576" s="232" t="s">
        <v>2202</v>
      </c>
      <c r="C576" s="734" t="s">
        <v>1333</v>
      </c>
      <c r="D576" s="580" t="s">
        <v>1580</v>
      </c>
    </row>
    <row r="577" spans="1:4" ht="56.25" x14ac:dyDescent="0.25">
      <c r="A577" s="191">
        <v>1056</v>
      </c>
      <c r="B577" s="232" t="s">
        <v>2203</v>
      </c>
      <c r="C577" s="734" t="s">
        <v>1382</v>
      </c>
      <c r="D577" s="580" t="s">
        <v>965</v>
      </c>
    </row>
    <row r="578" spans="1:4" ht="24" x14ac:dyDescent="0.25">
      <c r="A578" s="191">
        <v>1057</v>
      </c>
      <c r="B578" s="109" t="s">
        <v>2204</v>
      </c>
      <c r="C578" s="109" t="s">
        <v>1334</v>
      </c>
      <c r="D578" s="580" t="s">
        <v>1581</v>
      </c>
    </row>
    <row r="579" spans="1:4" ht="22.5" x14ac:dyDescent="0.25">
      <c r="A579" s="191">
        <v>1058</v>
      </c>
      <c r="B579" s="232" t="s">
        <v>2206</v>
      </c>
      <c r="C579" s="734" t="s">
        <v>1381</v>
      </c>
      <c r="D579" s="580" t="s">
        <v>1582</v>
      </c>
    </row>
    <row r="580" spans="1:4" x14ac:dyDescent="0.25">
      <c r="A580" s="191">
        <v>1059</v>
      </c>
      <c r="B580" s="659" t="s">
        <v>2205</v>
      </c>
      <c r="C580" s="659" t="s">
        <v>1335</v>
      </c>
      <c r="D580" s="580" t="s">
        <v>1583</v>
      </c>
    </row>
    <row r="581" spans="1:4" ht="22.5" x14ac:dyDescent="0.25">
      <c r="A581" s="191">
        <v>1060</v>
      </c>
      <c r="B581" s="659" t="s">
        <v>2207</v>
      </c>
      <c r="C581" s="659" t="s">
        <v>1336</v>
      </c>
      <c r="D581" s="580" t="s">
        <v>1584</v>
      </c>
    </row>
    <row r="582" spans="1:4" x14ac:dyDescent="0.25">
      <c r="A582" s="191">
        <v>1061</v>
      </c>
      <c r="B582" s="660" t="s">
        <v>2208</v>
      </c>
      <c r="C582" s="660" t="s">
        <v>1421</v>
      </c>
      <c r="D582" s="580" t="s">
        <v>1585</v>
      </c>
    </row>
    <row r="583" spans="1:4" x14ac:dyDescent="0.25">
      <c r="A583" s="191">
        <v>1062</v>
      </c>
      <c r="B583" s="410" t="s">
        <v>2209</v>
      </c>
      <c r="C583" s="735" t="s">
        <v>1423</v>
      </c>
      <c r="D583" s="580" t="s">
        <v>479</v>
      </c>
    </row>
    <row r="584" spans="1:4" ht="82.5" customHeight="1" x14ac:dyDescent="0.25">
      <c r="A584" s="191">
        <v>1063</v>
      </c>
      <c r="B584" s="601" t="s">
        <v>2210</v>
      </c>
      <c r="C584" s="601" t="s">
        <v>1476</v>
      </c>
      <c r="D584" s="580" t="s">
        <v>974</v>
      </c>
    </row>
    <row r="585" spans="1:4" ht="33.75" x14ac:dyDescent="0.25">
      <c r="A585" s="191">
        <v>1064</v>
      </c>
      <c r="B585" s="601" t="s">
        <v>2211</v>
      </c>
      <c r="C585" s="601" t="s">
        <v>1331</v>
      </c>
      <c r="D585" s="580" t="s">
        <v>1586</v>
      </c>
    </row>
    <row r="586" spans="1:4" x14ac:dyDescent="0.2">
      <c r="A586" s="191">
        <v>1065</v>
      </c>
      <c r="B586" s="435" t="s">
        <v>2212</v>
      </c>
      <c r="C586" s="731" t="s">
        <v>1337</v>
      </c>
      <c r="D586" s="580" t="s">
        <v>1587</v>
      </c>
    </row>
    <row r="587" spans="1:4" ht="33.75" x14ac:dyDescent="0.25">
      <c r="A587" s="191">
        <v>1066</v>
      </c>
      <c r="B587" s="601" t="s">
        <v>2213</v>
      </c>
      <c r="C587" s="601" t="s">
        <v>1484</v>
      </c>
      <c r="D587" s="580" t="s">
        <v>1588</v>
      </c>
    </row>
    <row r="588" spans="1:4" ht="33.75" x14ac:dyDescent="0.25">
      <c r="A588" s="191">
        <v>1067</v>
      </c>
      <c r="B588" s="601" t="s">
        <v>2214</v>
      </c>
      <c r="C588" s="601" t="s">
        <v>1338</v>
      </c>
      <c r="D588" s="580" t="s">
        <v>1589</v>
      </c>
    </row>
    <row r="589" spans="1:4" x14ac:dyDescent="0.25">
      <c r="A589" s="191">
        <v>1068</v>
      </c>
      <c r="B589" s="410" t="s">
        <v>2215</v>
      </c>
      <c r="C589" s="735" t="s">
        <v>1339</v>
      </c>
      <c r="D589" s="580" t="s">
        <v>1590</v>
      </c>
    </row>
    <row r="590" spans="1:4" ht="33.75" x14ac:dyDescent="0.25">
      <c r="A590" s="191">
        <v>1069</v>
      </c>
      <c r="B590" s="424" t="s">
        <v>2216</v>
      </c>
      <c r="C590" s="424" t="s">
        <v>1340</v>
      </c>
      <c r="D590" s="580" t="s">
        <v>1591</v>
      </c>
    </row>
    <row r="591" spans="1:4" ht="15.75" x14ac:dyDescent="0.25">
      <c r="A591" s="191">
        <v>1070</v>
      </c>
      <c r="B591" s="389" t="s">
        <v>2217</v>
      </c>
      <c r="C591" s="729" t="s">
        <v>1357</v>
      </c>
      <c r="D591" s="580" t="s">
        <v>1597</v>
      </c>
    </row>
    <row r="592" spans="1:4" x14ac:dyDescent="0.25">
      <c r="A592" s="191">
        <v>1071</v>
      </c>
      <c r="B592" s="661" t="s">
        <v>2218</v>
      </c>
      <c r="C592" s="661" t="s">
        <v>1346</v>
      </c>
      <c r="D592" s="580" t="s">
        <v>1598</v>
      </c>
    </row>
    <row r="593" spans="1:4" x14ac:dyDescent="0.25">
      <c r="A593" s="191">
        <v>1072</v>
      </c>
      <c r="B593" s="359" t="s">
        <v>2219</v>
      </c>
      <c r="C593" s="721" t="s">
        <v>1347</v>
      </c>
      <c r="D593" s="580" t="s">
        <v>1599</v>
      </c>
    </row>
    <row r="594" spans="1:4" x14ac:dyDescent="0.25">
      <c r="A594" s="191">
        <v>1073</v>
      </c>
      <c r="B594" s="662" t="s">
        <v>2220</v>
      </c>
      <c r="C594" s="662" t="s">
        <v>1348</v>
      </c>
      <c r="D594" s="580" t="s">
        <v>1600</v>
      </c>
    </row>
    <row r="595" spans="1:4" x14ac:dyDescent="0.25">
      <c r="A595" s="191">
        <v>1074</v>
      </c>
      <c r="B595" s="661" t="s">
        <v>2221</v>
      </c>
      <c r="C595" s="661" t="s">
        <v>1349</v>
      </c>
      <c r="D595" s="580" t="s">
        <v>1604</v>
      </c>
    </row>
    <row r="596" spans="1:4" ht="22.5" x14ac:dyDescent="0.25">
      <c r="A596" s="191">
        <v>1075</v>
      </c>
      <c r="B596" s="235" t="s">
        <v>2222</v>
      </c>
      <c r="C596" s="724" t="s">
        <v>1350</v>
      </c>
      <c r="D596" s="580" t="s">
        <v>1605</v>
      </c>
    </row>
    <row r="597" spans="1:4" x14ac:dyDescent="0.25">
      <c r="A597" s="191">
        <v>1076</v>
      </c>
      <c r="B597" s="359" t="s">
        <v>2223</v>
      </c>
      <c r="C597" s="721" t="s">
        <v>1351</v>
      </c>
      <c r="D597" s="580" t="s">
        <v>1608</v>
      </c>
    </row>
    <row r="598" spans="1:4" x14ac:dyDescent="0.25">
      <c r="A598" s="191">
        <v>1077</v>
      </c>
      <c r="B598" s="360" t="s">
        <v>2224</v>
      </c>
      <c r="C598" s="720" t="s">
        <v>1352</v>
      </c>
      <c r="D598" s="580" t="s">
        <v>1611</v>
      </c>
    </row>
    <row r="599" spans="1:4" x14ac:dyDescent="0.25">
      <c r="A599" s="191">
        <v>1078</v>
      </c>
      <c r="B599" s="661" t="s">
        <v>2225</v>
      </c>
      <c r="C599" s="661" t="s">
        <v>1358</v>
      </c>
      <c r="D599" s="580" t="s">
        <v>1606</v>
      </c>
    </row>
    <row r="600" spans="1:4" x14ac:dyDescent="0.25">
      <c r="A600" s="191">
        <v>1079</v>
      </c>
      <c r="B600" s="235" t="s">
        <v>2226</v>
      </c>
      <c r="C600" s="724" t="s">
        <v>1359</v>
      </c>
      <c r="D600" s="580" t="s">
        <v>1607</v>
      </c>
    </row>
    <row r="601" spans="1:4" x14ac:dyDescent="0.25">
      <c r="A601" s="191">
        <v>1080</v>
      </c>
      <c r="B601" s="661" t="s">
        <v>2227</v>
      </c>
      <c r="C601" s="661" t="s">
        <v>1353</v>
      </c>
      <c r="D601" s="580" t="s">
        <v>1612</v>
      </c>
    </row>
    <row r="602" spans="1:4" x14ac:dyDescent="0.25">
      <c r="A602" s="191">
        <v>1081</v>
      </c>
      <c r="B602" s="359" t="s">
        <v>2228</v>
      </c>
      <c r="C602" s="721" t="s">
        <v>1354</v>
      </c>
      <c r="D602" s="580" t="s">
        <v>1613</v>
      </c>
    </row>
    <row r="603" spans="1:4" x14ac:dyDescent="0.25">
      <c r="A603" s="191">
        <v>1082</v>
      </c>
      <c r="B603" s="662" t="s">
        <v>2229</v>
      </c>
      <c r="C603" s="662" t="s">
        <v>1355</v>
      </c>
      <c r="D603" s="580" t="s">
        <v>1614</v>
      </c>
    </row>
    <row r="604" spans="1:4" ht="15.75" thickBot="1" x14ac:dyDescent="0.3">
      <c r="A604" s="191">
        <v>1083</v>
      </c>
      <c r="B604" s="663" t="s">
        <v>2230</v>
      </c>
      <c r="C604" s="663" t="s">
        <v>1356</v>
      </c>
      <c r="D604" s="580" t="s">
        <v>1615</v>
      </c>
    </row>
    <row r="605" spans="1:4" ht="25.5" x14ac:dyDescent="0.25">
      <c r="A605" s="191">
        <v>1084</v>
      </c>
      <c r="B605" s="598" t="s">
        <v>2231</v>
      </c>
      <c r="C605" s="598" t="s">
        <v>1441</v>
      </c>
      <c r="D605" s="580" t="s">
        <v>1616</v>
      </c>
    </row>
    <row r="606" spans="1:4" ht="18" x14ac:dyDescent="0.25">
      <c r="A606" s="191">
        <v>1085</v>
      </c>
      <c r="B606" s="178" t="s">
        <v>2232</v>
      </c>
      <c r="C606" s="709" t="s">
        <v>1432</v>
      </c>
      <c r="D606" s="580" t="s">
        <v>1617</v>
      </c>
    </row>
    <row r="607" spans="1:4" ht="15.75" x14ac:dyDescent="0.25">
      <c r="A607" s="191">
        <v>1086</v>
      </c>
      <c r="B607" s="603" t="s">
        <v>2233</v>
      </c>
      <c r="C607" s="603" t="s">
        <v>1433</v>
      </c>
      <c r="D607" s="580" t="s">
        <v>1658</v>
      </c>
    </row>
    <row r="608" spans="1:4" ht="45" x14ac:dyDescent="0.25">
      <c r="A608" s="191">
        <v>1087</v>
      </c>
      <c r="B608" s="458" t="s">
        <v>2242</v>
      </c>
      <c r="C608" s="736" t="s">
        <v>1475</v>
      </c>
      <c r="D608" s="580" t="s">
        <v>1618</v>
      </c>
    </row>
    <row r="609" spans="1:4" ht="33.75" x14ac:dyDescent="0.25">
      <c r="A609" s="191">
        <v>1088</v>
      </c>
      <c r="B609" s="458" t="s">
        <v>2235</v>
      </c>
      <c r="C609" s="736" t="s">
        <v>1440</v>
      </c>
      <c r="D609" s="580" t="s">
        <v>1619</v>
      </c>
    </row>
    <row r="610" spans="1:4" x14ac:dyDescent="0.25">
      <c r="A610" s="191">
        <v>1089</v>
      </c>
      <c r="B610" s="375" t="s">
        <v>2234</v>
      </c>
      <c r="C610" s="723" t="s">
        <v>1445</v>
      </c>
      <c r="D610" s="580" t="s">
        <v>1620</v>
      </c>
    </row>
    <row r="611" spans="1:4" x14ac:dyDescent="0.25">
      <c r="A611" s="191">
        <v>1090</v>
      </c>
      <c r="B611" s="605" t="s">
        <v>2237</v>
      </c>
      <c r="C611" s="605" t="s">
        <v>1365</v>
      </c>
      <c r="D611" s="580" t="s">
        <v>1621</v>
      </c>
    </row>
    <row r="612" spans="1:4" ht="15.75" thickBot="1" x14ac:dyDescent="0.3">
      <c r="A612" s="191">
        <v>1091</v>
      </c>
      <c r="B612" s="329" t="s">
        <v>2236</v>
      </c>
      <c r="C612" s="719" t="s">
        <v>1431</v>
      </c>
      <c r="D612" s="580" t="s">
        <v>1643</v>
      </c>
    </row>
    <row r="613" spans="1:4" x14ac:dyDescent="0.25">
      <c r="A613" s="191">
        <v>1092</v>
      </c>
      <c r="B613" s="628" t="s">
        <v>2238</v>
      </c>
      <c r="C613" s="628" t="s">
        <v>1461</v>
      </c>
      <c r="D613" s="580" t="s">
        <v>1622</v>
      </c>
    </row>
    <row r="614" spans="1:4" ht="36" x14ac:dyDescent="0.25">
      <c r="A614" s="191">
        <v>1093</v>
      </c>
      <c r="B614" s="178" t="s">
        <v>2239</v>
      </c>
      <c r="C614" s="709" t="s">
        <v>1462</v>
      </c>
      <c r="D614" s="580" t="s">
        <v>1623</v>
      </c>
    </row>
    <row r="615" spans="1:4" ht="15.75" x14ac:dyDescent="0.25">
      <c r="A615" s="191">
        <v>1094</v>
      </c>
      <c r="B615" s="629" t="s">
        <v>2240</v>
      </c>
      <c r="C615" s="629" t="s">
        <v>1375</v>
      </c>
      <c r="D615" s="580" t="s">
        <v>1651</v>
      </c>
    </row>
    <row r="616" spans="1:4" x14ac:dyDescent="0.25">
      <c r="A616" s="191">
        <v>1095</v>
      </c>
      <c r="B616" s="630" t="s">
        <v>2241</v>
      </c>
      <c r="C616" s="630" t="s">
        <v>1446</v>
      </c>
      <c r="D616" s="580" t="s">
        <v>1624</v>
      </c>
    </row>
    <row r="617" spans="1:4" ht="22.5" x14ac:dyDescent="0.25">
      <c r="A617" s="191">
        <v>1096</v>
      </c>
      <c r="B617" s="232" t="s">
        <v>2247</v>
      </c>
      <c r="C617" s="734" t="s">
        <v>1442</v>
      </c>
      <c r="D617" s="580" t="s">
        <v>1625</v>
      </c>
    </row>
    <row r="618" spans="1:4" x14ac:dyDescent="0.25">
      <c r="A618" s="191">
        <v>1097</v>
      </c>
      <c r="B618" s="410" t="s">
        <v>2243</v>
      </c>
      <c r="C618" s="735" t="s">
        <v>1369</v>
      </c>
      <c r="D618" s="580" t="s">
        <v>1626</v>
      </c>
    </row>
    <row r="619" spans="1:4" ht="33.75" x14ac:dyDescent="0.25">
      <c r="A619" s="191">
        <v>1098</v>
      </c>
      <c r="B619" s="601" t="s">
        <v>2244</v>
      </c>
      <c r="C619" s="601" t="s">
        <v>1372</v>
      </c>
      <c r="D619" s="580" t="s">
        <v>1627</v>
      </c>
    </row>
    <row r="620" spans="1:4" ht="67.5" x14ac:dyDescent="0.25">
      <c r="A620" s="191">
        <v>1099</v>
      </c>
      <c r="B620" s="601" t="s">
        <v>2245</v>
      </c>
      <c r="C620" s="601" t="s">
        <v>1444</v>
      </c>
      <c r="D620" s="580" t="s">
        <v>1628</v>
      </c>
    </row>
    <row r="621" spans="1:4" ht="22.5" x14ac:dyDescent="0.25">
      <c r="A621" s="191">
        <v>1100</v>
      </c>
      <c r="B621" s="601" t="s">
        <v>2248</v>
      </c>
      <c r="C621" s="601" t="s">
        <v>1443</v>
      </c>
      <c r="D621" s="580" t="s">
        <v>1629</v>
      </c>
    </row>
    <row r="622" spans="1:4" ht="33.75" x14ac:dyDescent="0.25">
      <c r="A622" s="191">
        <v>1101</v>
      </c>
      <c r="B622" s="601" t="s">
        <v>2249</v>
      </c>
      <c r="C622" s="601" t="s">
        <v>1386</v>
      </c>
      <c r="D622" s="580" t="s">
        <v>1630</v>
      </c>
    </row>
    <row r="623" spans="1:4" x14ac:dyDescent="0.25">
      <c r="A623" s="191">
        <v>1102</v>
      </c>
      <c r="B623" s="496" t="s">
        <v>2253</v>
      </c>
      <c r="C623" s="737" t="s">
        <v>1370</v>
      </c>
      <c r="D623" s="580" t="s">
        <v>1632</v>
      </c>
    </row>
    <row r="624" spans="1:4" x14ac:dyDescent="0.25">
      <c r="A624" s="191">
        <v>1103</v>
      </c>
      <c r="B624" s="341" t="s">
        <v>2246</v>
      </c>
      <c r="C624" s="714" t="s">
        <v>1371</v>
      </c>
      <c r="D624" s="580" t="s">
        <v>1633</v>
      </c>
    </row>
    <row r="625" spans="1:4" x14ac:dyDescent="0.25">
      <c r="A625" s="191">
        <v>1104</v>
      </c>
      <c r="B625" s="496" t="s">
        <v>1387</v>
      </c>
      <c r="C625" s="737" t="s">
        <v>1387</v>
      </c>
      <c r="D625" s="580" t="s">
        <v>1634</v>
      </c>
    </row>
    <row r="626" spans="1:4" x14ac:dyDescent="0.25">
      <c r="A626" s="191">
        <v>1105</v>
      </c>
      <c r="B626" s="410" t="s">
        <v>2250</v>
      </c>
      <c r="C626" s="735" t="s">
        <v>1373</v>
      </c>
      <c r="D626" s="580" t="s">
        <v>1635</v>
      </c>
    </row>
    <row r="627" spans="1:4" ht="33.75" x14ac:dyDescent="0.25">
      <c r="A627" s="191">
        <v>1106</v>
      </c>
      <c r="B627" s="601" t="s">
        <v>2254</v>
      </c>
      <c r="C627" s="601" t="s">
        <v>1374</v>
      </c>
      <c r="D627" s="580" t="s">
        <v>1636</v>
      </c>
    </row>
    <row r="628" spans="1:4" x14ac:dyDescent="0.25">
      <c r="A628" s="191">
        <v>1107</v>
      </c>
      <c r="B628" s="410" t="s">
        <v>2252</v>
      </c>
      <c r="C628" s="735" t="s">
        <v>1489</v>
      </c>
      <c r="D628" s="580" t="s">
        <v>1637</v>
      </c>
    </row>
    <row r="629" spans="1:4" x14ac:dyDescent="0.25">
      <c r="A629" s="191">
        <v>1108</v>
      </c>
      <c r="B629" s="410" t="s">
        <v>2255</v>
      </c>
      <c r="C629" s="735" t="s">
        <v>1490</v>
      </c>
      <c r="D629" s="580" t="s">
        <v>1638</v>
      </c>
    </row>
    <row r="630" spans="1:4" ht="56.25" x14ac:dyDescent="0.25">
      <c r="A630" s="191">
        <v>1109</v>
      </c>
      <c r="B630" s="601" t="s">
        <v>2256</v>
      </c>
      <c r="C630" s="601" t="s">
        <v>1389</v>
      </c>
      <c r="D630" s="580" t="s">
        <v>1639</v>
      </c>
    </row>
    <row r="631" spans="1:4" x14ac:dyDescent="0.25">
      <c r="A631" s="191">
        <v>1110</v>
      </c>
      <c r="B631" s="359" t="s">
        <v>2257</v>
      </c>
      <c r="C631" s="721" t="s">
        <v>1378</v>
      </c>
      <c r="D631" s="580" t="s">
        <v>1640</v>
      </c>
    </row>
    <row r="632" spans="1:4" x14ac:dyDescent="0.25">
      <c r="A632" s="191">
        <v>1111</v>
      </c>
      <c r="B632" s="515" t="s">
        <v>2258</v>
      </c>
      <c r="C632" s="739" t="s">
        <v>1379</v>
      </c>
      <c r="D632" s="580" t="s">
        <v>1641</v>
      </c>
    </row>
    <row r="633" spans="1:4" ht="15.75" thickBot="1" x14ac:dyDescent="0.3">
      <c r="A633" s="191">
        <v>1112</v>
      </c>
      <c r="B633" s="516" t="s">
        <v>2259</v>
      </c>
      <c r="C633" s="738" t="s">
        <v>1455</v>
      </c>
      <c r="D633" s="580" t="s">
        <v>1642</v>
      </c>
    </row>
    <row r="634" spans="1:4" x14ac:dyDescent="0.25">
      <c r="A634" s="191">
        <v>1113</v>
      </c>
      <c r="B634" s="598" t="s">
        <v>2251</v>
      </c>
      <c r="C634" s="598" t="s">
        <v>1464</v>
      </c>
      <c r="D634" s="580" t="s">
        <v>1644</v>
      </c>
    </row>
    <row r="635" spans="1:4" ht="30" x14ac:dyDescent="0.25">
      <c r="A635" s="191">
        <v>1114</v>
      </c>
      <c r="B635" s="638" t="s">
        <v>2260</v>
      </c>
      <c r="C635" s="638" t="s">
        <v>1463</v>
      </c>
      <c r="D635" s="580" t="s">
        <v>1645</v>
      </c>
    </row>
    <row r="636" spans="1:4" x14ac:dyDescent="0.25">
      <c r="A636" s="191">
        <v>1115</v>
      </c>
      <c r="B636" s="664" t="s">
        <v>2261</v>
      </c>
      <c r="C636" s="664" t="s">
        <v>1481</v>
      </c>
      <c r="D636" s="580" t="s">
        <v>1646</v>
      </c>
    </row>
    <row r="637" spans="1:4" x14ac:dyDescent="0.25">
      <c r="A637" s="191">
        <v>1116</v>
      </c>
      <c r="B637" s="664" t="s">
        <v>2262</v>
      </c>
      <c r="C637" s="664" t="s">
        <v>1482</v>
      </c>
      <c r="D637" s="580" t="s">
        <v>1647</v>
      </c>
    </row>
    <row r="638" spans="1:4" x14ac:dyDescent="0.25">
      <c r="A638" s="191">
        <v>1117</v>
      </c>
      <c r="B638" s="639" t="s">
        <v>2263</v>
      </c>
      <c r="C638" s="639" t="s">
        <v>1483</v>
      </c>
      <c r="D638" s="580" t="s">
        <v>1648</v>
      </c>
    </row>
    <row r="639" spans="1:4" x14ac:dyDescent="0.25">
      <c r="A639" s="191">
        <v>1118</v>
      </c>
      <c r="B639" s="665" t="s">
        <v>2264</v>
      </c>
      <c r="C639" s="665" t="s">
        <v>1479</v>
      </c>
      <c r="D639" s="580" t="s">
        <v>1649</v>
      </c>
    </row>
    <row r="640" spans="1:4" ht="15.75" thickBot="1" x14ac:dyDescent="0.3">
      <c r="A640" s="191">
        <v>1119</v>
      </c>
      <c r="B640" s="428" t="s">
        <v>2265</v>
      </c>
      <c r="C640" s="428" t="s">
        <v>1447</v>
      </c>
      <c r="D640" s="580" t="s">
        <v>1650</v>
      </c>
    </row>
    <row r="641" spans="1:4" x14ac:dyDescent="0.25">
      <c r="A641" s="191">
        <v>1120</v>
      </c>
      <c r="B641" s="666" t="s">
        <v>2266</v>
      </c>
      <c r="C641" s="666" t="s">
        <v>1458</v>
      </c>
      <c r="D641" s="580" t="s">
        <v>1654</v>
      </c>
    </row>
    <row r="642" spans="1:4" x14ac:dyDescent="0.25">
      <c r="A642" s="191">
        <v>1121</v>
      </c>
      <c r="B642" s="667" t="s">
        <v>1448</v>
      </c>
      <c r="C642" s="667" t="s">
        <v>1448</v>
      </c>
      <c r="D642" s="580" t="s">
        <v>1652</v>
      </c>
    </row>
    <row r="643" spans="1:4" x14ac:dyDescent="0.25">
      <c r="A643" s="191">
        <v>1122</v>
      </c>
      <c r="B643" s="668" t="s">
        <v>2267</v>
      </c>
      <c r="C643" s="668" t="s">
        <v>1497</v>
      </c>
      <c r="D643" s="580" t="s">
        <v>1653</v>
      </c>
    </row>
    <row r="644" spans="1:4" x14ac:dyDescent="0.25">
      <c r="A644" s="191">
        <v>1123</v>
      </c>
      <c r="B644" s="668" t="s">
        <v>1451</v>
      </c>
      <c r="C644" s="668" t="s">
        <v>1451</v>
      </c>
      <c r="D644" s="580" t="s">
        <v>1655</v>
      </c>
    </row>
    <row r="645" spans="1:4" ht="15.75" thickBot="1" x14ac:dyDescent="0.3">
      <c r="A645" s="191">
        <v>1124</v>
      </c>
      <c r="B645" s="536" t="s">
        <v>2268</v>
      </c>
      <c r="C645" s="742" t="s">
        <v>1452</v>
      </c>
      <c r="D645" s="580" t="s">
        <v>1656</v>
      </c>
    </row>
    <row r="646" spans="1:4" x14ac:dyDescent="0.25">
      <c r="A646" s="191">
        <v>1125</v>
      </c>
      <c r="B646" s="410" t="s">
        <v>2269</v>
      </c>
      <c r="C646" s="735" t="s">
        <v>1460</v>
      </c>
      <c r="D646" s="580" t="s">
        <v>1657</v>
      </c>
    </row>
    <row r="647" spans="1:4" x14ac:dyDescent="0.25">
      <c r="A647" s="191">
        <v>1126</v>
      </c>
      <c r="B647" s="410" t="s">
        <v>2270</v>
      </c>
      <c r="C647" s="735" t="s">
        <v>1459</v>
      </c>
      <c r="D647" s="580" t="s">
        <v>1659</v>
      </c>
    </row>
    <row r="648" spans="1:4" ht="15.75" thickBot="1" x14ac:dyDescent="0.3">
      <c r="A648" s="191">
        <v>1127</v>
      </c>
      <c r="B648" s="640" t="s">
        <v>2272</v>
      </c>
      <c r="C648" s="640" t="s">
        <v>1470</v>
      </c>
      <c r="D648" s="580" t="s">
        <v>1660</v>
      </c>
    </row>
    <row r="649" spans="1:4" ht="26.25" thickBot="1" x14ac:dyDescent="0.3">
      <c r="A649" s="191">
        <v>1128</v>
      </c>
      <c r="B649" s="649" t="s">
        <v>2151</v>
      </c>
      <c r="C649" s="649" t="s">
        <v>1465</v>
      </c>
      <c r="D649" s="580" t="s">
        <v>1661</v>
      </c>
    </row>
    <row r="650" spans="1:4" x14ac:dyDescent="0.25">
      <c r="A650" s="191">
        <v>1129</v>
      </c>
      <c r="B650" s="649" t="s">
        <v>2152</v>
      </c>
      <c r="C650" s="649" t="s">
        <v>1466</v>
      </c>
      <c r="D650" s="580" t="s">
        <v>1662</v>
      </c>
    </row>
    <row r="651" spans="1:4" x14ac:dyDescent="0.2">
      <c r="A651" s="191">
        <v>1130</v>
      </c>
      <c r="B651" s="453" t="s">
        <v>2271</v>
      </c>
      <c r="C651" s="453" t="s">
        <v>1471</v>
      </c>
      <c r="D651" s="580" t="s">
        <v>489</v>
      </c>
    </row>
    <row r="652" spans="1:4" x14ac:dyDescent="0.25">
      <c r="A652" s="191">
        <v>1131</v>
      </c>
      <c r="B652" s="643" t="s">
        <v>2273</v>
      </c>
      <c r="C652" s="643" t="s">
        <v>1496</v>
      </c>
      <c r="D652" s="580" t="s">
        <v>1663</v>
      </c>
    </row>
  </sheetData>
  <sheetProtection sheet="1" objects="1" scenarios="1" formatCells="0" formatColumns="0" formatRows="0"/>
  <autoFilter ref="A1:D652"/>
  <conditionalFormatting sqref="B262:C264 B266:C287 B289:C294 B297:C297 B300:C300">
    <cfRule type="expression" dxfId="2" priority="19604">
      <formula>INDEX($V:$V,MATCH(MAX(INDIRECT(ADDRESS(1,3)&amp;":"&amp;ADDRESS(ROW(C262),3))),$C:$C,0))</formula>
    </cfRule>
  </conditionalFormatting>
  <conditionalFormatting sqref="B571:C571">
    <cfRule type="expression" dxfId="1" priority="19">
      <formula>INDEX(#REF!,MATCH(MAX(INDIRECT(ADDRESS(1,3)&amp;":"&amp;ADDRESS(ROW(C571),3))),$C:$C,0))</formula>
    </cfRule>
  </conditionalFormatting>
  <conditionalFormatting sqref="B616:C633">
    <cfRule type="expression" dxfId="0" priority="18">
      <formula>INDEX($AE:$AE,MATCH(MAX(INDIRECT(ADDRESS(1,3)&amp;":"&amp;ADDRESS(ROW(C616),3))),$C:$C,0))</formula>
    </cfRule>
  </conditionalFormatting>
  <dataValidations count="1">
    <dataValidation type="list" allowBlank="1" showInputMessage="1" sqref="B253:C253 B255:C255">
      <formula1>CNTR_ListExistMeasures</formula1>
    </dataValidation>
  </dataValidations>
  <hyperlinks>
    <hyperlink ref="B14" location="JUMP_TOC_Home" display="Table of contents"/>
    <hyperlink ref="B18" r:id="rId1" display="http://ec.europa.eu/clima/documentation/ets/docs/decision_benchmarking_15_dec_en.pdf. "/>
    <hyperlink ref="B20" r:id="rId2" display="https://ec.europa.eu/info/law/better-regulation/initiatives/ares-2018-5486983_en"/>
    <hyperlink ref="B24" r:id="rId3"/>
    <hyperlink ref="B53" r:id="rId4"/>
    <hyperlink ref="B55" r:id="rId5"/>
    <hyperlink ref="B525" r:id="rId6"/>
    <hyperlink ref="B526" r:id="rId7"/>
    <hyperlink ref="B530" r:id="rId8"/>
    <hyperlink ref="B569" location="JUMP_A" display="You should now see CNP data below in this sheet and can go back to section A.II and continue."/>
    <hyperlink ref="B578" location="JUMP_CNPSummary" display="Further instructions can be found in the &quot;CNPSummary&quot; sheet of this template."/>
    <hyperlink ref="C14" location="JUMP_TOC_Home" display="Table of contents"/>
    <hyperlink ref="C18" r:id="rId9" display="http://ec.europa.eu/clima/documentation/ets/docs/decision_benchmarking_15_dec_en.pdf. "/>
    <hyperlink ref="C20" r:id="rId10" display="https://ec.europa.eu/info/law/better-regulation/initiatives/ares-2018-5486983_en"/>
    <hyperlink ref="C24" r:id="rId11"/>
    <hyperlink ref="C53" r:id="rId12"/>
    <hyperlink ref="C55" r:id="rId13"/>
    <hyperlink ref="B57" r:id="rId14"/>
    <hyperlink ref="C525" r:id="rId15"/>
    <hyperlink ref="C526" r:id="rId16"/>
    <hyperlink ref="C530" r:id="rId17"/>
    <hyperlink ref="C569" location="JUMP_A" display="You should now see CNP data below in this sheet and can go back to section A.II and continue."/>
    <hyperlink ref="C578" location="JUMP_CNPSummary" display="Further instructions can be found in the &quot;CNPSummary&quot; sheet of this template."/>
  </hyperlinks>
  <pageMargins left="0.7" right="0.7" top="0.78740157499999996" bottom="0.78740157499999996" header="0.3" footer="0.3"/>
  <pageSetup paperSize="9" orientation="portrait" r:id="rId18"/>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
    <tabColor indexed="57"/>
    <pageSetUpPr fitToPage="1"/>
  </sheetPr>
  <dimension ref="A1:E90"/>
  <sheetViews>
    <sheetView workbookViewId="0">
      <selection activeCell="E14" sqref="E14"/>
    </sheetView>
  </sheetViews>
  <sheetFormatPr defaultColWidth="9.140625" defaultRowHeight="12.75" x14ac:dyDescent="0.2"/>
  <cols>
    <col min="1" max="1" width="23.42578125" style="557" customWidth="1"/>
    <col min="2" max="2" width="34.85546875" style="557" customWidth="1"/>
    <col min="3" max="3" width="15.140625" style="557" customWidth="1"/>
    <col min="4" max="4" width="15.42578125" style="557" customWidth="1"/>
    <col min="5" max="256" width="9.140625" style="557"/>
    <col min="257" max="257" width="23.42578125" style="557" customWidth="1"/>
    <col min="258" max="258" width="34.85546875" style="557" customWidth="1"/>
    <col min="259" max="259" width="15.140625" style="557" customWidth="1"/>
    <col min="260" max="260" width="15.42578125" style="557" customWidth="1"/>
    <col min="261" max="512" width="9.140625" style="557"/>
    <col min="513" max="513" width="23.42578125" style="557" customWidth="1"/>
    <col min="514" max="514" width="34.85546875" style="557" customWidth="1"/>
    <col min="515" max="515" width="15.140625" style="557" customWidth="1"/>
    <col min="516" max="516" width="15.42578125" style="557" customWidth="1"/>
    <col min="517" max="768" width="9.140625" style="557"/>
    <col min="769" max="769" width="23.42578125" style="557" customWidth="1"/>
    <col min="770" max="770" width="34.85546875" style="557" customWidth="1"/>
    <col min="771" max="771" width="15.140625" style="557" customWidth="1"/>
    <col min="772" max="772" width="15.42578125" style="557" customWidth="1"/>
    <col min="773" max="1024" width="9.140625" style="557"/>
    <col min="1025" max="1025" width="23.42578125" style="557" customWidth="1"/>
    <col min="1026" max="1026" width="34.85546875" style="557" customWidth="1"/>
    <col min="1027" max="1027" width="15.140625" style="557" customWidth="1"/>
    <col min="1028" max="1028" width="15.42578125" style="557" customWidth="1"/>
    <col min="1029" max="1280" width="9.140625" style="557"/>
    <col min="1281" max="1281" width="23.42578125" style="557" customWidth="1"/>
    <col min="1282" max="1282" width="34.85546875" style="557" customWidth="1"/>
    <col min="1283" max="1283" width="15.140625" style="557" customWidth="1"/>
    <col min="1284" max="1284" width="15.42578125" style="557" customWidth="1"/>
    <col min="1285" max="1536" width="9.140625" style="557"/>
    <col min="1537" max="1537" width="23.42578125" style="557" customWidth="1"/>
    <col min="1538" max="1538" width="34.85546875" style="557" customWidth="1"/>
    <col min="1539" max="1539" width="15.140625" style="557" customWidth="1"/>
    <col min="1540" max="1540" width="15.42578125" style="557" customWidth="1"/>
    <col min="1541" max="1792" width="9.140625" style="557"/>
    <col min="1793" max="1793" width="23.42578125" style="557" customWidth="1"/>
    <col min="1794" max="1794" width="34.85546875" style="557" customWidth="1"/>
    <col min="1795" max="1795" width="15.140625" style="557" customWidth="1"/>
    <col min="1796" max="1796" width="15.42578125" style="557" customWidth="1"/>
    <col min="1797" max="2048" width="9.140625" style="557"/>
    <col min="2049" max="2049" width="23.42578125" style="557" customWidth="1"/>
    <col min="2050" max="2050" width="34.85546875" style="557" customWidth="1"/>
    <col min="2051" max="2051" width="15.140625" style="557" customWidth="1"/>
    <col min="2052" max="2052" width="15.42578125" style="557" customWidth="1"/>
    <col min="2053" max="2304" width="9.140625" style="557"/>
    <col min="2305" max="2305" width="23.42578125" style="557" customWidth="1"/>
    <col min="2306" max="2306" width="34.85546875" style="557" customWidth="1"/>
    <col min="2307" max="2307" width="15.140625" style="557" customWidth="1"/>
    <col min="2308" max="2308" width="15.42578125" style="557" customWidth="1"/>
    <col min="2309" max="2560" width="9.140625" style="557"/>
    <col min="2561" max="2561" width="23.42578125" style="557" customWidth="1"/>
    <col min="2562" max="2562" width="34.85546875" style="557" customWidth="1"/>
    <col min="2563" max="2563" width="15.140625" style="557" customWidth="1"/>
    <col min="2564" max="2564" width="15.42578125" style="557" customWidth="1"/>
    <col min="2565" max="2816" width="9.140625" style="557"/>
    <col min="2817" max="2817" width="23.42578125" style="557" customWidth="1"/>
    <col min="2818" max="2818" width="34.85546875" style="557" customWidth="1"/>
    <col min="2819" max="2819" width="15.140625" style="557" customWidth="1"/>
    <col min="2820" max="2820" width="15.42578125" style="557" customWidth="1"/>
    <col min="2821" max="3072" width="9.140625" style="557"/>
    <col min="3073" max="3073" width="23.42578125" style="557" customWidth="1"/>
    <col min="3074" max="3074" width="34.85546875" style="557" customWidth="1"/>
    <col min="3075" max="3075" width="15.140625" style="557" customWidth="1"/>
    <col min="3076" max="3076" width="15.42578125" style="557" customWidth="1"/>
    <col min="3077" max="3328" width="9.140625" style="557"/>
    <col min="3329" max="3329" width="23.42578125" style="557" customWidth="1"/>
    <col min="3330" max="3330" width="34.85546875" style="557" customWidth="1"/>
    <col min="3331" max="3331" width="15.140625" style="557" customWidth="1"/>
    <col min="3332" max="3332" width="15.42578125" style="557" customWidth="1"/>
    <col min="3333" max="3584" width="9.140625" style="557"/>
    <col min="3585" max="3585" width="23.42578125" style="557" customWidth="1"/>
    <col min="3586" max="3586" width="34.85546875" style="557" customWidth="1"/>
    <col min="3587" max="3587" width="15.140625" style="557" customWidth="1"/>
    <col min="3588" max="3588" width="15.42578125" style="557" customWidth="1"/>
    <col min="3589" max="3840" width="9.140625" style="557"/>
    <col min="3841" max="3841" width="23.42578125" style="557" customWidth="1"/>
    <col min="3842" max="3842" width="34.85546875" style="557" customWidth="1"/>
    <col min="3843" max="3843" width="15.140625" style="557" customWidth="1"/>
    <col min="3844" max="3844" width="15.42578125" style="557" customWidth="1"/>
    <col min="3845" max="4096" width="9.140625" style="557"/>
    <col min="4097" max="4097" width="23.42578125" style="557" customWidth="1"/>
    <col min="4098" max="4098" width="34.85546875" style="557" customWidth="1"/>
    <col min="4099" max="4099" width="15.140625" style="557" customWidth="1"/>
    <col min="4100" max="4100" width="15.42578125" style="557" customWidth="1"/>
    <col min="4101" max="4352" width="9.140625" style="557"/>
    <col min="4353" max="4353" width="23.42578125" style="557" customWidth="1"/>
    <col min="4354" max="4354" width="34.85546875" style="557" customWidth="1"/>
    <col min="4355" max="4355" width="15.140625" style="557" customWidth="1"/>
    <col min="4356" max="4356" width="15.42578125" style="557" customWidth="1"/>
    <col min="4357" max="4608" width="9.140625" style="557"/>
    <col min="4609" max="4609" width="23.42578125" style="557" customWidth="1"/>
    <col min="4610" max="4610" width="34.85546875" style="557" customWidth="1"/>
    <col min="4611" max="4611" width="15.140625" style="557" customWidth="1"/>
    <col min="4612" max="4612" width="15.42578125" style="557" customWidth="1"/>
    <col min="4613" max="4864" width="9.140625" style="557"/>
    <col min="4865" max="4865" width="23.42578125" style="557" customWidth="1"/>
    <col min="4866" max="4866" width="34.85546875" style="557" customWidth="1"/>
    <col min="4867" max="4867" width="15.140625" style="557" customWidth="1"/>
    <col min="4868" max="4868" width="15.42578125" style="557" customWidth="1"/>
    <col min="4869" max="5120" width="9.140625" style="557"/>
    <col min="5121" max="5121" width="23.42578125" style="557" customWidth="1"/>
    <col min="5122" max="5122" width="34.85546875" style="557" customWidth="1"/>
    <col min="5123" max="5123" width="15.140625" style="557" customWidth="1"/>
    <col min="5124" max="5124" width="15.42578125" style="557" customWidth="1"/>
    <col min="5125" max="5376" width="9.140625" style="557"/>
    <col min="5377" max="5377" width="23.42578125" style="557" customWidth="1"/>
    <col min="5378" max="5378" width="34.85546875" style="557" customWidth="1"/>
    <col min="5379" max="5379" width="15.140625" style="557" customWidth="1"/>
    <col min="5380" max="5380" width="15.42578125" style="557" customWidth="1"/>
    <col min="5381" max="5632" width="9.140625" style="557"/>
    <col min="5633" max="5633" width="23.42578125" style="557" customWidth="1"/>
    <col min="5634" max="5634" width="34.85546875" style="557" customWidth="1"/>
    <col min="5635" max="5635" width="15.140625" style="557" customWidth="1"/>
    <col min="5636" max="5636" width="15.42578125" style="557" customWidth="1"/>
    <col min="5637" max="5888" width="9.140625" style="557"/>
    <col min="5889" max="5889" width="23.42578125" style="557" customWidth="1"/>
    <col min="5890" max="5890" width="34.85546875" style="557" customWidth="1"/>
    <col min="5891" max="5891" width="15.140625" style="557" customWidth="1"/>
    <col min="5892" max="5892" width="15.42578125" style="557" customWidth="1"/>
    <col min="5893" max="6144" width="9.140625" style="557"/>
    <col min="6145" max="6145" width="23.42578125" style="557" customWidth="1"/>
    <col min="6146" max="6146" width="34.85546875" style="557" customWidth="1"/>
    <col min="6147" max="6147" width="15.140625" style="557" customWidth="1"/>
    <col min="6148" max="6148" width="15.42578125" style="557" customWidth="1"/>
    <col min="6149" max="6400" width="9.140625" style="557"/>
    <col min="6401" max="6401" width="23.42578125" style="557" customWidth="1"/>
    <col min="6402" max="6402" width="34.85546875" style="557" customWidth="1"/>
    <col min="6403" max="6403" width="15.140625" style="557" customWidth="1"/>
    <col min="6404" max="6404" width="15.42578125" style="557" customWidth="1"/>
    <col min="6405" max="6656" width="9.140625" style="557"/>
    <col min="6657" max="6657" width="23.42578125" style="557" customWidth="1"/>
    <col min="6658" max="6658" width="34.85546875" style="557" customWidth="1"/>
    <col min="6659" max="6659" width="15.140625" style="557" customWidth="1"/>
    <col min="6660" max="6660" width="15.42578125" style="557" customWidth="1"/>
    <col min="6661" max="6912" width="9.140625" style="557"/>
    <col min="6913" max="6913" width="23.42578125" style="557" customWidth="1"/>
    <col min="6914" max="6914" width="34.85546875" style="557" customWidth="1"/>
    <col min="6915" max="6915" width="15.140625" style="557" customWidth="1"/>
    <col min="6916" max="6916" width="15.42578125" style="557" customWidth="1"/>
    <col min="6917" max="7168" width="9.140625" style="557"/>
    <col min="7169" max="7169" width="23.42578125" style="557" customWidth="1"/>
    <col min="7170" max="7170" width="34.85546875" style="557" customWidth="1"/>
    <col min="7171" max="7171" width="15.140625" style="557" customWidth="1"/>
    <col min="7172" max="7172" width="15.42578125" style="557" customWidth="1"/>
    <col min="7173" max="7424" width="9.140625" style="557"/>
    <col min="7425" max="7425" width="23.42578125" style="557" customWidth="1"/>
    <col min="7426" max="7426" width="34.85546875" style="557" customWidth="1"/>
    <col min="7427" max="7427" width="15.140625" style="557" customWidth="1"/>
    <col min="7428" max="7428" width="15.42578125" style="557" customWidth="1"/>
    <col min="7429" max="7680" width="9.140625" style="557"/>
    <col min="7681" max="7681" width="23.42578125" style="557" customWidth="1"/>
    <col min="7682" max="7682" width="34.85546875" style="557" customWidth="1"/>
    <col min="7683" max="7683" width="15.140625" style="557" customWidth="1"/>
    <col min="7684" max="7684" width="15.42578125" style="557" customWidth="1"/>
    <col min="7685" max="7936" width="9.140625" style="557"/>
    <col min="7937" max="7937" width="23.42578125" style="557" customWidth="1"/>
    <col min="7938" max="7938" width="34.85546875" style="557" customWidth="1"/>
    <col min="7939" max="7939" width="15.140625" style="557" customWidth="1"/>
    <col min="7940" max="7940" width="15.42578125" style="557" customWidth="1"/>
    <col min="7941" max="8192" width="9.140625" style="557"/>
    <col min="8193" max="8193" width="23.42578125" style="557" customWidth="1"/>
    <col min="8194" max="8194" width="34.85546875" style="557" customWidth="1"/>
    <col min="8195" max="8195" width="15.140625" style="557" customWidth="1"/>
    <col min="8196" max="8196" width="15.42578125" style="557" customWidth="1"/>
    <col min="8197" max="8448" width="9.140625" style="557"/>
    <col min="8449" max="8449" width="23.42578125" style="557" customWidth="1"/>
    <col min="8450" max="8450" width="34.85546875" style="557" customWidth="1"/>
    <col min="8451" max="8451" width="15.140625" style="557" customWidth="1"/>
    <col min="8452" max="8452" width="15.42578125" style="557" customWidth="1"/>
    <col min="8453" max="8704" width="9.140625" style="557"/>
    <col min="8705" max="8705" width="23.42578125" style="557" customWidth="1"/>
    <col min="8706" max="8706" width="34.85546875" style="557" customWidth="1"/>
    <col min="8707" max="8707" width="15.140625" style="557" customWidth="1"/>
    <col min="8708" max="8708" width="15.42578125" style="557" customWidth="1"/>
    <col min="8709" max="8960" width="9.140625" style="557"/>
    <col min="8961" max="8961" width="23.42578125" style="557" customWidth="1"/>
    <col min="8962" max="8962" width="34.85546875" style="557" customWidth="1"/>
    <col min="8963" max="8963" width="15.140625" style="557" customWidth="1"/>
    <col min="8964" max="8964" width="15.42578125" style="557" customWidth="1"/>
    <col min="8965" max="9216" width="9.140625" style="557"/>
    <col min="9217" max="9217" width="23.42578125" style="557" customWidth="1"/>
    <col min="9218" max="9218" width="34.85546875" style="557" customWidth="1"/>
    <col min="9219" max="9219" width="15.140625" style="557" customWidth="1"/>
    <col min="9220" max="9220" width="15.42578125" style="557" customWidth="1"/>
    <col min="9221" max="9472" width="9.140625" style="557"/>
    <col min="9473" max="9473" width="23.42578125" style="557" customWidth="1"/>
    <col min="9474" max="9474" width="34.85546875" style="557" customWidth="1"/>
    <col min="9475" max="9475" width="15.140625" style="557" customWidth="1"/>
    <col min="9476" max="9476" width="15.42578125" style="557" customWidth="1"/>
    <col min="9477" max="9728" width="9.140625" style="557"/>
    <col min="9729" max="9729" width="23.42578125" style="557" customWidth="1"/>
    <col min="9730" max="9730" width="34.85546875" style="557" customWidth="1"/>
    <col min="9731" max="9731" width="15.140625" style="557" customWidth="1"/>
    <col min="9732" max="9732" width="15.42578125" style="557" customWidth="1"/>
    <col min="9733" max="9984" width="9.140625" style="557"/>
    <col min="9985" max="9985" width="23.42578125" style="557" customWidth="1"/>
    <col min="9986" max="9986" width="34.85546875" style="557" customWidth="1"/>
    <col min="9987" max="9987" width="15.140625" style="557" customWidth="1"/>
    <col min="9988" max="9988" width="15.42578125" style="557" customWidth="1"/>
    <col min="9989" max="10240" width="9.140625" style="557"/>
    <col min="10241" max="10241" width="23.42578125" style="557" customWidth="1"/>
    <col min="10242" max="10242" width="34.85546875" style="557" customWidth="1"/>
    <col min="10243" max="10243" width="15.140625" style="557" customWidth="1"/>
    <col min="10244" max="10244" width="15.42578125" style="557" customWidth="1"/>
    <col min="10245" max="10496" width="9.140625" style="557"/>
    <col min="10497" max="10497" width="23.42578125" style="557" customWidth="1"/>
    <col min="10498" max="10498" width="34.85546875" style="557" customWidth="1"/>
    <col min="10499" max="10499" width="15.140625" style="557" customWidth="1"/>
    <col min="10500" max="10500" width="15.42578125" style="557" customWidth="1"/>
    <col min="10501" max="10752" width="9.140625" style="557"/>
    <col min="10753" max="10753" width="23.42578125" style="557" customWidth="1"/>
    <col min="10754" max="10754" width="34.85546875" style="557" customWidth="1"/>
    <col min="10755" max="10755" width="15.140625" style="557" customWidth="1"/>
    <col min="10756" max="10756" width="15.42578125" style="557" customWidth="1"/>
    <col min="10757" max="11008" width="9.140625" style="557"/>
    <col min="11009" max="11009" width="23.42578125" style="557" customWidth="1"/>
    <col min="11010" max="11010" width="34.85546875" style="557" customWidth="1"/>
    <col min="11011" max="11011" width="15.140625" style="557" customWidth="1"/>
    <col min="11012" max="11012" width="15.42578125" style="557" customWidth="1"/>
    <col min="11013" max="11264" width="9.140625" style="557"/>
    <col min="11265" max="11265" width="23.42578125" style="557" customWidth="1"/>
    <col min="11266" max="11266" width="34.85546875" style="557" customWidth="1"/>
    <col min="11267" max="11267" width="15.140625" style="557" customWidth="1"/>
    <col min="11268" max="11268" width="15.42578125" style="557" customWidth="1"/>
    <col min="11269" max="11520" width="9.140625" style="557"/>
    <col min="11521" max="11521" width="23.42578125" style="557" customWidth="1"/>
    <col min="11522" max="11522" width="34.85546875" style="557" customWidth="1"/>
    <col min="11523" max="11523" width="15.140625" style="557" customWidth="1"/>
    <col min="11524" max="11524" width="15.42578125" style="557" customWidth="1"/>
    <col min="11525" max="11776" width="9.140625" style="557"/>
    <col min="11777" max="11777" width="23.42578125" style="557" customWidth="1"/>
    <col min="11778" max="11778" width="34.85546875" style="557" customWidth="1"/>
    <col min="11779" max="11779" width="15.140625" style="557" customWidth="1"/>
    <col min="11780" max="11780" width="15.42578125" style="557" customWidth="1"/>
    <col min="11781" max="12032" width="9.140625" style="557"/>
    <col min="12033" max="12033" width="23.42578125" style="557" customWidth="1"/>
    <col min="12034" max="12034" width="34.85546875" style="557" customWidth="1"/>
    <col min="12035" max="12035" width="15.140625" style="557" customWidth="1"/>
    <col min="12036" max="12036" width="15.42578125" style="557" customWidth="1"/>
    <col min="12037" max="12288" width="9.140625" style="557"/>
    <col min="12289" max="12289" width="23.42578125" style="557" customWidth="1"/>
    <col min="12290" max="12290" width="34.85546875" style="557" customWidth="1"/>
    <col min="12291" max="12291" width="15.140625" style="557" customWidth="1"/>
    <col min="12292" max="12292" width="15.42578125" style="557" customWidth="1"/>
    <col min="12293" max="12544" width="9.140625" style="557"/>
    <col min="12545" max="12545" width="23.42578125" style="557" customWidth="1"/>
    <col min="12546" max="12546" width="34.85546875" style="557" customWidth="1"/>
    <col min="12547" max="12547" width="15.140625" style="557" customWidth="1"/>
    <col min="12548" max="12548" width="15.42578125" style="557" customWidth="1"/>
    <col min="12549" max="12800" width="9.140625" style="557"/>
    <col min="12801" max="12801" width="23.42578125" style="557" customWidth="1"/>
    <col min="12802" max="12802" width="34.85546875" style="557" customWidth="1"/>
    <col min="12803" max="12803" width="15.140625" style="557" customWidth="1"/>
    <col min="12804" max="12804" width="15.42578125" style="557" customWidth="1"/>
    <col min="12805" max="13056" width="9.140625" style="557"/>
    <col min="13057" max="13057" width="23.42578125" style="557" customWidth="1"/>
    <col min="13058" max="13058" width="34.85546875" style="557" customWidth="1"/>
    <col min="13059" max="13059" width="15.140625" style="557" customWidth="1"/>
    <col min="13060" max="13060" width="15.42578125" style="557" customWidth="1"/>
    <col min="13061" max="13312" width="9.140625" style="557"/>
    <col min="13313" max="13313" width="23.42578125" style="557" customWidth="1"/>
    <col min="13314" max="13314" width="34.85546875" style="557" customWidth="1"/>
    <col min="13315" max="13315" width="15.140625" style="557" customWidth="1"/>
    <col min="13316" max="13316" width="15.42578125" style="557" customWidth="1"/>
    <col min="13317" max="13568" width="9.140625" style="557"/>
    <col min="13569" max="13569" width="23.42578125" style="557" customWidth="1"/>
    <col min="13570" max="13570" width="34.85546875" style="557" customWidth="1"/>
    <col min="13571" max="13571" width="15.140625" style="557" customWidth="1"/>
    <col min="13572" max="13572" width="15.42578125" style="557" customWidth="1"/>
    <col min="13573" max="13824" width="9.140625" style="557"/>
    <col min="13825" max="13825" width="23.42578125" style="557" customWidth="1"/>
    <col min="13826" max="13826" width="34.85546875" style="557" customWidth="1"/>
    <col min="13827" max="13827" width="15.140625" style="557" customWidth="1"/>
    <col min="13828" max="13828" width="15.42578125" style="557" customWidth="1"/>
    <col min="13829" max="14080" width="9.140625" style="557"/>
    <col min="14081" max="14081" width="23.42578125" style="557" customWidth="1"/>
    <col min="14082" max="14082" width="34.85546875" style="557" customWidth="1"/>
    <col min="14083" max="14083" width="15.140625" style="557" customWidth="1"/>
    <col min="14084" max="14084" width="15.42578125" style="557" customWidth="1"/>
    <col min="14085" max="14336" width="9.140625" style="557"/>
    <col min="14337" max="14337" width="23.42578125" style="557" customWidth="1"/>
    <col min="14338" max="14338" width="34.85546875" style="557" customWidth="1"/>
    <col min="14339" max="14339" width="15.140625" style="557" customWidth="1"/>
    <col min="14340" max="14340" width="15.42578125" style="557" customWidth="1"/>
    <col min="14341" max="14592" width="9.140625" style="557"/>
    <col min="14593" max="14593" width="23.42578125" style="557" customWidth="1"/>
    <col min="14594" max="14594" width="34.85546875" style="557" customWidth="1"/>
    <col min="14595" max="14595" width="15.140625" style="557" customWidth="1"/>
    <col min="14596" max="14596" width="15.42578125" style="557" customWidth="1"/>
    <col min="14597" max="14848" width="9.140625" style="557"/>
    <col min="14849" max="14849" width="23.42578125" style="557" customWidth="1"/>
    <col min="14850" max="14850" width="34.85546875" style="557" customWidth="1"/>
    <col min="14851" max="14851" width="15.140625" style="557" customWidth="1"/>
    <col min="14852" max="14852" width="15.42578125" style="557" customWidth="1"/>
    <col min="14853" max="15104" width="9.140625" style="557"/>
    <col min="15105" max="15105" width="23.42578125" style="557" customWidth="1"/>
    <col min="15106" max="15106" width="34.85546875" style="557" customWidth="1"/>
    <col min="15107" max="15107" width="15.140625" style="557" customWidth="1"/>
    <col min="15108" max="15108" width="15.42578125" style="557" customWidth="1"/>
    <col min="15109" max="15360" width="9.140625" style="557"/>
    <col min="15361" max="15361" width="23.42578125" style="557" customWidth="1"/>
    <col min="15362" max="15362" width="34.85546875" style="557" customWidth="1"/>
    <col min="15363" max="15363" width="15.140625" style="557" customWidth="1"/>
    <col min="15364" max="15364" width="15.42578125" style="557" customWidth="1"/>
    <col min="15365" max="15616" width="9.140625" style="557"/>
    <col min="15617" max="15617" width="23.42578125" style="557" customWidth="1"/>
    <col min="15618" max="15618" width="34.85546875" style="557" customWidth="1"/>
    <col min="15619" max="15619" width="15.140625" style="557" customWidth="1"/>
    <col min="15620" max="15620" width="15.42578125" style="557" customWidth="1"/>
    <col min="15621" max="15872" width="9.140625" style="557"/>
    <col min="15873" max="15873" width="23.42578125" style="557" customWidth="1"/>
    <col min="15874" max="15874" width="34.85546875" style="557" customWidth="1"/>
    <col min="15875" max="15875" width="15.140625" style="557" customWidth="1"/>
    <col min="15876" max="15876" width="15.42578125" style="557" customWidth="1"/>
    <col min="15877" max="16128" width="9.140625" style="557"/>
    <col min="16129" max="16129" width="23.42578125" style="557" customWidth="1"/>
    <col min="16130" max="16130" width="34.85546875" style="557" customWidth="1"/>
    <col min="16131" max="16131" width="15.140625" style="557" customWidth="1"/>
    <col min="16132" max="16132" width="15.42578125" style="557" customWidth="1"/>
    <col min="16133" max="16384" width="9.140625" style="557"/>
  </cols>
  <sheetData>
    <row r="1" spans="1:5" ht="13.5" thickBot="1" x14ac:dyDescent="0.25">
      <c r="A1" s="669" t="s">
        <v>261</v>
      </c>
    </row>
    <row r="2" spans="1:5" ht="13.5" thickBot="1" x14ac:dyDescent="0.25">
      <c r="A2" s="670" t="s">
        <v>262</v>
      </c>
      <c r="B2" s="671" t="s">
        <v>1477</v>
      </c>
    </row>
    <row r="3" spans="1:5" ht="13.5" thickBot="1" x14ac:dyDescent="0.25">
      <c r="A3" s="672" t="s">
        <v>263</v>
      </c>
      <c r="B3" s="673">
        <v>46062</v>
      </c>
      <c r="C3" s="674" t="str">
        <f>IF(ISNUMBER(MATCH(B3,A14:A26,0)),VLOOKUP(B3,A14:B26,2,FALSE),"---")</f>
        <v>CNR Template_COM_pl_090226.xls</v>
      </c>
      <c r="D3" s="675"/>
      <c r="E3" s="676"/>
    </row>
    <row r="4" spans="1:5" x14ac:dyDescent="0.2">
      <c r="A4" s="677" t="s">
        <v>264</v>
      </c>
      <c r="B4" s="678" t="s">
        <v>265</v>
      </c>
    </row>
    <row r="5" spans="1:5" ht="13.5" thickBot="1" x14ac:dyDescent="0.25">
      <c r="A5" s="679" t="s">
        <v>266</v>
      </c>
      <c r="B5" s="680" t="s">
        <v>314</v>
      </c>
    </row>
    <row r="7" spans="1:5" x14ac:dyDescent="0.2">
      <c r="A7" s="669" t="s">
        <v>268</v>
      </c>
    </row>
    <row r="8" spans="1:5" x14ac:dyDescent="0.2">
      <c r="A8" s="681" t="s">
        <v>680</v>
      </c>
      <c r="B8" s="681"/>
      <c r="C8" s="681" t="s">
        <v>806</v>
      </c>
    </row>
    <row r="9" spans="1:5" x14ac:dyDescent="0.2">
      <c r="A9" s="681" t="s">
        <v>681</v>
      </c>
      <c r="B9" s="681"/>
      <c r="C9" s="681" t="s">
        <v>679</v>
      </c>
    </row>
    <row r="10" spans="1:5" x14ac:dyDescent="0.2">
      <c r="A10" s="681" t="s">
        <v>1435</v>
      </c>
      <c r="B10" s="681"/>
      <c r="C10" s="681" t="s">
        <v>1436</v>
      </c>
    </row>
    <row r="11" spans="1:5" x14ac:dyDescent="0.2">
      <c r="A11" s="681" t="s">
        <v>1477</v>
      </c>
      <c r="B11" s="681"/>
      <c r="C11" s="681" t="s">
        <v>1478</v>
      </c>
    </row>
    <row r="13" spans="1:5" x14ac:dyDescent="0.2">
      <c r="A13" s="682" t="s">
        <v>269</v>
      </c>
      <c r="B13" s="683" t="s">
        <v>270</v>
      </c>
      <c r="C13" s="683" t="s">
        <v>271</v>
      </c>
      <c r="D13" s="684"/>
    </row>
    <row r="14" spans="1:5" x14ac:dyDescent="0.2">
      <c r="A14" s="685">
        <v>46062</v>
      </c>
      <c r="B14" s="686" t="str">
        <f>IF(ISBLANK($A14),"---", VLOOKUP($B$2,$A$8:$C$11,3,0) &amp; "_" &amp; VLOOKUP($B$4,$A$31:$B$63,2,0)&amp;"_"&amp;VLOOKUP($B$5,$A$66:$B$90,2,0)&amp;"_"&amp; TEXT(DAY($A14),"0#")&amp; TEXT(MONTH($A14),"0#")&amp; TEXT(YEAR($A14)-2000,"0#")&amp;".xls")</f>
        <v>CNR Template_COM_pl_090226.xls</v>
      </c>
      <c r="C14" s="687" t="s">
        <v>1667</v>
      </c>
      <c r="D14" s="688"/>
    </row>
    <row r="15" spans="1:5" x14ac:dyDescent="0.2">
      <c r="A15" s="689"/>
      <c r="B15" s="690" t="str">
        <f t="shared" ref="B15:B28" si="0">IF(ISBLANK($A15),"---", VLOOKUP($B$2,$A$8:$C$11,3,0) &amp; "_" &amp; VLOOKUP($B$4,$A$31:$B$63,2,0)&amp;"_"&amp;VLOOKUP($B$5,$A$66:$B$90,2,0)&amp;"_"&amp; TEXT(DAY($A15),"0#")&amp; TEXT(MONTH($A15),"0#")&amp; TEXT(YEAR($A15)-2000,"0#")&amp;".xls")</f>
        <v>---</v>
      </c>
      <c r="C15" s="691"/>
      <c r="D15" s="692"/>
    </row>
    <row r="16" spans="1:5" x14ac:dyDescent="0.2">
      <c r="A16" s="689"/>
      <c r="B16" s="690" t="str">
        <f t="shared" si="0"/>
        <v>---</v>
      </c>
      <c r="C16" s="691"/>
      <c r="D16" s="692"/>
    </row>
    <row r="17" spans="1:4" x14ac:dyDescent="0.2">
      <c r="A17" s="689"/>
      <c r="B17" s="690" t="str">
        <f t="shared" si="0"/>
        <v>---</v>
      </c>
      <c r="C17" s="691"/>
      <c r="D17" s="692"/>
    </row>
    <row r="18" spans="1:4" x14ac:dyDescent="0.2">
      <c r="A18" s="689"/>
      <c r="B18" s="690" t="str">
        <f t="shared" si="0"/>
        <v>---</v>
      </c>
      <c r="C18" s="691"/>
      <c r="D18" s="692"/>
    </row>
    <row r="19" spans="1:4" x14ac:dyDescent="0.2">
      <c r="A19" s="689"/>
      <c r="B19" s="690" t="str">
        <f t="shared" si="0"/>
        <v>---</v>
      </c>
      <c r="C19" s="691"/>
      <c r="D19" s="692"/>
    </row>
    <row r="20" spans="1:4" x14ac:dyDescent="0.2">
      <c r="A20" s="689"/>
      <c r="B20" s="690" t="str">
        <f t="shared" si="0"/>
        <v>---</v>
      </c>
      <c r="C20" s="691"/>
      <c r="D20" s="692"/>
    </row>
    <row r="21" spans="1:4" x14ac:dyDescent="0.2">
      <c r="A21" s="689"/>
      <c r="B21" s="690" t="str">
        <f t="shared" si="0"/>
        <v>---</v>
      </c>
      <c r="C21" s="691"/>
      <c r="D21" s="692"/>
    </row>
    <row r="22" spans="1:4" x14ac:dyDescent="0.2">
      <c r="A22" s="689"/>
      <c r="B22" s="690" t="str">
        <f t="shared" si="0"/>
        <v>---</v>
      </c>
      <c r="C22" s="691"/>
      <c r="D22" s="692"/>
    </row>
    <row r="23" spans="1:4" x14ac:dyDescent="0.2">
      <c r="A23" s="689"/>
      <c r="B23" s="690" t="str">
        <f t="shared" si="0"/>
        <v>---</v>
      </c>
      <c r="C23" s="691"/>
      <c r="D23" s="692"/>
    </row>
    <row r="24" spans="1:4" x14ac:dyDescent="0.2">
      <c r="A24" s="689"/>
      <c r="B24" s="690" t="str">
        <f t="shared" si="0"/>
        <v>---</v>
      </c>
      <c r="C24" s="691"/>
      <c r="D24" s="692"/>
    </row>
    <row r="25" spans="1:4" x14ac:dyDescent="0.2">
      <c r="A25" s="689"/>
      <c r="B25" s="690" t="str">
        <f t="shared" si="0"/>
        <v>---</v>
      </c>
      <c r="C25" s="691"/>
      <c r="D25" s="692"/>
    </row>
    <row r="26" spans="1:4" x14ac:dyDescent="0.2">
      <c r="A26" s="689"/>
      <c r="B26" s="690" t="str">
        <f t="shared" si="0"/>
        <v>---</v>
      </c>
      <c r="C26" s="691"/>
      <c r="D26" s="692"/>
    </row>
    <row r="27" spans="1:4" x14ac:dyDescent="0.2">
      <c r="A27" s="689"/>
      <c r="B27" s="690" t="str">
        <f t="shared" si="0"/>
        <v>---</v>
      </c>
      <c r="C27" s="691"/>
      <c r="D27" s="692"/>
    </row>
    <row r="28" spans="1:4" x14ac:dyDescent="0.2">
      <c r="A28" s="693"/>
      <c r="B28" s="694" t="str">
        <f t="shared" si="0"/>
        <v>---</v>
      </c>
      <c r="C28" s="695"/>
      <c r="D28" s="696"/>
    </row>
    <row r="30" spans="1:4" x14ac:dyDescent="0.2">
      <c r="A30" s="669" t="s">
        <v>264</v>
      </c>
    </row>
    <row r="31" spans="1:4" x14ac:dyDescent="0.2">
      <c r="A31" s="697" t="s">
        <v>265</v>
      </c>
      <c r="B31" s="697" t="s">
        <v>272</v>
      </c>
    </row>
    <row r="32" spans="1:4" x14ac:dyDescent="0.2">
      <c r="A32" s="697" t="s">
        <v>273</v>
      </c>
      <c r="B32" s="697" t="s">
        <v>274</v>
      </c>
    </row>
    <row r="33" spans="1:2" x14ac:dyDescent="0.2">
      <c r="A33" s="697" t="str">
        <f>Translations!$B$339</f>
        <v>Austria</v>
      </c>
      <c r="B33" s="697" t="s">
        <v>156</v>
      </c>
    </row>
    <row r="34" spans="1:2" x14ac:dyDescent="0.2">
      <c r="A34" s="697" t="str">
        <f>Translations!$B$340</f>
        <v>Belgia</v>
      </c>
      <c r="B34" s="697" t="s">
        <v>157</v>
      </c>
    </row>
    <row r="35" spans="1:2" x14ac:dyDescent="0.2">
      <c r="A35" s="697" t="str">
        <f>Translations!$B$341</f>
        <v>Bułgaria</v>
      </c>
      <c r="B35" s="697" t="s">
        <v>158</v>
      </c>
    </row>
    <row r="36" spans="1:2" x14ac:dyDescent="0.2">
      <c r="A36" s="697" t="str">
        <f>Translations!$B$343</f>
        <v>Chorwacja</v>
      </c>
      <c r="B36" s="697" t="s">
        <v>276</v>
      </c>
    </row>
    <row r="37" spans="1:2" x14ac:dyDescent="0.2">
      <c r="A37" s="697" t="str">
        <f>Translations!$B$342</f>
        <v>Cypr</v>
      </c>
      <c r="B37" s="697" t="s">
        <v>159</v>
      </c>
    </row>
    <row r="38" spans="1:2" x14ac:dyDescent="0.2">
      <c r="A38" s="697" t="str">
        <f>Translations!$B$344</f>
        <v>Republika Czeska</v>
      </c>
      <c r="B38" s="697" t="s">
        <v>160</v>
      </c>
    </row>
    <row r="39" spans="1:2" x14ac:dyDescent="0.2">
      <c r="A39" s="697" t="str">
        <f>Translations!$B$345</f>
        <v>Dania</v>
      </c>
      <c r="B39" s="697" t="s">
        <v>161</v>
      </c>
    </row>
    <row r="40" spans="1:2" x14ac:dyDescent="0.2">
      <c r="A40" s="697" t="str">
        <f>Translations!$B$346</f>
        <v>Estonia</v>
      </c>
      <c r="B40" s="697" t="s">
        <v>162</v>
      </c>
    </row>
    <row r="41" spans="1:2" x14ac:dyDescent="0.2">
      <c r="A41" s="697" t="str">
        <f>Translations!$B$347</f>
        <v>Finlandia</v>
      </c>
      <c r="B41" s="697" t="s">
        <v>163</v>
      </c>
    </row>
    <row r="42" spans="1:2" x14ac:dyDescent="0.2">
      <c r="A42" s="697" t="str">
        <f>Translations!$B$348</f>
        <v>Francja</v>
      </c>
      <c r="B42" s="697" t="s">
        <v>164</v>
      </c>
    </row>
    <row r="43" spans="1:2" x14ac:dyDescent="0.2">
      <c r="A43" s="697" t="str">
        <f>Translations!$B$349</f>
        <v>Niemcy</v>
      </c>
      <c r="B43" s="697" t="s">
        <v>165</v>
      </c>
    </row>
    <row r="44" spans="1:2" x14ac:dyDescent="0.2">
      <c r="A44" s="697" t="str">
        <f>Translations!$B$350</f>
        <v>Grecja</v>
      </c>
      <c r="B44" s="697" t="s">
        <v>166</v>
      </c>
    </row>
    <row r="45" spans="1:2" x14ac:dyDescent="0.2">
      <c r="A45" s="697" t="str">
        <f>Translations!$B$351</f>
        <v>Węgry</v>
      </c>
      <c r="B45" s="697" t="s">
        <v>167</v>
      </c>
    </row>
    <row r="46" spans="1:2" x14ac:dyDescent="0.2">
      <c r="A46" s="697" t="str">
        <f>Translations!$B$352</f>
        <v>Islandia</v>
      </c>
      <c r="B46" s="697" t="s">
        <v>277</v>
      </c>
    </row>
    <row r="47" spans="1:2" x14ac:dyDescent="0.2">
      <c r="A47" s="697" t="str">
        <f>Translations!$B$353</f>
        <v>Irlandia</v>
      </c>
      <c r="B47" s="697" t="s">
        <v>169</v>
      </c>
    </row>
    <row r="48" spans="1:2" x14ac:dyDescent="0.2">
      <c r="A48" s="697" t="str">
        <f>Translations!$B$354</f>
        <v>Włochy</v>
      </c>
      <c r="B48" s="697" t="s">
        <v>170</v>
      </c>
    </row>
    <row r="49" spans="1:2" x14ac:dyDescent="0.2">
      <c r="A49" s="697" t="str">
        <f>Translations!$B$355</f>
        <v>Łotwa</v>
      </c>
      <c r="B49" s="697" t="s">
        <v>171</v>
      </c>
    </row>
    <row r="50" spans="1:2" x14ac:dyDescent="0.2">
      <c r="A50" s="697" t="str">
        <f>Translations!$B$356</f>
        <v>Liechtenstein</v>
      </c>
      <c r="B50" s="697" t="s">
        <v>172</v>
      </c>
    </row>
    <row r="51" spans="1:2" x14ac:dyDescent="0.2">
      <c r="A51" s="697" t="str">
        <f>Translations!$B$357</f>
        <v>Litwa</v>
      </c>
      <c r="B51" s="697" t="s">
        <v>173</v>
      </c>
    </row>
    <row r="52" spans="1:2" x14ac:dyDescent="0.2">
      <c r="A52" s="697" t="str">
        <f>Translations!$B$358</f>
        <v>Luksemburg</v>
      </c>
      <c r="B52" s="697" t="s">
        <v>174</v>
      </c>
    </row>
    <row r="53" spans="1:2" x14ac:dyDescent="0.2">
      <c r="A53" s="697" t="str">
        <f>Translations!$B$359</f>
        <v>Malta</v>
      </c>
      <c r="B53" s="697" t="s">
        <v>175</v>
      </c>
    </row>
    <row r="54" spans="1:2" x14ac:dyDescent="0.2">
      <c r="A54" s="697" t="str">
        <f>Translations!$B$360</f>
        <v>Niderlandy</v>
      </c>
      <c r="B54" s="697" t="s">
        <v>176</v>
      </c>
    </row>
    <row r="55" spans="1:2" x14ac:dyDescent="0.2">
      <c r="A55" s="697" t="str">
        <f>Translations!$B$361</f>
        <v>Norwegia</v>
      </c>
      <c r="B55" s="697" t="s">
        <v>177</v>
      </c>
    </row>
    <row r="56" spans="1:2" x14ac:dyDescent="0.2">
      <c r="A56" s="697" t="str">
        <f>Translations!$B$362</f>
        <v>Polska</v>
      </c>
      <c r="B56" s="697" t="s">
        <v>178</v>
      </c>
    </row>
    <row r="57" spans="1:2" x14ac:dyDescent="0.2">
      <c r="A57" s="697" t="str">
        <f>Translations!$B$363</f>
        <v>Portugalia</v>
      </c>
      <c r="B57" s="697" t="s">
        <v>179</v>
      </c>
    </row>
    <row r="58" spans="1:2" x14ac:dyDescent="0.2">
      <c r="A58" s="697" t="str">
        <f>Translations!$B$364</f>
        <v>Rumunia</v>
      </c>
      <c r="B58" s="697" t="s">
        <v>180</v>
      </c>
    </row>
    <row r="59" spans="1:2" x14ac:dyDescent="0.2">
      <c r="A59" s="697" t="str">
        <f>Translations!$B$365</f>
        <v>Słowacja</v>
      </c>
      <c r="B59" s="697" t="s">
        <v>181</v>
      </c>
    </row>
    <row r="60" spans="1:2" x14ac:dyDescent="0.2">
      <c r="A60" s="697" t="str">
        <f>Translations!$B$366</f>
        <v>Słowenia</v>
      </c>
      <c r="B60" s="697" t="s">
        <v>182</v>
      </c>
    </row>
    <row r="61" spans="1:2" x14ac:dyDescent="0.2">
      <c r="A61" s="697" t="str">
        <f>Translations!$B$367</f>
        <v>Hiszpania</v>
      </c>
      <c r="B61" s="697" t="s">
        <v>183</v>
      </c>
    </row>
    <row r="62" spans="1:2" x14ac:dyDescent="0.2">
      <c r="A62" s="697" t="str">
        <f>Translations!$B$368</f>
        <v>Szwecja</v>
      </c>
      <c r="B62" s="697" t="s">
        <v>184</v>
      </c>
    </row>
    <row r="63" spans="1:2" x14ac:dyDescent="0.2">
      <c r="A63" s="697" t="str">
        <f>Translations!$B$369</f>
        <v>Zjednoczone Królestwo</v>
      </c>
      <c r="B63" s="697" t="s">
        <v>185</v>
      </c>
    </row>
    <row r="65" spans="1:2" x14ac:dyDescent="0.2">
      <c r="A65" s="669" t="s">
        <v>278</v>
      </c>
    </row>
    <row r="66" spans="1:2" x14ac:dyDescent="0.2">
      <c r="A66" s="698" t="s">
        <v>279</v>
      </c>
      <c r="B66" s="698" t="s">
        <v>280</v>
      </c>
    </row>
    <row r="67" spans="1:2" x14ac:dyDescent="0.2">
      <c r="A67" s="698" t="s">
        <v>281</v>
      </c>
      <c r="B67" s="698" t="s">
        <v>282</v>
      </c>
    </row>
    <row r="68" spans="1:2" x14ac:dyDescent="0.2">
      <c r="A68" s="698" t="s">
        <v>283</v>
      </c>
      <c r="B68" s="698" t="s">
        <v>284</v>
      </c>
    </row>
    <row r="69" spans="1:2" x14ac:dyDescent="0.2">
      <c r="A69" s="698" t="s">
        <v>285</v>
      </c>
      <c r="B69" s="698" t="s">
        <v>286</v>
      </c>
    </row>
    <row r="70" spans="1:2" x14ac:dyDescent="0.2">
      <c r="A70" s="698" t="s">
        <v>287</v>
      </c>
      <c r="B70" s="698" t="s">
        <v>288</v>
      </c>
    </row>
    <row r="71" spans="1:2" x14ac:dyDescent="0.2">
      <c r="A71" s="698" t="s">
        <v>289</v>
      </c>
      <c r="B71" s="698" t="s">
        <v>290</v>
      </c>
    </row>
    <row r="72" spans="1:2" x14ac:dyDescent="0.2">
      <c r="A72" s="698" t="s">
        <v>291</v>
      </c>
      <c r="B72" s="698" t="s">
        <v>292</v>
      </c>
    </row>
    <row r="73" spans="1:2" x14ac:dyDescent="0.2">
      <c r="A73" s="698" t="s">
        <v>293</v>
      </c>
      <c r="B73" s="698" t="s">
        <v>294</v>
      </c>
    </row>
    <row r="74" spans="1:2" x14ac:dyDescent="0.2">
      <c r="A74" s="698" t="s">
        <v>267</v>
      </c>
      <c r="B74" s="698" t="s">
        <v>295</v>
      </c>
    </row>
    <row r="75" spans="1:2" x14ac:dyDescent="0.2">
      <c r="A75" s="698" t="s">
        <v>296</v>
      </c>
      <c r="B75" s="698" t="s">
        <v>297</v>
      </c>
    </row>
    <row r="76" spans="1:2" x14ac:dyDescent="0.2">
      <c r="A76" s="698" t="s">
        <v>298</v>
      </c>
      <c r="B76" s="698" t="s">
        <v>299</v>
      </c>
    </row>
    <row r="77" spans="1:2" x14ac:dyDescent="0.2">
      <c r="A77" s="698" t="s">
        <v>300</v>
      </c>
      <c r="B77" s="698" t="s">
        <v>301</v>
      </c>
    </row>
    <row r="78" spans="1:2" x14ac:dyDescent="0.2">
      <c r="A78" s="698" t="s">
        <v>302</v>
      </c>
      <c r="B78" s="698" t="s">
        <v>303</v>
      </c>
    </row>
    <row r="79" spans="1:2" x14ac:dyDescent="0.2">
      <c r="A79" s="698" t="s">
        <v>304</v>
      </c>
      <c r="B79" s="698" t="s">
        <v>305</v>
      </c>
    </row>
    <row r="80" spans="1:2" x14ac:dyDescent="0.2">
      <c r="A80" s="698" t="s">
        <v>306</v>
      </c>
      <c r="B80" s="698" t="s">
        <v>307</v>
      </c>
    </row>
    <row r="81" spans="1:2" x14ac:dyDescent="0.2">
      <c r="A81" s="698" t="s">
        <v>308</v>
      </c>
      <c r="B81" s="698" t="s">
        <v>309</v>
      </c>
    </row>
    <row r="82" spans="1:2" x14ac:dyDescent="0.2">
      <c r="A82" s="698" t="s">
        <v>310</v>
      </c>
      <c r="B82" s="698" t="s">
        <v>311</v>
      </c>
    </row>
    <row r="83" spans="1:2" x14ac:dyDescent="0.2">
      <c r="A83" s="698" t="s">
        <v>312</v>
      </c>
      <c r="B83" s="698" t="s">
        <v>313</v>
      </c>
    </row>
    <row r="84" spans="1:2" x14ac:dyDescent="0.2">
      <c r="A84" s="698" t="s">
        <v>314</v>
      </c>
      <c r="B84" s="698" t="s">
        <v>315</v>
      </c>
    </row>
    <row r="85" spans="1:2" x14ac:dyDescent="0.2">
      <c r="A85" s="698" t="s">
        <v>316</v>
      </c>
      <c r="B85" s="698" t="s">
        <v>317</v>
      </c>
    </row>
    <row r="86" spans="1:2" x14ac:dyDescent="0.2">
      <c r="A86" s="698" t="s">
        <v>318</v>
      </c>
      <c r="B86" s="698" t="s">
        <v>319</v>
      </c>
    </row>
    <row r="87" spans="1:2" x14ac:dyDescent="0.2">
      <c r="A87" s="698" t="s">
        <v>320</v>
      </c>
      <c r="B87" s="698" t="s">
        <v>321</v>
      </c>
    </row>
    <row r="88" spans="1:2" x14ac:dyDescent="0.2">
      <c r="A88" s="698" t="s">
        <v>322</v>
      </c>
      <c r="B88" s="698" t="s">
        <v>323</v>
      </c>
    </row>
    <row r="89" spans="1:2" x14ac:dyDescent="0.2">
      <c r="A89" s="698" t="s">
        <v>324</v>
      </c>
      <c r="B89" s="698" t="s">
        <v>325</v>
      </c>
    </row>
    <row r="90" spans="1:2" x14ac:dyDescent="0.2">
      <c r="A90" s="698" t="s">
        <v>326</v>
      </c>
      <c r="B90" s="698" t="s">
        <v>327</v>
      </c>
    </row>
  </sheetData>
  <sheetProtection sheet="1" objects="1" scenarios="1" formatCells="0" formatColumns="0" formatRows="0"/>
  <dataValidations count="6">
    <dataValidation type="list" allowBlank="1" showInputMessage="1" showErrorMessage="1"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B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B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B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B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B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B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B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B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B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B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B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B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B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B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formula1>$A$14:$A$26</formula1>
    </dataValidation>
    <dataValidation type="list" allowBlank="1" showInputMessage="1" showErrorMessage="1" sqref="B2 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WVJ2 B65538 IX65538 ST65538 ACP65538 AML65538 AWH65538 BGD65538 BPZ65538 BZV65538 CJR65538 CTN65538 DDJ65538 DNF65538 DXB65538 EGX65538 EQT65538 FAP65538 FKL65538 FUH65538 GED65538 GNZ65538 GXV65538 HHR65538 HRN65538 IBJ65538 ILF65538 IVB65538 JEX65538 JOT65538 JYP65538 KIL65538 KSH65538 LCD65538 LLZ65538 LVV65538 MFR65538 MPN65538 MZJ65538 NJF65538 NTB65538 OCX65538 OMT65538 OWP65538 PGL65538 PQH65538 QAD65538 QJZ65538 QTV65538 RDR65538 RNN65538 RXJ65538 SHF65538 SRB65538 TAX65538 TKT65538 TUP65538 UEL65538 UOH65538 UYD65538 VHZ65538 VRV65538 WBR65538 WLN65538 WVJ65538 B131074 IX131074 ST131074 ACP131074 AML131074 AWH131074 BGD131074 BPZ131074 BZV131074 CJR131074 CTN131074 DDJ131074 DNF131074 DXB131074 EGX131074 EQT131074 FAP131074 FKL131074 FUH131074 GED131074 GNZ131074 GXV131074 HHR131074 HRN131074 IBJ131074 ILF131074 IVB131074 JEX131074 JOT131074 JYP131074 KIL131074 KSH131074 LCD131074 LLZ131074 LVV131074 MFR131074 MPN131074 MZJ131074 NJF131074 NTB131074 OCX131074 OMT131074 OWP131074 PGL131074 PQH131074 QAD131074 QJZ131074 QTV131074 RDR131074 RNN131074 RXJ131074 SHF131074 SRB131074 TAX131074 TKT131074 TUP131074 UEL131074 UOH131074 UYD131074 VHZ131074 VRV131074 WBR131074 WLN131074 WVJ131074 B196610 IX196610 ST196610 ACP196610 AML196610 AWH196610 BGD196610 BPZ196610 BZV196610 CJR196610 CTN196610 DDJ196610 DNF196610 DXB196610 EGX196610 EQT196610 FAP196610 FKL196610 FUH196610 GED196610 GNZ196610 GXV196610 HHR196610 HRN196610 IBJ196610 ILF196610 IVB196610 JEX196610 JOT196610 JYP196610 KIL196610 KSH196610 LCD196610 LLZ196610 LVV196610 MFR196610 MPN196610 MZJ196610 NJF196610 NTB196610 OCX196610 OMT196610 OWP196610 PGL196610 PQH196610 QAD196610 QJZ196610 QTV196610 RDR196610 RNN196610 RXJ196610 SHF196610 SRB196610 TAX196610 TKT196610 TUP196610 UEL196610 UOH196610 UYD196610 VHZ196610 VRV196610 WBR196610 WLN196610 WVJ196610 B262146 IX262146 ST262146 ACP262146 AML262146 AWH262146 BGD262146 BPZ262146 BZV262146 CJR262146 CTN262146 DDJ262146 DNF262146 DXB262146 EGX262146 EQT262146 FAP262146 FKL262146 FUH262146 GED262146 GNZ262146 GXV262146 HHR262146 HRN262146 IBJ262146 ILF262146 IVB262146 JEX262146 JOT262146 JYP262146 KIL262146 KSH262146 LCD262146 LLZ262146 LVV262146 MFR262146 MPN262146 MZJ262146 NJF262146 NTB262146 OCX262146 OMT262146 OWP262146 PGL262146 PQH262146 QAD262146 QJZ262146 QTV262146 RDR262146 RNN262146 RXJ262146 SHF262146 SRB262146 TAX262146 TKT262146 TUP262146 UEL262146 UOH262146 UYD262146 VHZ262146 VRV262146 WBR262146 WLN262146 WVJ262146 B327682 IX327682 ST327682 ACP327682 AML327682 AWH327682 BGD327682 BPZ327682 BZV327682 CJR327682 CTN327682 DDJ327682 DNF327682 DXB327682 EGX327682 EQT327682 FAP327682 FKL327682 FUH327682 GED327682 GNZ327682 GXV327682 HHR327682 HRN327682 IBJ327682 ILF327682 IVB327682 JEX327682 JOT327682 JYP327682 KIL327682 KSH327682 LCD327682 LLZ327682 LVV327682 MFR327682 MPN327682 MZJ327682 NJF327682 NTB327682 OCX327682 OMT327682 OWP327682 PGL327682 PQH327682 QAD327682 QJZ327682 QTV327682 RDR327682 RNN327682 RXJ327682 SHF327682 SRB327682 TAX327682 TKT327682 TUP327682 UEL327682 UOH327682 UYD327682 VHZ327682 VRV327682 WBR327682 WLN327682 WVJ327682 B393218 IX393218 ST393218 ACP393218 AML393218 AWH393218 BGD393218 BPZ393218 BZV393218 CJR393218 CTN393218 DDJ393218 DNF393218 DXB393218 EGX393218 EQT393218 FAP393218 FKL393218 FUH393218 GED393218 GNZ393218 GXV393218 HHR393218 HRN393218 IBJ393218 ILF393218 IVB393218 JEX393218 JOT393218 JYP393218 KIL393218 KSH393218 LCD393218 LLZ393218 LVV393218 MFR393218 MPN393218 MZJ393218 NJF393218 NTB393218 OCX393218 OMT393218 OWP393218 PGL393218 PQH393218 QAD393218 QJZ393218 QTV393218 RDR393218 RNN393218 RXJ393218 SHF393218 SRB393218 TAX393218 TKT393218 TUP393218 UEL393218 UOH393218 UYD393218 VHZ393218 VRV393218 WBR393218 WLN393218 WVJ393218 B458754 IX458754 ST458754 ACP458754 AML458754 AWH458754 BGD458754 BPZ458754 BZV458754 CJR458754 CTN458754 DDJ458754 DNF458754 DXB458754 EGX458754 EQT458754 FAP458754 FKL458754 FUH458754 GED458754 GNZ458754 GXV458754 HHR458754 HRN458754 IBJ458754 ILF458754 IVB458754 JEX458754 JOT458754 JYP458754 KIL458754 KSH458754 LCD458754 LLZ458754 LVV458754 MFR458754 MPN458754 MZJ458754 NJF458754 NTB458754 OCX458754 OMT458754 OWP458754 PGL458754 PQH458754 QAD458754 QJZ458754 QTV458754 RDR458754 RNN458754 RXJ458754 SHF458754 SRB458754 TAX458754 TKT458754 TUP458754 UEL458754 UOH458754 UYD458754 VHZ458754 VRV458754 WBR458754 WLN458754 WVJ458754 B524290 IX524290 ST524290 ACP524290 AML524290 AWH524290 BGD524290 BPZ524290 BZV524290 CJR524290 CTN524290 DDJ524290 DNF524290 DXB524290 EGX524290 EQT524290 FAP524290 FKL524290 FUH524290 GED524290 GNZ524290 GXV524290 HHR524290 HRN524290 IBJ524290 ILF524290 IVB524290 JEX524290 JOT524290 JYP524290 KIL524290 KSH524290 LCD524290 LLZ524290 LVV524290 MFR524290 MPN524290 MZJ524290 NJF524290 NTB524290 OCX524290 OMT524290 OWP524290 PGL524290 PQH524290 QAD524290 QJZ524290 QTV524290 RDR524290 RNN524290 RXJ524290 SHF524290 SRB524290 TAX524290 TKT524290 TUP524290 UEL524290 UOH524290 UYD524290 VHZ524290 VRV524290 WBR524290 WLN524290 WVJ524290 B589826 IX589826 ST589826 ACP589826 AML589826 AWH589826 BGD589826 BPZ589826 BZV589826 CJR589826 CTN589826 DDJ589826 DNF589826 DXB589826 EGX589826 EQT589826 FAP589826 FKL589826 FUH589826 GED589826 GNZ589826 GXV589826 HHR589826 HRN589826 IBJ589826 ILF589826 IVB589826 JEX589826 JOT589826 JYP589826 KIL589826 KSH589826 LCD589826 LLZ589826 LVV589826 MFR589826 MPN589826 MZJ589826 NJF589826 NTB589826 OCX589826 OMT589826 OWP589826 PGL589826 PQH589826 QAD589826 QJZ589826 QTV589826 RDR589826 RNN589826 RXJ589826 SHF589826 SRB589826 TAX589826 TKT589826 TUP589826 UEL589826 UOH589826 UYD589826 VHZ589826 VRV589826 WBR589826 WLN589826 WVJ589826 B655362 IX655362 ST655362 ACP655362 AML655362 AWH655362 BGD655362 BPZ655362 BZV655362 CJR655362 CTN655362 DDJ655362 DNF655362 DXB655362 EGX655362 EQT655362 FAP655362 FKL655362 FUH655362 GED655362 GNZ655362 GXV655362 HHR655362 HRN655362 IBJ655362 ILF655362 IVB655362 JEX655362 JOT655362 JYP655362 KIL655362 KSH655362 LCD655362 LLZ655362 LVV655362 MFR655362 MPN655362 MZJ655362 NJF655362 NTB655362 OCX655362 OMT655362 OWP655362 PGL655362 PQH655362 QAD655362 QJZ655362 QTV655362 RDR655362 RNN655362 RXJ655362 SHF655362 SRB655362 TAX655362 TKT655362 TUP655362 UEL655362 UOH655362 UYD655362 VHZ655362 VRV655362 WBR655362 WLN655362 WVJ655362 B720898 IX720898 ST720898 ACP720898 AML720898 AWH720898 BGD720898 BPZ720898 BZV720898 CJR720898 CTN720898 DDJ720898 DNF720898 DXB720898 EGX720898 EQT720898 FAP720898 FKL720898 FUH720898 GED720898 GNZ720898 GXV720898 HHR720898 HRN720898 IBJ720898 ILF720898 IVB720898 JEX720898 JOT720898 JYP720898 KIL720898 KSH720898 LCD720898 LLZ720898 LVV720898 MFR720898 MPN720898 MZJ720898 NJF720898 NTB720898 OCX720898 OMT720898 OWP720898 PGL720898 PQH720898 QAD720898 QJZ720898 QTV720898 RDR720898 RNN720898 RXJ720898 SHF720898 SRB720898 TAX720898 TKT720898 TUP720898 UEL720898 UOH720898 UYD720898 VHZ720898 VRV720898 WBR720898 WLN720898 WVJ720898 B786434 IX786434 ST786434 ACP786434 AML786434 AWH786434 BGD786434 BPZ786434 BZV786434 CJR786434 CTN786434 DDJ786434 DNF786434 DXB786434 EGX786434 EQT786434 FAP786434 FKL786434 FUH786434 GED786434 GNZ786434 GXV786434 HHR786434 HRN786434 IBJ786434 ILF786434 IVB786434 JEX786434 JOT786434 JYP786434 KIL786434 KSH786434 LCD786434 LLZ786434 LVV786434 MFR786434 MPN786434 MZJ786434 NJF786434 NTB786434 OCX786434 OMT786434 OWP786434 PGL786434 PQH786434 QAD786434 QJZ786434 QTV786434 RDR786434 RNN786434 RXJ786434 SHF786434 SRB786434 TAX786434 TKT786434 TUP786434 UEL786434 UOH786434 UYD786434 VHZ786434 VRV786434 WBR786434 WLN786434 WVJ786434 B851970 IX851970 ST851970 ACP851970 AML851970 AWH851970 BGD851970 BPZ851970 BZV851970 CJR851970 CTN851970 DDJ851970 DNF851970 DXB851970 EGX851970 EQT851970 FAP851970 FKL851970 FUH851970 GED851970 GNZ851970 GXV851970 HHR851970 HRN851970 IBJ851970 ILF851970 IVB851970 JEX851970 JOT851970 JYP851970 KIL851970 KSH851970 LCD851970 LLZ851970 LVV851970 MFR851970 MPN851970 MZJ851970 NJF851970 NTB851970 OCX851970 OMT851970 OWP851970 PGL851970 PQH851970 QAD851970 QJZ851970 QTV851970 RDR851970 RNN851970 RXJ851970 SHF851970 SRB851970 TAX851970 TKT851970 TUP851970 UEL851970 UOH851970 UYD851970 VHZ851970 VRV851970 WBR851970 WLN851970 WVJ851970 B917506 IX917506 ST917506 ACP917506 AML917506 AWH917506 BGD917506 BPZ917506 BZV917506 CJR917506 CTN917506 DDJ917506 DNF917506 DXB917506 EGX917506 EQT917506 FAP917506 FKL917506 FUH917506 GED917506 GNZ917506 GXV917506 HHR917506 HRN917506 IBJ917506 ILF917506 IVB917506 JEX917506 JOT917506 JYP917506 KIL917506 KSH917506 LCD917506 LLZ917506 LVV917506 MFR917506 MPN917506 MZJ917506 NJF917506 NTB917506 OCX917506 OMT917506 OWP917506 PGL917506 PQH917506 QAD917506 QJZ917506 QTV917506 RDR917506 RNN917506 RXJ917506 SHF917506 SRB917506 TAX917506 TKT917506 TUP917506 UEL917506 UOH917506 UYD917506 VHZ917506 VRV917506 WBR917506 WLN917506 WVJ917506 B983042 IX983042 ST983042 ACP983042 AML983042 AWH983042 BGD983042 BPZ983042 BZV983042 CJR983042 CTN983042 DDJ983042 DNF983042 DXB983042 EGX983042 EQT983042 FAP983042 FKL983042 FUH983042 GED983042 GNZ983042 GXV983042 HHR983042 HRN983042 IBJ983042 ILF983042 IVB983042 JEX983042 JOT983042 JYP983042 KIL983042 KSH983042 LCD983042 LLZ983042 LVV983042 MFR983042 MPN983042 MZJ983042 NJF983042 NTB983042 OCX983042 OMT983042 OWP983042 PGL983042 PQH983042 QAD983042 QJZ983042 QTV983042 RDR983042 RNN983042 RXJ983042 SHF983042 SRB983042 TAX983042 TKT983042 TUP983042 UEL983042 UOH983042 UYD983042 VHZ983042 VRV983042 WBR983042 WLN983042 WVJ983042">
      <formula1>$A$8:$A$11</formula1>
    </dataValidation>
    <dataValidation type="list" allowBlank="1" showInputMessage="1" showErrorMessage="1" sqref="WVJ98304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B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B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B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B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B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B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B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B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B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B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B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B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B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B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formula1>$A$29:$A$60</formula1>
    </dataValidation>
    <dataValidation type="list" allowBlank="1" showInputMessage="1" showErrorMessage="1" sqref="WVJ98304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B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B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B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B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B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B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B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B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B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B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B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B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B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B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B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formula1>$A$63:$A$86</formula1>
    </dataValidation>
    <dataValidation type="list" allowBlank="1" showInputMessage="1" showErrorMessage="1" sqref="B4">
      <formula1>$A$31:$A$63</formula1>
    </dataValidation>
    <dataValidation type="list" allowBlank="1" showInputMessage="1" showErrorMessage="1" sqref="B5">
      <formula1>$A$66:$A$90</formula1>
    </dataValidation>
  </dataValidations>
  <pageMargins left="0.78740157499999996" right="0.78740157499999996" top="0.984251969" bottom="0.984251969" header="0.5" footer="0.5"/>
  <pageSetup paperSize="9" scale="10" orientation="portrait" r:id="rId1"/>
  <headerFooter alignWithMargins="0">
    <oddHeader>&amp;L&amp;F; &amp;A&amp;R&amp;D ;&amp;T</oddHeader>
    <oddFooter>&amp;C&amp;P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pageSetUpPr fitToPage="1"/>
  </sheetPr>
  <dimension ref="A1:T4161"/>
  <sheetViews>
    <sheetView tabSelected="1" workbookViewId="0">
      <pane ySplit="4" topLeftCell="A5" activePane="bottomLeft" state="frozen"/>
      <selection activeCell="P38" sqref="P38"/>
      <selection pane="bottomLeft" activeCell="E52" sqref="E52:H59"/>
    </sheetView>
  </sheetViews>
  <sheetFormatPr defaultColWidth="9.140625" defaultRowHeight="12.75" x14ac:dyDescent="0.2"/>
  <cols>
    <col min="1" max="1" width="5.85546875" style="113" hidden="1" customWidth="1"/>
    <col min="2" max="2" width="4.85546875" style="158" customWidth="1"/>
    <col min="3" max="3" width="12.85546875" style="158" customWidth="1"/>
    <col min="4" max="4" width="15.85546875" style="158" customWidth="1"/>
    <col min="5" max="12" width="12.85546875" style="158" customWidth="1"/>
    <col min="13" max="13" width="4.85546875" style="158" customWidth="1"/>
    <col min="14" max="20" width="9.140625" style="113" hidden="1" customWidth="1"/>
    <col min="21" max="16384" width="9.140625" style="148"/>
  </cols>
  <sheetData>
    <row r="1" spans="1:20" ht="13.5" hidden="1" thickBot="1" x14ac:dyDescent="0.25">
      <c r="A1" s="110" t="s">
        <v>246</v>
      </c>
      <c r="B1" s="111"/>
      <c r="C1" s="111"/>
      <c r="D1" s="111"/>
      <c r="E1" s="111"/>
      <c r="F1" s="111"/>
      <c r="G1" s="111"/>
      <c r="H1" s="111"/>
      <c r="I1" s="111"/>
      <c r="J1" s="111"/>
      <c r="K1" s="111"/>
      <c r="L1" s="111"/>
      <c r="M1" s="111"/>
      <c r="N1" s="110" t="s">
        <v>246</v>
      </c>
      <c r="O1" s="110" t="s">
        <v>246</v>
      </c>
      <c r="P1" s="110" t="s">
        <v>246</v>
      </c>
      <c r="Q1" s="110" t="s">
        <v>246</v>
      </c>
      <c r="R1" s="110" t="s">
        <v>246</v>
      </c>
      <c r="S1" s="110" t="s">
        <v>246</v>
      </c>
      <c r="T1" s="110" t="s">
        <v>246</v>
      </c>
    </row>
    <row r="2" spans="1:20" ht="15" customHeight="1" thickBot="1" x14ac:dyDescent="0.25">
      <c r="B2" s="795" t="s">
        <v>334</v>
      </c>
      <c r="C2" s="114" t="str">
        <f>Translations!$B$2</f>
        <v>Obszar nawigacji:</v>
      </c>
      <c r="D2" s="115"/>
      <c r="E2" s="790" t="str">
        <f>Translations!$B$14</f>
        <v>Spis treści</v>
      </c>
      <c r="F2" s="787"/>
      <c r="G2" s="846"/>
      <c r="H2" s="847"/>
      <c r="I2" s="846" t="str">
        <f ca="1">HYPERLINK("#"&amp;INDEX(a_Contents!$P$4:$P$35,MATCH(INDEX(a_Contents!$T$4:$T$35,MATCH($Q$2,a_Contents!$Q$4:$Q$35,0))+1,a_Contents!$T$4:$T$35,0)),EUconst_NextSheet)</f>
        <v>Następny arkusz</v>
      </c>
      <c r="J2" s="847"/>
      <c r="K2" s="848" t="str">
        <f ca="1">HYPERLINK("#"&amp;a_Contents!$P$26,INDIRECT(a_Contents!$P$26))</f>
        <v>PODSUMOWANIE</v>
      </c>
      <c r="L2" s="848"/>
      <c r="M2" s="112"/>
      <c r="N2" s="116" t="s">
        <v>248</v>
      </c>
      <c r="O2" s="117" t="str">
        <f>ADDRESS(ROW($B$6),COLUMN($B$6)) &amp; ":" &amp; ADDRESS(MATCH("PRINT",$M:$M,0),COLUMN($M$6))</f>
        <v>$B$6:$M$91</v>
      </c>
      <c r="P2" s="116" t="s">
        <v>599</v>
      </c>
      <c r="Q2" s="118" t="str">
        <f ca="1">IF(ISERROR(CELL("filename",R2)),"b_GuidelinesConditions",MID(CELL("filename",R2),FIND("]",CELL("filename",R2))+1,1024))</f>
        <v>b_GuidelinesConditions</v>
      </c>
      <c r="R2" s="110"/>
      <c r="S2" s="110"/>
      <c r="T2" s="110"/>
    </row>
    <row r="3" spans="1:20" ht="15" customHeight="1" thickBot="1" x14ac:dyDescent="0.25">
      <c r="B3" s="796"/>
      <c r="C3" s="787"/>
      <c r="D3" s="787"/>
      <c r="E3" s="791"/>
      <c r="F3" s="792"/>
      <c r="G3" s="792"/>
      <c r="H3" s="792"/>
      <c r="I3" s="792"/>
      <c r="J3" s="792"/>
      <c r="K3" s="792"/>
      <c r="L3" s="792"/>
      <c r="M3" s="112"/>
      <c r="N3" s="119">
        <v>1</v>
      </c>
      <c r="O3" s="120"/>
      <c r="P3" s="120">
        <v>2</v>
      </c>
      <c r="Q3" s="120"/>
      <c r="R3" s="120">
        <v>3</v>
      </c>
      <c r="S3" s="120"/>
      <c r="T3" s="121">
        <v>4</v>
      </c>
    </row>
    <row r="4" spans="1:20" ht="15" customHeight="1" thickBot="1" x14ac:dyDescent="0.25">
      <c r="B4" s="797"/>
      <c r="C4" s="787"/>
      <c r="D4" s="787"/>
      <c r="E4" s="798"/>
      <c r="F4" s="782"/>
      <c r="G4" s="782"/>
      <c r="H4" s="782"/>
      <c r="I4" s="782"/>
      <c r="J4" s="782"/>
      <c r="K4" s="782"/>
      <c r="L4" s="782"/>
      <c r="M4" s="112"/>
      <c r="N4" s="122">
        <v>5</v>
      </c>
      <c r="O4" s="123"/>
      <c r="P4" s="123">
        <v>6</v>
      </c>
      <c r="Q4" s="123"/>
      <c r="R4" s="123">
        <v>7</v>
      </c>
      <c r="S4" s="123"/>
      <c r="T4" s="124">
        <v>8</v>
      </c>
    </row>
    <row r="5" spans="1:20" ht="12.75" customHeight="1" x14ac:dyDescent="0.4">
      <c r="B5" s="112"/>
      <c r="C5" s="141"/>
      <c r="D5" s="112"/>
      <c r="E5" s="112"/>
      <c r="F5" s="125"/>
      <c r="G5" s="112"/>
      <c r="H5" s="112"/>
      <c r="I5" s="112"/>
      <c r="J5" s="112"/>
      <c r="K5" s="112"/>
      <c r="L5" s="112"/>
      <c r="M5" s="112"/>
    </row>
    <row r="6" spans="1:20" ht="18" x14ac:dyDescent="0.2">
      <c r="A6" s="149" t="s">
        <v>619</v>
      </c>
      <c r="B6" s="150"/>
      <c r="C6" s="842" t="str">
        <f>Translations!$B$15</f>
        <v>WYTYCZNE I WARUNKI</v>
      </c>
      <c r="D6" s="842"/>
      <c r="E6" s="842"/>
      <c r="F6" s="842"/>
      <c r="G6" s="842"/>
      <c r="H6" s="842"/>
      <c r="I6" s="842"/>
      <c r="J6" s="842"/>
      <c r="K6" s="842"/>
      <c r="L6" s="112"/>
      <c r="M6" s="112"/>
    </row>
    <row r="7" spans="1:20" x14ac:dyDescent="0.2">
      <c r="B7" s="150"/>
      <c r="C7" s="843"/>
      <c r="D7" s="843"/>
      <c r="E7" s="843"/>
      <c r="F7" s="843"/>
      <c r="G7" s="843"/>
      <c r="H7" s="843"/>
      <c r="I7" s="843"/>
      <c r="J7" s="843"/>
      <c r="K7" s="843"/>
      <c r="L7" s="843"/>
      <c r="M7" s="112"/>
    </row>
    <row r="8" spans="1:20" ht="15.75" x14ac:dyDescent="0.25">
      <c r="B8" s="152"/>
      <c r="C8" s="814" t="str">
        <f>Translations!$B$16</f>
        <v>Ogólne informacje o formularzu</v>
      </c>
      <c r="D8" s="814"/>
      <c r="E8" s="814"/>
      <c r="F8" s="814"/>
      <c r="G8" s="814"/>
      <c r="H8" s="814"/>
      <c r="I8" s="814"/>
      <c r="J8" s="814"/>
      <c r="K8" s="814"/>
      <c r="L8" s="814"/>
      <c r="M8" s="112"/>
    </row>
    <row r="9" spans="1:20" x14ac:dyDescent="0.2">
      <c r="B9" s="153"/>
      <c r="C9" s="153"/>
      <c r="D9" s="153"/>
      <c r="E9" s="153"/>
      <c r="F9" s="153"/>
      <c r="G9" s="153"/>
      <c r="H9" s="153"/>
      <c r="I9" s="153"/>
      <c r="J9" s="153"/>
      <c r="K9" s="154"/>
      <c r="L9" s="154"/>
      <c r="M9" s="112"/>
    </row>
    <row r="10" spans="1:20" ht="40.5" customHeight="1" x14ac:dyDescent="0.2">
      <c r="B10" s="155">
        <v>1</v>
      </c>
      <c r="C10" s="811" t="str">
        <f>Translations!$B$524</f>
        <v>Dyrektywa 2003/87/WE, ostatnio zmieniona dyrektywą 2024/795/EU (zwana dalej „dyrektywą w sprawie EU ETS”), zawiera wymóg, zgodnie z którym państwa członkowskie muszą przydzielać instalacjom bezpłatne uprawnienia na podstawie w pełni zharmonizowanych w całej Wspólnocie (art. 10a ust. 1). Dyrektywa jest dostępna pod adresem:</v>
      </c>
      <c r="D10" s="812"/>
      <c r="E10" s="812"/>
      <c r="F10" s="812"/>
      <c r="G10" s="812"/>
      <c r="H10" s="812"/>
      <c r="I10" s="812"/>
      <c r="J10" s="812"/>
      <c r="K10" s="812"/>
      <c r="L10" s="812"/>
      <c r="M10" s="112"/>
    </row>
    <row r="11" spans="1:20" x14ac:dyDescent="0.2">
      <c r="B11" s="153"/>
      <c r="C11" s="844" t="str">
        <f>Translations!$B$525</f>
        <v>http://data.europa.eu/eli/dir/2003/87/2024-03-01</v>
      </c>
      <c r="D11" s="845"/>
      <c r="E11" s="845"/>
      <c r="F11" s="845"/>
      <c r="G11" s="845"/>
      <c r="H11" s="845"/>
      <c r="I11" s="845"/>
      <c r="J11" s="845"/>
      <c r="K11" s="845"/>
      <c r="L11" s="845"/>
      <c r="M11" s="112"/>
    </row>
    <row r="12" spans="1:20" ht="15.75" customHeight="1" x14ac:dyDescent="0.2">
      <c r="B12" s="155">
        <v>2</v>
      </c>
      <c r="C12" s="811" t="str">
        <f>Translations!$B$19</f>
        <v xml:space="preserve">Niniejsze zasady przydziału bezpłatnych uprawnień (zwane dalej „FAR”) są zawarte w rozporządzeniu delegowanym Komisji (UE) 2019/331 z dnia 19 grudnia 2018 r. ustanawiającym przejściowe ogólnounijne zasady zharmonizowanego przydziału bezpłatnych uprawnień do emisji zgodnie z art. 10a dyrektywy 2003/87/WE Parlamentu Europejskiego i Rady. Można je pobrać z: </v>
      </c>
      <c r="D12" s="812"/>
      <c r="E12" s="812"/>
      <c r="F12" s="812"/>
      <c r="G12" s="812"/>
      <c r="H12" s="812"/>
      <c r="I12" s="812"/>
      <c r="J12" s="812"/>
      <c r="K12" s="812"/>
      <c r="L12" s="812"/>
      <c r="M12" s="112"/>
    </row>
    <row r="13" spans="1:20" ht="12.75" customHeight="1" x14ac:dyDescent="0.25">
      <c r="B13" s="153"/>
      <c r="C13" s="799" t="str">
        <f>Translations!$B$526</f>
        <v>http://data.europa.eu/eli/reg_del/2019/331/2024-01-01</v>
      </c>
      <c r="D13" s="800"/>
      <c r="E13" s="800"/>
      <c r="F13" s="800"/>
      <c r="G13" s="800"/>
      <c r="H13" s="800"/>
      <c r="I13" s="800"/>
      <c r="J13" s="800"/>
      <c r="K13" s="800"/>
      <c r="L13" s="800"/>
      <c r="M13" s="112"/>
    </row>
    <row r="14" spans="1:20" ht="38.85" customHeight="1" x14ac:dyDescent="0.2">
      <c r="B14" s="155">
        <v>3</v>
      </c>
      <c r="C14" s="811" t="str">
        <f>Translations!$B$527</f>
        <v>Artykuł 10a ust. 1 dyrektywy EU ETS oraz z art. 22b rozporządzenia (UE) 2019/331 (FAR) stanowi, że przydział bezpłatnych uprawnień ulega zmniejszeniu o 20% w przypadku, gdy prowadzący instalacje, których poziom emisji gazów cieplarnianych jest wyższy niż 80. percentyl poziomów emisji dla odpowiednich wskaźników emisyjności dla produktów (w latach 2016/2017), gdy nie przedłożył planu neutralności klimatycznej (CNP) zgodnego z art. 10b ust. 4 dyrektywy EU ETS, w ramach wniosku o przydział bezpłatnych uprawnień na lata 2026-2030.</v>
      </c>
      <c r="D14" s="812"/>
      <c r="E14" s="812"/>
      <c r="F14" s="812"/>
      <c r="G14" s="812"/>
      <c r="H14" s="812"/>
      <c r="I14" s="812"/>
      <c r="J14" s="812"/>
      <c r="K14" s="812"/>
      <c r="L14" s="812"/>
      <c r="M14" s="112"/>
    </row>
    <row r="15" spans="1:20" ht="25.5" customHeight="1" x14ac:dyDescent="0.2">
      <c r="B15" s="155">
        <v>4</v>
      </c>
      <c r="C15" s="811" t="str">
        <f>Translations!$B$528</f>
        <v>Ponadto art. 10b ust. 4 dyrektywy EU ETS określa przyznanie dodatkowych 30% bezpłatnych uprawnień na rzecz ciepłownictwa w niektórych Państwach Członkowskich, pod warunkiem że prowadzący instalacje przedłożą plan neutralności klimatycznej (CNP) w ramach wniosku o przydział bezpłatnych uprawnień na lata 2026-2030 i że wielkość inwestycji odpowiadająca wartości tego dodatkowego bezpłatnego przydziału zostanie zainwestowana w celu znacznej redukcji emisji przed 2030 r.</v>
      </c>
      <c r="D15" s="812"/>
      <c r="E15" s="812"/>
      <c r="F15" s="812"/>
      <c r="G15" s="812"/>
      <c r="H15" s="812"/>
      <c r="I15" s="812"/>
      <c r="J15" s="812"/>
      <c r="K15" s="812"/>
      <c r="L15" s="812"/>
      <c r="M15" s="112"/>
    </row>
    <row r="16" spans="1:20" ht="25.5" customHeight="1" x14ac:dyDescent="0.2">
      <c r="B16" s="155">
        <v>5</v>
      </c>
      <c r="C16" s="811" t="str">
        <f>Translations!$B$23</f>
        <v>Na podstawie art. 10b ust. 4 Dyrektywy EU ETS Komisja przyjęła Rozporządzenie Wykonawcze (UE) 2023/2441 (dalej „Rozporządzenie CNP”), które określa minimalną zawartość i format planu neutralności klimatycznej. Rozporządzenie można pobrać ze strony:</v>
      </c>
      <c r="D16" s="812"/>
      <c r="E16" s="812"/>
      <c r="F16" s="812"/>
      <c r="G16" s="812"/>
      <c r="H16" s="812"/>
      <c r="I16" s="812"/>
      <c r="J16" s="812"/>
      <c r="K16" s="812"/>
      <c r="L16" s="812"/>
      <c r="M16" s="112"/>
    </row>
    <row r="17" spans="1:20" ht="12.75" customHeight="1" x14ac:dyDescent="0.25">
      <c r="B17" s="155"/>
      <c r="C17" s="799" t="str">
        <f>Translations!$B$24</f>
        <v>https://eur-lex.europa.eu/eli/reg_impl/2023/2441/oj</v>
      </c>
      <c r="D17" s="800"/>
      <c r="E17" s="800"/>
      <c r="F17" s="800"/>
      <c r="G17" s="800"/>
      <c r="H17" s="800"/>
      <c r="I17" s="800"/>
      <c r="J17" s="800"/>
      <c r="K17" s="800"/>
      <c r="L17" s="800"/>
      <c r="M17" s="112"/>
    </row>
    <row r="18" spans="1:20" ht="40.5" customHeight="1" x14ac:dyDescent="0.2">
      <c r="B18" s="155">
        <v>6</v>
      </c>
      <c r="C18" s="811" t="str">
        <f>Translations!$B$529</f>
        <v>Art. 3b rozporządzenia wykonawczego 2019/1842, ostatnio zmienione rozporządzeniem wykonawczym (UE) 2025/772 (zwane dalej „rozporządzeniem ALC”), nakłada na operatorów instalacji, którzy złożyli plan neutralności klimatycznej, obowiązek sporządzenia sprawozdania dotyczącego neutralności klimatycznej (CNR), a także określa minimalną treść i format CNR. Rozporządzenie można pobrać ze strony:</v>
      </c>
      <c r="D18" s="812"/>
      <c r="E18" s="812"/>
      <c r="F18" s="812"/>
      <c r="G18" s="812"/>
      <c r="H18" s="812"/>
      <c r="I18" s="812"/>
      <c r="J18" s="812"/>
      <c r="K18" s="812"/>
      <c r="L18" s="812"/>
      <c r="M18" s="112"/>
    </row>
    <row r="19" spans="1:20" ht="12.75" customHeight="1" x14ac:dyDescent="0.25">
      <c r="B19" s="155"/>
      <c r="C19" s="799" t="str">
        <f>Translations!$B$530</f>
        <v>http://data.europa.eu/eli/reg_impl/2019/1842/2026-01-01</v>
      </c>
      <c r="D19" s="800"/>
      <c r="E19" s="800"/>
      <c r="F19" s="800"/>
      <c r="G19" s="800"/>
      <c r="H19" s="800"/>
      <c r="I19" s="800"/>
      <c r="J19" s="800"/>
      <c r="K19" s="800"/>
      <c r="L19" s="800"/>
      <c r="M19" s="112"/>
    </row>
    <row r="20" spans="1:20" ht="25.5" customHeight="1" x14ac:dyDescent="0.2">
      <c r="B20" s="155">
        <v>7</v>
      </c>
      <c r="C20" s="811" t="str">
        <f>Translations!$B$531</f>
        <v>Jest to wzór dla sprawozdania dotyczącego neutralności klimatycznej opracowany w imieniu Komisji przez jej konsultantów (Umweltbundesamt GmbH Austria).
Poglądy wyrażone w tym pliku reprezentują poglądy autorów i niekoniecznie Komisji Europejskiej.</v>
      </c>
      <c r="D20" s="812"/>
      <c r="E20" s="812"/>
      <c r="F20" s="812"/>
      <c r="G20" s="812"/>
      <c r="H20" s="812"/>
      <c r="I20" s="812"/>
      <c r="J20" s="812"/>
      <c r="K20" s="812"/>
      <c r="L20" s="812"/>
      <c r="M20" s="112"/>
    </row>
    <row r="21" spans="1:20" ht="39.950000000000003" customHeight="1" x14ac:dyDescent="0.2">
      <c r="B21" s="157">
        <v>8</v>
      </c>
      <c r="C21" s="813" t="str">
        <f>Translations!$B$532</f>
        <v>Jest to ostateczna wersja wzoru sprawozdania dotyczącego neutralności klimatycznej z dnia 9 lutego 2026 r.</v>
      </c>
      <c r="D21" s="813"/>
      <c r="E21" s="813"/>
      <c r="F21" s="813"/>
      <c r="G21" s="813"/>
      <c r="H21" s="813"/>
      <c r="I21" s="813"/>
      <c r="J21" s="813"/>
      <c r="K21" s="813"/>
      <c r="L21" s="813"/>
      <c r="M21" s="112"/>
    </row>
    <row r="22" spans="1:20" x14ac:dyDescent="0.2">
      <c r="B22" s="153"/>
      <c r="C22" s="153"/>
      <c r="D22" s="153"/>
      <c r="E22" s="153"/>
      <c r="F22" s="153"/>
      <c r="G22" s="153"/>
      <c r="H22" s="153"/>
      <c r="I22" s="153"/>
      <c r="J22" s="153"/>
      <c r="K22" s="154"/>
      <c r="L22" s="154"/>
      <c r="M22" s="112"/>
    </row>
    <row r="23" spans="1:20" ht="15.75" x14ac:dyDescent="0.25">
      <c r="B23" s="152"/>
      <c r="C23" s="814" t="str">
        <f>Translations!$B$27</f>
        <v>Jak korzystać z niniejszego dokumentu</v>
      </c>
      <c r="D23" s="814"/>
      <c r="E23" s="814"/>
      <c r="F23" s="814"/>
      <c r="G23" s="814"/>
      <c r="H23" s="814"/>
      <c r="I23" s="814"/>
      <c r="J23" s="814"/>
      <c r="K23" s="814"/>
      <c r="L23" s="814"/>
      <c r="M23" s="112"/>
    </row>
    <row r="24" spans="1:20" x14ac:dyDescent="0.2">
      <c r="B24" s="153"/>
      <c r="C24" s="153"/>
      <c r="D24" s="153"/>
      <c r="E24" s="153"/>
      <c r="F24" s="153"/>
      <c r="G24" s="153"/>
      <c r="H24" s="153"/>
      <c r="I24" s="153"/>
      <c r="J24" s="153"/>
      <c r="K24" s="154"/>
      <c r="L24" s="154"/>
      <c r="M24" s="112"/>
    </row>
    <row r="25" spans="1:20" x14ac:dyDescent="0.2">
      <c r="B25" s="155">
        <v>7</v>
      </c>
      <c r="C25" s="811" t="str">
        <f>Translations!$B$28</f>
        <v>Należy włączyć autosumowanie (które znajduje się w menu „Formuły”).</v>
      </c>
      <c r="D25" s="812"/>
      <c r="E25" s="812"/>
      <c r="F25" s="812"/>
      <c r="G25" s="812"/>
      <c r="H25" s="812"/>
      <c r="I25" s="812"/>
      <c r="J25" s="812"/>
      <c r="K25" s="812"/>
      <c r="L25" s="812"/>
      <c r="M25" s="112"/>
    </row>
    <row r="26" spans="1:20" ht="25.5" customHeight="1" x14ac:dyDescent="0.2">
      <c r="C26" s="811" t="str">
        <f>Translations!$B$29</f>
        <v xml:space="preserve">Zaleca się przejrzenie najpierw całego dokumentu od początku do końca. Istnieje kilka funkcji, które poprowadzą Państwa przez cały formularz i które zależą od wprowadzonych wcześniej danych, takich jak zmiana koloru komórek, w przypadku gdy wprowadzenie danych nie jest konieczne (zob. kody kolorów poniżej). </v>
      </c>
      <c r="D26" s="812"/>
      <c r="E26" s="812"/>
      <c r="F26" s="812"/>
      <c r="G26" s="812"/>
      <c r="H26" s="812"/>
      <c r="I26" s="812"/>
      <c r="J26" s="812"/>
      <c r="K26" s="812"/>
      <c r="L26" s="812"/>
      <c r="M26" s="112"/>
    </row>
    <row r="27" spans="1:20" ht="39.950000000000003" customHeight="1" x14ac:dyDescent="0.2">
      <c r="B27" s="155"/>
      <c r="C27" s="811" t="str">
        <f>Translations!$B$30</f>
        <v>W kilku polach można wybrać spośród określonych z góry danych. Aby dokonać wyboru z listy rozwijanej, należy kliknąć strzałkę widoczną na prawej krawędzi komórki albo wybrać komórkę, a następnie nacisnąć „Alt+strzałka w dół”. Niektóre pola umożliwiają wpisywanie własnego tekstu, nawet jeśli istnieje przy nich lista rozwijana. Tak jest w przypadku, gdy listy rozwijane zawierają puste pozycje.</v>
      </c>
      <c r="D27" s="812"/>
      <c r="E27" s="812"/>
      <c r="F27" s="812"/>
      <c r="G27" s="812"/>
      <c r="H27" s="812"/>
      <c r="I27" s="812"/>
      <c r="J27" s="812"/>
      <c r="K27" s="812"/>
      <c r="L27" s="812"/>
      <c r="M27" s="112"/>
    </row>
    <row r="28" spans="1:20" ht="12.75" customHeight="1" x14ac:dyDescent="0.2">
      <c r="B28" s="155"/>
      <c r="C28" s="153"/>
      <c r="D28" s="153"/>
      <c r="E28" s="153"/>
      <c r="F28" s="153"/>
      <c r="G28" s="153"/>
      <c r="H28" s="153"/>
      <c r="I28" s="153"/>
      <c r="J28" s="153"/>
      <c r="K28" s="153"/>
      <c r="L28" s="153"/>
      <c r="M28" s="112"/>
    </row>
    <row r="29" spans="1:20" s="160" customFormat="1" ht="12.75" customHeight="1" x14ac:dyDescent="0.2">
      <c r="A29" s="159"/>
      <c r="B29" s="155">
        <v>8</v>
      </c>
      <c r="C29" s="837" t="str">
        <f>Translations!$B$31</f>
        <v>Kody kolorów i czcionek:</v>
      </c>
      <c r="D29" s="819"/>
      <c r="E29" s="819"/>
      <c r="F29" s="819"/>
      <c r="G29" s="819"/>
      <c r="H29" s="819"/>
      <c r="I29" s="819"/>
      <c r="J29" s="819"/>
      <c r="K29" s="819"/>
      <c r="L29" s="819"/>
      <c r="M29" s="112"/>
      <c r="N29" s="159"/>
      <c r="O29" s="159"/>
      <c r="P29" s="159"/>
      <c r="Q29" s="159"/>
      <c r="R29" s="159"/>
      <c r="S29" s="159"/>
      <c r="T29" s="159"/>
    </row>
    <row r="30" spans="1:20" s="160" customFormat="1" ht="12.75" customHeight="1" x14ac:dyDescent="0.2">
      <c r="A30" s="159"/>
      <c r="B30" s="155"/>
      <c r="C30" s="801" t="str">
        <f>Translations!$B$32</f>
        <v>Czarny wytłuszczony tekst:</v>
      </c>
      <c r="D30" s="802"/>
      <c r="E30" s="811" t="str">
        <f>Translations!$B$33</f>
        <v>Jest to tekst określający dane, których wprowadzenie jest obowiązkowe.</v>
      </c>
      <c r="F30" s="811"/>
      <c r="G30" s="811"/>
      <c r="H30" s="811"/>
      <c r="I30" s="811"/>
      <c r="J30" s="811"/>
      <c r="K30" s="811"/>
      <c r="L30" s="811"/>
      <c r="M30" s="112"/>
      <c r="N30" s="159"/>
      <c r="O30" s="159"/>
      <c r="P30" s="159"/>
      <c r="Q30" s="159"/>
      <c r="R30" s="159"/>
      <c r="S30" s="159"/>
      <c r="T30" s="159"/>
    </row>
    <row r="31" spans="1:20" s="160" customFormat="1" ht="12.75" customHeight="1" x14ac:dyDescent="0.2">
      <c r="A31" s="159"/>
      <c r="B31" s="155"/>
      <c r="C31" s="808" t="str">
        <f>Translations!$B$34</f>
        <v>Mniejszy tekst kursywą:</v>
      </c>
      <c r="D31" s="809"/>
      <c r="E31" s="811" t="str">
        <f>Translations!$B$35</f>
        <v xml:space="preserve">Ten tekst zawiera dodatkowe wyjaśnienia. </v>
      </c>
      <c r="F31" s="811"/>
      <c r="G31" s="811"/>
      <c r="H31" s="811"/>
      <c r="I31" s="811"/>
      <c r="J31" s="811"/>
      <c r="K31" s="811"/>
      <c r="L31" s="811"/>
      <c r="M31" s="112"/>
      <c r="N31" s="159"/>
      <c r="O31" s="159"/>
      <c r="P31" s="159"/>
      <c r="Q31" s="159"/>
      <c r="R31" s="159"/>
      <c r="S31" s="159"/>
      <c r="T31" s="159"/>
    </row>
    <row r="32" spans="1:20" s="160" customFormat="1" ht="12.75" customHeight="1" x14ac:dyDescent="0.2">
      <c r="A32" s="159"/>
      <c r="B32" s="155"/>
      <c r="C32" s="805" t="s">
        <v>1399</v>
      </c>
      <c r="D32" s="806"/>
      <c r="E32" s="815" t="str">
        <f>Translations!$B$36</f>
        <v>Żółte pola oznaczają dane, których wprowadzenie jest obowiązkowe. Jeśli jednak dany temat nie dotyczy instalacji, nie trzeba wprowadzać danych.</v>
      </c>
      <c r="F32" s="811"/>
      <c r="G32" s="811"/>
      <c r="H32" s="811"/>
      <c r="I32" s="811"/>
      <c r="J32" s="811"/>
      <c r="K32" s="811"/>
      <c r="L32" s="811"/>
      <c r="M32" s="112"/>
      <c r="N32" s="159"/>
      <c r="O32" s="159"/>
      <c r="P32" s="159"/>
      <c r="Q32" s="159"/>
      <c r="R32" s="159"/>
      <c r="S32" s="159"/>
      <c r="T32" s="159"/>
    </row>
    <row r="33" spans="1:20" s="160" customFormat="1" ht="12.75" customHeight="1" x14ac:dyDescent="0.2">
      <c r="A33" s="159"/>
      <c r="B33" s="155"/>
      <c r="C33" s="807" t="s">
        <v>1400</v>
      </c>
      <c r="D33" s="806"/>
      <c r="E33" s="815" t="str">
        <f>Translations!$B$37</f>
        <v>Jasnożółte pola wskazują, że wprowadzenie danych nie jest obowiązkowe.</v>
      </c>
      <c r="F33" s="811"/>
      <c r="G33" s="811"/>
      <c r="H33" s="811"/>
      <c r="I33" s="811"/>
      <c r="J33" s="811"/>
      <c r="K33" s="811"/>
      <c r="L33" s="811"/>
      <c r="M33" s="112"/>
      <c r="N33" s="159"/>
      <c r="O33" s="159"/>
      <c r="P33" s="159"/>
      <c r="Q33" s="159"/>
      <c r="R33" s="159"/>
      <c r="S33" s="159"/>
      <c r="T33" s="159"/>
    </row>
    <row r="34" spans="1:20" s="160" customFormat="1" ht="12.75" customHeight="1" x14ac:dyDescent="0.2">
      <c r="A34" s="159"/>
      <c r="B34" s="155"/>
      <c r="C34" s="810" t="str">
        <f>Translations!$B$533</f>
        <v>Automatycznie</v>
      </c>
      <c r="D34" s="804"/>
      <c r="E34" s="815" t="str">
        <f>Translations!$B$38</f>
        <v>Zielone pola ukazują automatycznie obliczone wyniki. Czerwony tekst pokazuje komunikaty o błędzie (brakujące dane itp.).</v>
      </c>
      <c r="F34" s="811"/>
      <c r="G34" s="811"/>
      <c r="H34" s="811"/>
      <c r="I34" s="811"/>
      <c r="J34" s="811"/>
      <c r="K34" s="811"/>
      <c r="L34" s="811"/>
      <c r="M34" s="112"/>
      <c r="N34" s="159"/>
      <c r="O34" s="159"/>
      <c r="P34" s="159"/>
      <c r="Q34" s="159"/>
      <c r="R34" s="159"/>
      <c r="S34" s="159"/>
      <c r="T34" s="159"/>
    </row>
    <row r="35" spans="1:20" s="160" customFormat="1" ht="12.75" customHeight="1" x14ac:dyDescent="0.2">
      <c r="A35" s="159"/>
      <c r="B35" s="155"/>
      <c r="C35" s="803" t="str">
        <f>Translations!$B$534</f>
        <v>Nieistotne</v>
      </c>
      <c r="D35" s="804"/>
      <c r="E35" s="815" t="str">
        <f>Translations!$B$39</f>
        <v>Zacienione pola wskazują, że w tym miejscu nie trzeba wpisywać danych, ponieważ wcześniej wybrano odpowiednie opcje.</v>
      </c>
      <c r="F35" s="811"/>
      <c r="G35" s="811"/>
      <c r="H35" s="811"/>
      <c r="I35" s="811"/>
      <c r="J35" s="811"/>
      <c r="K35" s="811"/>
      <c r="L35" s="811"/>
      <c r="M35" s="112"/>
      <c r="N35" s="159"/>
      <c r="O35" s="159"/>
      <c r="P35" s="159"/>
      <c r="Q35" s="159"/>
      <c r="R35" s="159"/>
      <c r="S35" s="159"/>
      <c r="T35" s="159"/>
    </row>
    <row r="36" spans="1:20" s="160" customFormat="1" ht="12.75" customHeight="1" x14ac:dyDescent="0.2">
      <c r="A36" s="159"/>
      <c r="B36" s="155"/>
      <c r="C36" s="838" t="str">
        <f>Translations!$B$535</f>
        <v>Link do pliku PNK</v>
      </c>
      <c r="D36" s="839"/>
      <c r="E36" s="815" t="str">
        <f>Translations!$B$536</f>
        <v xml:space="preserve">Pola w kolorze oliwkowym oznaczają, że znajdujące się w nich informacje opierają się na linkach do zewnętrznych plików Excel, w szczególności do PNK (planu neutralności klimatycznej). </v>
      </c>
      <c r="F36" s="811"/>
      <c r="G36" s="811"/>
      <c r="H36" s="811"/>
      <c r="I36" s="811"/>
      <c r="J36" s="811"/>
      <c r="K36" s="811"/>
      <c r="L36" s="811"/>
      <c r="M36" s="112"/>
      <c r="N36" s="159"/>
      <c r="O36" s="159"/>
      <c r="P36" s="159"/>
      <c r="Q36" s="159"/>
      <c r="R36" s="159"/>
      <c r="S36" s="159"/>
      <c r="T36" s="159"/>
    </row>
    <row r="37" spans="1:20" s="160" customFormat="1" ht="12.75" customHeight="1" x14ac:dyDescent="0.2">
      <c r="A37" s="159"/>
      <c r="B37" s="155"/>
      <c r="C37" s="840" t="s">
        <v>1404</v>
      </c>
      <c r="D37" s="840"/>
      <c r="E37" s="811" t="str">
        <f>Translations!$B$40</f>
        <v>Państwa członkowskie powinny wypełnić szare zacienione pola przed opublikowaniem własnych wersji formularza.</v>
      </c>
      <c r="F37" s="811"/>
      <c r="G37" s="811"/>
      <c r="H37" s="811"/>
      <c r="I37" s="811"/>
      <c r="J37" s="811"/>
      <c r="K37" s="811"/>
      <c r="L37" s="811"/>
      <c r="M37" s="112"/>
      <c r="N37" s="159"/>
      <c r="O37" s="159"/>
      <c r="P37" s="159"/>
      <c r="Q37" s="159"/>
      <c r="R37" s="159"/>
      <c r="S37" s="159"/>
      <c r="T37" s="159"/>
    </row>
    <row r="38" spans="1:20" s="160" customFormat="1" ht="12.75" customHeight="1" x14ac:dyDescent="0.2">
      <c r="A38" s="159"/>
      <c r="B38" s="155"/>
      <c r="C38" s="841" t="str">
        <f>Translations!$B$537</f>
        <v>Nawigacja</v>
      </c>
      <c r="D38" s="841"/>
      <c r="E38" s="811" t="str">
        <f>Translations!$B$41</f>
        <v>Jasnoszare pola służą do nawigacji i wstawiania hiperłączy.</v>
      </c>
      <c r="F38" s="811"/>
      <c r="G38" s="811"/>
      <c r="H38" s="811"/>
      <c r="I38" s="811"/>
      <c r="J38" s="811"/>
      <c r="K38" s="811"/>
      <c r="L38" s="811"/>
      <c r="M38" s="112"/>
      <c r="N38" s="159"/>
      <c r="O38" s="159"/>
      <c r="P38" s="159"/>
      <c r="Q38" s="159"/>
      <c r="R38" s="159"/>
      <c r="S38" s="159"/>
      <c r="T38" s="159"/>
    </row>
    <row r="39" spans="1:20" s="160" customFormat="1" x14ac:dyDescent="0.2">
      <c r="A39" s="159"/>
      <c r="B39" s="127"/>
      <c r="C39" s="164"/>
      <c r="D39" s="127"/>
      <c r="E39" s="127"/>
      <c r="F39" s="127"/>
      <c r="G39" s="127"/>
      <c r="H39" s="127"/>
      <c r="I39" s="127"/>
      <c r="J39" s="127"/>
      <c r="K39" s="127"/>
      <c r="L39" s="127"/>
      <c r="M39" s="112"/>
      <c r="N39" s="159"/>
      <c r="O39" s="159"/>
      <c r="P39" s="159"/>
      <c r="Q39" s="159"/>
      <c r="R39" s="159"/>
      <c r="S39" s="159"/>
      <c r="T39" s="159"/>
    </row>
    <row r="40" spans="1:20" ht="12.75" customHeight="1" x14ac:dyDescent="0.2">
      <c r="B40" s="155">
        <v>9</v>
      </c>
      <c r="C40" s="811" t="str">
        <f>Translations!$B$42</f>
        <v xml:space="preserve">Panele nawigacyjne w górnej części każdego arkusza zawierają hiperłącza umożliwiające szybki dostęp do poszczególnych miejsc wprowadzania danych. </v>
      </c>
      <c r="D40" s="812"/>
      <c r="E40" s="812"/>
      <c r="F40" s="812"/>
      <c r="G40" s="812"/>
      <c r="H40" s="812"/>
      <c r="I40" s="812"/>
      <c r="J40" s="812"/>
      <c r="K40" s="812"/>
      <c r="L40" s="812"/>
      <c r="M40" s="112"/>
    </row>
    <row r="41" spans="1:20" ht="39.950000000000003" customHeight="1" x14ac:dyDescent="0.2">
      <c r="B41" s="155">
        <v>10</v>
      </c>
      <c r="C41" s="811" t="str">
        <f>Translations!$B$43</f>
        <v>Niniejszy formularz zabezpieczono przed wprowadzaniem danych, z wyjątkiem żółtych pól. W celu zapewnienia przejrzystości nie ustanowiono jednak hasła. Pozwala to na pełne przeglądanie wszystkich formuł. Podczas korzystania z niniejszego dokumentu w celu wprowadzania danych zaleca się stosowanie zabezpieczenia. Arkusze powinny być chronione przez cały czas, z wyjątkiem momentu sprawdzenia poprawności formuł. Zaleca się wykonanie tego w oddzielnym dokumencie.</v>
      </c>
      <c r="D41" s="812"/>
      <c r="E41" s="812"/>
      <c r="F41" s="812"/>
      <c r="G41" s="812"/>
      <c r="H41" s="812"/>
      <c r="I41" s="812"/>
      <c r="J41" s="812"/>
      <c r="K41" s="812"/>
      <c r="L41" s="812"/>
      <c r="M41" s="112"/>
    </row>
    <row r="42" spans="1:20" ht="39.950000000000003" customHeight="1" x14ac:dyDescent="0.2">
      <c r="B42" s="155">
        <v>11</v>
      </c>
      <c r="C42" s="835" t="str">
        <f>Translations!$B$44</f>
        <v>Aby zabezpieczyć formuły przed niezamierzonymi zmianami, które zwykle prowadzą do błędnych lub mylących wyników,
niezmiernie ważne jest, by NIE UŻYWAĆ funkcji WYTNIJ I WKLEJ.
Jeśli chcą Państwo przenieść dane, należy najpierw je SKOPIOWAĆ i WKLEIĆ, a następnie usunąć niepotrzebne dane we wcześniejszym (błędnym) miejscu.</v>
      </c>
      <c r="D42" s="836"/>
      <c r="E42" s="836"/>
      <c r="F42" s="836"/>
      <c r="G42" s="836"/>
      <c r="H42" s="836"/>
      <c r="I42" s="836"/>
      <c r="J42" s="836"/>
      <c r="K42" s="836"/>
      <c r="L42" s="836"/>
      <c r="M42" s="112"/>
    </row>
    <row r="43" spans="1:20" ht="51.95" customHeight="1" x14ac:dyDescent="0.2">
      <c r="B43" s="155">
        <v>12</v>
      </c>
      <c r="C43" s="811" t="str">
        <f>Translations!$B$45</f>
        <v>Pola z danymi nie zostały zoptymalizowane pod względem formatowania liczb i innych typów formatowania. Zabezpieczenie arkusza zostało jednak ograniczone, aby umożliwić Państwu korzystanie z własnych formatów. W szczególności mogą Państwo wybrać liczbę wyświetlanych miejsc po przecinku. Liczba miejsc po przecinku zasadniczo nie jest związana z dokładnością obliczenia. Zasadniczo należy wyłączyć opcję Excela „Dokładność jak wyświetlono”. Więcej informacji na ten temat można uzyskać, korzystając z funkcji „Pomoc” w programie MS Excel.</v>
      </c>
      <c r="D43" s="812"/>
      <c r="E43" s="812"/>
      <c r="F43" s="812"/>
      <c r="G43" s="812"/>
      <c r="H43" s="812"/>
      <c r="I43" s="812"/>
      <c r="J43" s="812"/>
      <c r="K43" s="812"/>
      <c r="L43" s="812"/>
      <c r="M43" s="112"/>
    </row>
    <row r="44" spans="1:20" ht="12.75" customHeight="1" thickBot="1" x14ac:dyDescent="0.25">
      <c r="C44" s="811"/>
      <c r="D44" s="812"/>
      <c r="E44" s="812"/>
      <c r="F44" s="812"/>
      <c r="G44" s="812"/>
      <c r="H44" s="812"/>
      <c r="I44" s="812"/>
      <c r="J44" s="812"/>
      <c r="K44" s="812"/>
      <c r="L44" s="812"/>
      <c r="M44" s="112"/>
    </row>
    <row r="45" spans="1:20" ht="81" customHeight="1" thickBot="1" x14ac:dyDescent="0.25">
      <c r="B45" s="155">
        <v>13</v>
      </c>
      <c r="C45" s="820" t="str">
        <f>Translations!$B$46</f>
        <v>ZASTRZEŻENIE: Wszystkie formuły opracowano dokładnie i starannie. Nie można jednak całkowicie wykluczyć ryzyka błędów.
Jak już wcześniej wspomniano, zapewniono pełną przejrzystość w celu sprawdzenia poprawności obliczeń. Ani autorzy niniejszego dokumentu, ani Komisja Europejska nie ponoszą odpowiedzialności za ewentualne szkody wynikające z nieprawidłowych lub mylących wyników obliczeń.
Pełną odpowiedzialność za przekazanie poprawnych danych właściwemu organowi ponosi użytkownik niniejszego dokumentu (tzn. prowadzący instalację objętą EU ETS).</v>
      </c>
      <c r="D45" s="821"/>
      <c r="E45" s="821"/>
      <c r="F45" s="821"/>
      <c r="G45" s="821"/>
      <c r="H45" s="821"/>
      <c r="I45" s="821"/>
      <c r="J45" s="821"/>
      <c r="K45" s="821"/>
      <c r="L45" s="822"/>
      <c r="M45" s="112"/>
    </row>
    <row r="46" spans="1:20" x14ac:dyDescent="0.2">
      <c r="B46" s="112"/>
      <c r="C46" s="112"/>
      <c r="D46" s="112"/>
      <c r="E46" s="112"/>
      <c r="F46" s="112"/>
      <c r="G46" s="112"/>
      <c r="H46" s="112"/>
      <c r="I46" s="112"/>
      <c r="J46" s="112"/>
      <c r="K46" s="112"/>
      <c r="L46" s="112"/>
      <c r="M46" s="112"/>
    </row>
    <row r="47" spans="1:20" x14ac:dyDescent="0.2">
      <c r="B47" s="112"/>
      <c r="C47" s="112"/>
      <c r="D47" s="112"/>
      <c r="E47" s="112"/>
      <c r="F47" s="112"/>
      <c r="G47" s="112"/>
      <c r="H47" s="112"/>
      <c r="I47" s="112"/>
      <c r="J47" s="112"/>
      <c r="K47" s="112"/>
      <c r="L47" s="112"/>
      <c r="M47" s="112"/>
    </row>
    <row r="48" spans="1:20" ht="15.75" x14ac:dyDescent="0.25">
      <c r="B48" s="152"/>
      <c r="C48" s="814" t="str">
        <f>Translations!$B$47</f>
        <v>Informacje dotyczące państwa członkowskiego:</v>
      </c>
      <c r="D48" s="814"/>
      <c r="E48" s="814"/>
      <c r="F48" s="814"/>
      <c r="G48" s="814"/>
      <c r="H48" s="814"/>
      <c r="I48" s="814"/>
      <c r="J48" s="814"/>
      <c r="K48" s="814"/>
      <c r="L48" s="814"/>
      <c r="M48" s="112"/>
    </row>
    <row r="49" spans="2:13" x14ac:dyDescent="0.2">
      <c r="B49" s="153"/>
      <c r="C49" s="153"/>
      <c r="D49" s="153"/>
      <c r="E49" s="153"/>
      <c r="F49" s="153"/>
      <c r="G49" s="153"/>
      <c r="H49" s="153"/>
      <c r="I49" s="153"/>
      <c r="J49" s="153"/>
      <c r="K49" s="154"/>
      <c r="L49" s="154"/>
      <c r="M49" s="112"/>
    </row>
    <row r="50" spans="2:13" ht="15" customHeight="1" x14ac:dyDescent="0.2">
      <c r="B50" s="154"/>
      <c r="C50" s="817" t="str">
        <f>Translations!$B$48</f>
        <v>Niniejszy dokument należy przekazać właściwemu organowi w następujący sposób:</v>
      </c>
      <c r="D50" s="817"/>
      <c r="E50" s="817"/>
      <c r="F50" s="817"/>
      <c r="G50" s="817"/>
      <c r="H50" s="817"/>
      <c r="I50" s="817"/>
      <c r="J50" s="817"/>
      <c r="K50" s="817"/>
      <c r="L50" s="817"/>
      <c r="M50" s="112"/>
    </row>
    <row r="51" spans="2:13" x14ac:dyDescent="0.2">
      <c r="B51" s="127"/>
      <c r="C51" s="127"/>
      <c r="D51" s="127"/>
      <c r="E51" s="127"/>
      <c r="F51" s="127"/>
      <c r="G51" s="127"/>
      <c r="H51" s="127"/>
      <c r="I51" s="127"/>
      <c r="J51" s="127"/>
      <c r="K51" s="127"/>
      <c r="L51" s="127"/>
      <c r="M51" s="112"/>
    </row>
    <row r="52" spans="2:13" x14ac:dyDescent="0.2">
      <c r="B52" s="127"/>
      <c r="C52" s="127"/>
      <c r="D52" s="127"/>
      <c r="E52" s="823" t="str">
        <f>Translations!$B$49</f>
        <v>Sprawozdanie dotyczące neutralności klimatycznej należy złożyć do Krajowego Ośrodka Bilansowania i Zarządzania Emisjami
Możliwe sposoby wysłania:
1. Na adres skrzynki e Doręczeń IOŚ-PIB: AE:PL-59757-95558-RADVR-24), lub
2. Wykorzystując drogę tradycyjną, zarówno w postaci papierowej jak i postaci elektronicznej umożliwiającej przetwarzanie danych (np. pliki .xls/.xlsx na płycie itp.) na adres: 
Krajowy Ośrodek Bilansowania i Zarządzania Emisjami
ul. Słowicza 32
02-170 Warszawa</v>
      </c>
      <c r="F52" s="824"/>
      <c r="G52" s="824"/>
      <c r="H52" s="825"/>
      <c r="I52" s="127"/>
      <c r="J52" s="127"/>
      <c r="K52" s="127"/>
      <c r="L52" s="127"/>
      <c r="M52" s="112"/>
    </row>
    <row r="53" spans="2:13" x14ac:dyDescent="0.2">
      <c r="B53" s="127"/>
      <c r="C53" s="127"/>
      <c r="D53" s="127"/>
      <c r="E53" s="826"/>
      <c r="F53" s="827"/>
      <c r="G53" s="827"/>
      <c r="H53" s="828"/>
      <c r="I53" s="127"/>
      <c r="J53" s="127"/>
      <c r="K53" s="127"/>
      <c r="L53" s="127"/>
      <c r="M53" s="112"/>
    </row>
    <row r="54" spans="2:13" x14ac:dyDescent="0.2">
      <c r="B54" s="127"/>
      <c r="C54" s="127"/>
      <c r="D54" s="127"/>
      <c r="E54" s="826"/>
      <c r="F54" s="827"/>
      <c r="G54" s="827"/>
      <c r="H54" s="828"/>
      <c r="I54" s="127"/>
      <c r="J54" s="127"/>
      <c r="K54" s="127"/>
      <c r="L54" s="127"/>
      <c r="M54" s="112"/>
    </row>
    <row r="55" spans="2:13" x14ac:dyDescent="0.2">
      <c r="B55" s="127"/>
      <c r="C55" s="112"/>
      <c r="D55" s="127"/>
      <c r="E55" s="826"/>
      <c r="F55" s="827"/>
      <c r="G55" s="827"/>
      <c r="H55" s="828"/>
      <c r="I55" s="127"/>
      <c r="J55" s="127"/>
      <c r="K55" s="127"/>
      <c r="L55" s="127"/>
      <c r="M55" s="112"/>
    </row>
    <row r="56" spans="2:13" x14ac:dyDescent="0.2">
      <c r="B56" s="127"/>
      <c r="C56" s="127"/>
      <c r="D56" s="127"/>
      <c r="E56" s="826"/>
      <c r="F56" s="827"/>
      <c r="G56" s="827"/>
      <c r="H56" s="828"/>
      <c r="I56" s="127"/>
      <c r="J56" s="127"/>
      <c r="K56" s="127"/>
      <c r="L56" s="127"/>
      <c r="M56" s="112"/>
    </row>
    <row r="57" spans="2:13" x14ac:dyDescent="0.2">
      <c r="B57" s="127"/>
      <c r="C57" s="127"/>
      <c r="D57" s="127"/>
      <c r="E57" s="826"/>
      <c r="F57" s="827"/>
      <c r="G57" s="827"/>
      <c r="H57" s="828"/>
      <c r="I57" s="127"/>
      <c r="J57" s="127"/>
      <c r="K57" s="127"/>
      <c r="L57" s="127"/>
      <c r="M57" s="112"/>
    </row>
    <row r="58" spans="2:13" x14ac:dyDescent="0.2">
      <c r="B58" s="127"/>
      <c r="C58" s="127"/>
      <c r="D58" s="127"/>
      <c r="E58" s="826"/>
      <c r="F58" s="827"/>
      <c r="G58" s="827"/>
      <c r="H58" s="828"/>
      <c r="I58" s="127"/>
      <c r="J58" s="127"/>
      <c r="K58" s="127"/>
      <c r="L58" s="127"/>
      <c r="M58" s="112"/>
    </row>
    <row r="59" spans="2:13" ht="81" customHeight="1" x14ac:dyDescent="0.2">
      <c r="B59" s="127"/>
      <c r="C59" s="127"/>
      <c r="D59" s="127"/>
      <c r="E59" s="829"/>
      <c r="F59" s="830"/>
      <c r="G59" s="830"/>
      <c r="H59" s="831"/>
      <c r="I59" s="127"/>
      <c r="J59" s="127"/>
      <c r="K59" s="127"/>
      <c r="L59" s="127"/>
      <c r="M59" s="112"/>
    </row>
    <row r="60" spans="2:13" x14ac:dyDescent="0.2">
      <c r="B60" s="127"/>
      <c r="C60" s="127"/>
      <c r="D60" s="127"/>
      <c r="E60" s="127"/>
      <c r="F60" s="127"/>
      <c r="G60" s="127"/>
      <c r="H60" s="127"/>
      <c r="I60" s="127"/>
      <c r="J60" s="127"/>
      <c r="K60" s="127"/>
      <c r="L60" s="127"/>
      <c r="M60" s="112"/>
    </row>
    <row r="61" spans="2:13" x14ac:dyDescent="0.2">
      <c r="B61" s="112"/>
      <c r="C61" s="112"/>
      <c r="D61" s="112"/>
      <c r="E61" s="112"/>
      <c r="F61" s="112"/>
      <c r="G61" s="112"/>
      <c r="H61" s="112"/>
      <c r="I61" s="112"/>
      <c r="J61" s="112"/>
      <c r="K61" s="112"/>
      <c r="L61" s="112"/>
      <c r="M61" s="112"/>
    </row>
    <row r="62" spans="2:13" ht="15.75" x14ac:dyDescent="0.2">
      <c r="B62" s="112"/>
      <c r="C62" s="832" t="str">
        <f>Translations!$B$50</f>
        <v>Źródła informacji:</v>
      </c>
      <c r="D62" s="832"/>
      <c r="E62" s="832"/>
      <c r="F62" s="832"/>
      <c r="G62" s="832"/>
      <c r="H62" s="832"/>
      <c r="I62" s="832"/>
      <c r="J62" s="832"/>
      <c r="K62" s="832"/>
      <c r="L62" s="832"/>
      <c r="M62" s="112"/>
    </row>
    <row r="63" spans="2:13" x14ac:dyDescent="0.2">
      <c r="B63" s="112"/>
      <c r="C63" s="785" t="str">
        <f>Translations!$B$51</f>
        <v>Strony internetowe UE:</v>
      </c>
      <c r="D63" s="833"/>
      <c r="E63" s="833"/>
      <c r="F63" s="833"/>
      <c r="G63" s="833"/>
      <c r="H63" s="833"/>
      <c r="I63" s="833"/>
      <c r="J63" s="833"/>
      <c r="K63" s="833"/>
      <c r="L63" s="833"/>
      <c r="M63" s="112"/>
    </row>
    <row r="64" spans="2:13" x14ac:dyDescent="0.2">
      <c r="B64" s="112"/>
      <c r="C64" s="817" t="str">
        <f>Translations!$B$52</f>
        <v>Przepisy UE:</v>
      </c>
      <c r="D64" s="817"/>
      <c r="E64" s="834" t="str">
        <f>Translations!$B$53</f>
        <v xml:space="preserve">http://eur-lex.europa.eu/en/index.htm </v>
      </c>
      <c r="F64" s="819"/>
      <c r="G64" s="819"/>
      <c r="H64" s="819"/>
      <c r="I64" s="819"/>
      <c r="J64" s="819"/>
      <c r="K64" s="819"/>
      <c r="L64" s="819"/>
      <c r="M64" s="112"/>
    </row>
    <row r="65" spans="1:20" x14ac:dyDescent="0.2">
      <c r="B65" s="112"/>
      <c r="C65" s="817" t="str">
        <f>Translations!$B$54</f>
        <v>Ogólne informacje dotyczące systemu EU ETS:</v>
      </c>
      <c r="D65" s="817"/>
      <c r="E65" s="834" t="str">
        <f>Translations!$B$55</f>
        <v>https://climate.ec.europa.eu/eu-action/eu-emissions-trading-system-eu-ets_en</v>
      </c>
      <c r="F65" s="819"/>
      <c r="G65" s="819"/>
      <c r="H65" s="819"/>
      <c r="I65" s="819"/>
      <c r="J65" s="819"/>
      <c r="K65" s="819"/>
      <c r="L65" s="819"/>
      <c r="M65" s="112"/>
    </row>
    <row r="66" spans="1:20" x14ac:dyDescent="0.2">
      <c r="B66" s="112"/>
      <c r="C66" s="112"/>
      <c r="D66" s="2"/>
      <c r="E66" s="112"/>
      <c r="F66" s="112"/>
      <c r="G66" s="112"/>
      <c r="H66" s="112"/>
      <c r="I66" s="112"/>
      <c r="J66" s="112"/>
      <c r="K66" s="112"/>
      <c r="L66" s="112"/>
      <c r="M66" s="112"/>
    </row>
    <row r="67" spans="1:20" x14ac:dyDescent="0.2">
      <c r="B67" s="112"/>
      <c r="C67" s="785" t="str">
        <f>Translations!$B$56</f>
        <v>Inne strony internetowe:</v>
      </c>
      <c r="D67" s="819"/>
      <c r="E67" s="819"/>
      <c r="F67" s="819"/>
      <c r="G67" s="819"/>
      <c r="H67" s="819"/>
      <c r="I67" s="819"/>
      <c r="J67" s="819"/>
      <c r="K67" s="819"/>
      <c r="L67" s="819"/>
      <c r="M67" s="112"/>
    </row>
    <row r="68" spans="1:20" x14ac:dyDescent="0.2">
      <c r="B68" s="112"/>
      <c r="C68" s="816" t="str">
        <f>Translations!$B$57</f>
        <v>www.kobize.pl</v>
      </c>
      <c r="D68" s="816"/>
      <c r="E68" s="816"/>
      <c r="F68" s="816"/>
      <c r="G68" s="816"/>
      <c r="H68" s="816"/>
      <c r="I68" s="816"/>
      <c r="J68" s="816"/>
      <c r="K68" s="816"/>
      <c r="L68" s="816"/>
      <c r="M68" s="112"/>
    </row>
    <row r="69" spans="1:20" x14ac:dyDescent="0.2">
      <c r="B69" s="112"/>
      <c r="C69" s="816"/>
      <c r="D69" s="816"/>
      <c r="E69" s="816"/>
      <c r="F69" s="816"/>
      <c r="G69" s="816"/>
      <c r="H69" s="816"/>
      <c r="I69" s="816"/>
      <c r="J69" s="816"/>
      <c r="K69" s="816"/>
      <c r="L69" s="816"/>
      <c r="M69" s="112"/>
    </row>
    <row r="70" spans="1:20" x14ac:dyDescent="0.2">
      <c r="B70" s="112"/>
      <c r="C70" s="817" t="str">
        <f>Translations!$B$58</f>
        <v>Pomoc techniczna:</v>
      </c>
      <c r="D70" s="817"/>
      <c r="E70" s="817"/>
      <c r="F70" s="817"/>
      <c r="G70" s="817"/>
      <c r="H70" s="817"/>
      <c r="I70" s="817"/>
      <c r="J70" s="817"/>
      <c r="K70" s="817"/>
      <c r="L70" s="817"/>
      <c r="M70" s="112"/>
    </row>
    <row r="71" spans="1:20" x14ac:dyDescent="0.2">
      <c r="B71" s="112"/>
      <c r="C71" s="816" t="str">
        <f>Translations!$B$59</f>
        <v>ksw@kobize.pl</v>
      </c>
      <c r="D71" s="816"/>
      <c r="E71" s="816"/>
      <c r="F71" s="816"/>
      <c r="G71" s="816"/>
      <c r="H71" s="816"/>
      <c r="I71" s="816"/>
      <c r="J71" s="816"/>
      <c r="K71" s="816"/>
      <c r="L71" s="816"/>
      <c r="M71" s="112"/>
    </row>
    <row r="72" spans="1:20" x14ac:dyDescent="0.2">
      <c r="B72" s="112"/>
      <c r="C72" s="816"/>
      <c r="D72" s="816"/>
      <c r="E72" s="816"/>
      <c r="F72" s="816"/>
      <c r="G72" s="816"/>
      <c r="H72" s="816"/>
      <c r="I72" s="816"/>
      <c r="J72" s="816"/>
      <c r="K72" s="816"/>
      <c r="L72" s="816"/>
      <c r="M72" s="112"/>
    </row>
    <row r="73" spans="1:20" x14ac:dyDescent="0.2">
      <c r="B73" s="112"/>
      <c r="C73" s="112"/>
      <c r="D73" s="112"/>
      <c r="E73" s="112"/>
      <c r="F73" s="112"/>
      <c r="G73" s="112"/>
      <c r="H73" s="112"/>
      <c r="I73" s="112"/>
      <c r="J73" s="112"/>
      <c r="K73" s="112"/>
      <c r="L73" s="112"/>
      <c r="M73" s="112"/>
    </row>
    <row r="74" spans="1:20" s="160" customFormat="1" x14ac:dyDescent="0.25">
      <c r="A74" s="159"/>
      <c r="B74" s="127"/>
      <c r="C74" s="127"/>
      <c r="D74" s="127"/>
      <c r="E74" s="127"/>
      <c r="F74" s="127"/>
      <c r="G74" s="127"/>
      <c r="H74" s="127"/>
      <c r="I74" s="127"/>
      <c r="J74" s="127"/>
      <c r="K74" s="127"/>
      <c r="L74" s="127"/>
      <c r="M74" s="127"/>
      <c r="N74" s="159"/>
      <c r="O74" s="159"/>
      <c r="P74" s="159"/>
      <c r="Q74" s="159"/>
      <c r="R74" s="159"/>
      <c r="S74" s="159"/>
      <c r="T74" s="159"/>
    </row>
    <row r="75" spans="1:20" ht="15.75" x14ac:dyDescent="0.2">
      <c r="B75" s="112"/>
      <c r="C75" s="818" t="str">
        <f>Translations!$B$60</f>
        <v>Szczegółowe wytyczne przekazywane przez państwo członkowskie:</v>
      </c>
      <c r="D75" s="818"/>
      <c r="E75" s="818"/>
      <c r="F75" s="818"/>
      <c r="G75" s="818"/>
      <c r="H75" s="818"/>
      <c r="I75" s="818"/>
      <c r="J75" s="818"/>
      <c r="K75" s="818"/>
      <c r="L75" s="818"/>
      <c r="M75" s="112"/>
    </row>
    <row r="76" spans="1:20" x14ac:dyDescent="0.2">
      <c r="B76" s="112"/>
      <c r="C76" s="816"/>
      <c r="D76" s="816"/>
      <c r="E76" s="816"/>
      <c r="F76" s="816"/>
      <c r="G76" s="816"/>
      <c r="H76" s="816"/>
      <c r="I76" s="816"/>
      <c r="J76" s="816"/>
      <c r="K76" s="816"/>
      <c r="L76" s="816"/>
      <c r="M76" s="112"/>
    </row>
    <row r="77" spans="1:20" x14ac:dyDescent="0.2">
      <c r="B77" s="112"/>
      <c r="C77" s="816"/>
      <c r="D77" s="816"/>
      <c r="E77" s="816"/>
      <c r="F77" s="816"/>
      <c r="G77" s="816"/>
      <c r="H77" s="816"/>
      <c r="I77" s="816"/>
      <c r="J77" s="816"/>
      <c r="K77" s="816"/>
      <c r="L77" s="816"/>
      <c r="M77" s="112"/>
    </row>
    <row r="78" spans="1:20" x14ac:dyDescent="0.2">
      <c r="B78" s="112"/>
      <c r="C78" s="816"/>
      <c r="D78" s="816"/>
      <c r="E78" s="816"/>
      <c r="F78" s="816"/>
      <c r="G78" s="816"/>
      <c r="H78" s="816"/>
      <c r="I78" s="816"/>
      <c r="J78" s="816"/>
      <c r="K78" s="816"/>
      <c r="L78" s="816"/>
      <c r="M78" s="112"/>
    </row>
    <row r="79" spans="1:20" x14ac:dyDescent="0.2">
      <c r="B79" s="112"/>
      <c r="C79" s="816"/>
      <c r="D79" s="816"/>
      <c r="E79" s="816"/>
      <c r="F79" s="816"/>
      <c r="G79" s="816"/>
      <c r="H79" s="816"/>
      <c r="I79" s="816"/>
      <c r="J79" s="816"/>
      <c r="K79" s="816"/>
      <c r="L79" s="816"/>
      <c r="M79" s="112"/>
    </row>
    <row r="80" spans="1:20" x14ac:dyDescent="0.2">
      <c r="B80" s="112"/>
      <c r="C80" s="816"/>
      <c r="D80" s="816"/>
      <c r="E80" s="816"/>
      <c r="F80" s="816"/>
      <c r="G80" s="816"/>
      <c r="H80" s="816"/>
      <c r="I80" s="816"/>
      <c r="J80" s="816"/>
      <c r="K80" s="816"/>
      <c r="L80" s="816"/>
      <c r="M80" s="112"/>
    </row>
    <row r="81" spans="1:20" x14ac:dyDescent="0.2">
      <c r="B81" s="112"/>
      <c r="C81" s="816"/>
      <c r="D81" s="816"/>
      <c r="E81" s="816"/>
      <c r="F81" s="816"/>
      <c r="G81" s="816"/>
      <c r="H81" s="816"/>
      <c r="I81" s="816"/>
      <c r="J81" s="816"/>
      <c r="K81" s="816"/>
      <c r="L81" s="816"/>
      <c r="M81" s="112"/>
    </row>
    <row r="82" spans="1:20" x14ac:dyDescent="0.2">
      <c r="B82" s="112"/>
      <c r="C82" s="816"/>
      <c r="D82" s="816"/>
      <c r="E82" s="816"/>
      <c r="F82" s="816"/>
      <c r="G82" s="816"/>
      <c r="H82" s="816"/>
      <c r="I82" s="816"/>
      <c r="J82" s="816"/>
      <c r="K82" s="816"/>
      <c r="L82" s="816"/>
      <c r="M82" s="112"/>
    </row>
    <row r="83" spans="1:20" x14ac:dyDescent="0.2">
      <c r="B83" s="112"/>
      <c r="C83" s="816"/>
      <c r="D83" s="816"/>
      <c r="E83" s="816"/>
      <c r="F83" s="816"/>
      <c r="G83" s="816"/>
      <c r="H83" s="816"/>
      <c r="I83" s="816"/>
      <c r="J83" s="816"/>
      <c r="K83" s="816"/>
      <c r="L83" s="816"/>
      <c r="M83" s="112"/>
    </row>
    <row r="84" spans="1:20" x14ac:dyDescent="0.2">
      <c r="B84" s="112"/>
      <c r="C84" s="816"/>
      <c r="D84" s="816"/>
      <c r="E84" s="816"/>
      <c r="F84" s="816"/>
      <c r="G84" s="816"/>
      <c r="H84" s="816"/>
      <c r="I84" s="816"/>
      <c r="J84" s="816"/>
      <c r="K84" s="816"/>
      <c r="L84" s="816"/>
      <c r="M84" s="112"/>
    </row>
    <row r="85" spans="1:20" x14ac:dyDescent="0.2">
      <c r="B85" s="112"/>
      <c r="C85" s="816"/>
      <c r="D85" s="816"/>
      <c r="E85" s="816"/>
      <c r="F85" s="816"/>
      <c r="G85" s="816"/>
      <c r="H85" s="816"/>
      <c r="I85" s="816"/>
      <c r="J85" s="816"/>
      <c r="K85" s="816"/>
      <c r="L85" s="816"/>
      <c r="M85" s="112"/>
    </row>
    <row r="86" spans="1:20" x14ac:dyDescent="0.2">
      <c r="B86" s="112"/>
      <c r="C86" s="816"/>
      <c r="D86" s="816"/>
      <c r="E86" s="816"/>
      <c r="F86" s="816"/>
      <c r="G86" s="816"/>
      <c r="H86" s="816"/>
      <c r="I86" s="816"/>
      <c r="J86" s="816"/>
      <c r="K86" s="816"/>
      <c r="L86" s="816"/>
      <c r="M86" s="112"/>
    </row>
    <row r="87" spans="1:20" x14ac:dyDescent="0.2">
      <c r="B87" s="112"/>
      <c r="C87" s="816"/>
      <c r="D87" s="816"/>
      <c r="E87" s="816"/>
      <c r="F87" s="816"/>
      <c r="G87" s="816"/>
      <c r="H87" s="816"/>
      <c r="I87" s="816"/>
      <c r="J87" s="816"/>
      <c r="K87" s="816"/>
      <c r="L87" s="816"/>
      <c r="M87" s="112"/>
    </row>
    <row r="88" spans="1:20" x14ac:dyDescent="0.2">
      <c r="B88" s="112"/>
      <c r="C88" s="112"/>
      <c r="D88" s="112"/>
      <c r="E88" s="112"/>
      <c r="F88" s="112"/>
      <c r="G88" s="112"/>
      <c r="H88" s="112"/>
      <c r="I88" s="112"/>
      <c r="J88" s="112"/>
      <c r="K88" s="112"/>
      <c r="L88" s="112"/>
      <c r="M88" s="112"/>
    </row>
    <row r="89" spans="1:20" x14ac:dyDescent="0.2">
      <c r="A89" s="149" t="s">
        <v>620</v>
      </c>
      <c r="B89" s="112"/>
      <c r="C89" s="112"/>
      <c r="D89" s="112"/>
      <c r="E89" s="112"/>
      <c r="F89" s="112"/>
      <c r="G89" s="112"/>
      <c r="H89" s="112"/>
      <c r="I89" s="112"/>
      <c r="J89" s="112"/>
      <c r="K89" s="112"/>
      <c r="L89" s="112"/>
      <c r="M89" s="112"/>
    </row>
    <row r="90" spans="1:20" hidden="1" x14ac:dyDescent="0.2">
      <c r="A90" s="110" t="s">
        <v>246</v>
      </c>
      <c r="B90" s="147" t="s">
        <v>257</v>
      </c>
      <c r="C90" s="147" t="s">
        <v>257</v>
      </c>
      <c r="D90" s="147" t="s">
        <v>257</v>
      </c>
      <c r="E90" s="147" t="s">
        <v>257</v>
      </c>
      <c r="F90" s="147" t="s">
        <v>257</v>
      </c>
      <c r="G90" s="147" t="s">
        <v>257</v>
      </c>
      <c r="H90" s="147" t="s">
        <v>257</v>
      </c>
      <c r="I90" s="147" t="s">
        <v>257</v>
      </c>
      <c r="J90" s="147" t="s">
        <v>257</v>
      </c>
      <c r="K90" s="147" t="s">
        <v>257</v>
      </c>
      <c r="L90" s="147" t="s">
        <v>257</v>
      </c>
      <c r="M90" s="147" t="s">
        <v>257</v>
      </c>
      <c r="N90" s="147" t="s">
        <v>257</v>
      </c>
      <c r="O90" s="147" t="s">
        <v>257</v>
      </c>
      <c r="P90" s="147" t="s">
        <v>257</v>
      </c>
      <c r="Q90" s="147" t="s">
        <v>257</v>
      </c>
      <c r="R90" s="147" t="s">
        <v>257</v>
      </c>
      <c r="S90" s="147" t="s">
        <v>257</v>
      </c>
      <c r="T90" s="147" t="s">
        <v>257</v>
      </c>
    </row>
    <row r="91" spans="1:20" hidden="1" x14ac:dyDescent="0.2">
      <c r="A91" s="110" t="s">
        <v>246</v>
      </c>
      <c r="B91" s="111"/>
      <c r="C91" s="111"/>
      <c r="D91" s="111"/>
      <c r="E91" s="111"/>
      <c r="F91" s="111"/>
      <c r="G91" s="111"/>
      <c r="H91" s="111"/>
      <c r="I91" s="111"/>
      <c r="J91" s="111"/>
      <c r="K91" s="111"/>
      <c r="L91" s="111"/>
      <c r="M91" s="111" t="s">
        <v>600</v>
      </c>
    </row>
    <row r="92" spans="1:20" x14ac:dyDescent="0.2">
      <c r="B92" s="148"/>
      <c r="C92" s="148"/>
      <c r="D92" s="148"/>
      <c r="E92" s="148"/>
      <c r="F92" s="148"/>
      <c r="G92" s="148"/>
      <c r="H92" s="148"/>
      <c r="I92" s="148"/>
      <c r="J92" s="148"/>
      <c r="K92" s="148"/>
      <c r="L92" s="148"/>
      <c r="M92" s="148"/>
    </row>
    <row r="93" spans="1:20" x14ac:dyDescent="0.2">
      <c r="B93" s="148"/>
      <c r="C93" s="148"/>
      <c r="D93" s="148"/>
      <c r="E93" s="148"/>
      <c r="F93" s="148"/>
      <c r="G93" s="148"/>
      <c r="H93" s="148"/>
      <c r="I93" s="148"/>
      <c r="J93" s="148"/>
      <c r="K93" s="148"/>
      <c r="L93" s="148"/>
      <c r="M93" s="148"/>
    </row>
    <row r="94" spans="1:20" x14ac:dyDescent="0.2">
      <c r="B94" s="148"/>
      <c r="C94" s="148"/>
      <c r="D94" s="148"/>
      <c r="E94" s="148"/>
      <c r="F94" s="148"/>
      <c r="G94" s="148"/>
      <c r="H94" s="148"/>
      <c r="I94" s="148"/>
      <c r="J94" s="148"/>
      <c r="K94" s="148"/>
      <c r="L94" s="148"/>
      <c r="M94" s="148"/>
    </row>
    <row r="95" spans="1:20" x14ac:dyDescent="0.2">
      <c r="B95" s="148"/>
      <c r="C95" s="148"/>
      <c r="D95" s="148"/>
      <c r="E95" s="148"/>
      <c r="F95" s="148"/>
      <c r="G95" s="148"/>
      <c r="H95" s="148"/>
      <c r="I95" s="148"/>
      <c r="J95" s="148"/>
      <c r="K95" s="148"/>
      <c r="L95" s="148"/>
      <c r="M95" s="148"/>
    </row>
    <row r="96" spans="1:20" x14ac:dyDescent="0.2">
      <c r="B96" s="148"/>
      <c r="C96" s="148"/>
      <c r="D96" s="148"/>
      <c r="E96" s="148"/>
      <c r="F96" s="148"/>
      <c r="G96" s="148"/>
      <c r="H96" s="148"/>
      <c r="I96" s="148"/>
      <c r="J96" s="148"/>
      <c r="K96" s="148"/>
      <c r="L96" s="148"/>
      <c r="M96" s="148"/>
    </row>
    <row r="97" spans="2:13" x14ac:dyDescent="0.2">
      <c r="B97" s="148"/>
      <c r="C97" s="148"/>
      <c r="D97" s="148"/>
      <c r="E97" s="148"/>
      <c r="F97" s="148"/>
      <c r="G97" s="148"/>
      <c r="H97" s="148"/>
      <c r="I97" s="148"/>
      <c r="J97" s="148"/>
      <c r="K97" s="148"/>
      <c r="L97" s="148"/>
      <c r="M97" s="148"/>
    </row>
    <row r="98" spans="2:13" x14ac:dyDescent="0.2">
      <c r="B98" s="148"/>
      <c r="C98" s="148"/>
      <c r="D98" s="148"/>
      <c r="E98" s="148"/>
      <c r="F98" s="148"/>
      <c r="G98" s="148"/>
      <c r="H98" s="148"/>
      <c r="I98" s="148"/>
      <c r="J98" s="148"/>
      <c r="K98" s="148"/>
      <c r="L98" s="148"/>
      <c r="M98" s="148"/>
    </row>
    <row r="99" spans="2:13" x14ac:dyDescent="0.2">
      <c r="B99" s="148"/>
      <c r="C99" s="148"/>
      <c r="D99" s="148"/>
      <c r="E99" s="148"/>
      <c r="F99" s="148"/>
      <c r="G99" s="148"/>
      <c r="H99" s="148"/>
      <c r="I99" s="148"/>
      <c r="J99" s="148"/>
      <c r="K99" s="148"/>
      <c r="L99" s="148"/>
      <c r="M99" s="148"/>
    </row>
    <row r="100" spans="2:13" x14ac:dyDescent="0.2">
      <c r="B100" s="148"/>
      <c r="C100" s="148"/>
      <c r="D100" s="148"/>
      <c r="E100" s="148"/>
      <c r="F100" s="148"/>
      <c r="G100" s="148"/>
      <c r="H100" s="148"/>
      <c r="I100" s="148"/>
      <c r="J100" s="148"/>
      <c r="K100" s="148"/>
      <c r="L100" s="148"/>
      <c r="M100" s="148"/>
    </row>
    <row r="101" spans="2:13" x14ac:dyDescent="0.2">
      <c r="B101" s="148"/>
      <c r="C101" s="148"/>
      <c r="D101" s="148"/>
      <c r="E101" s="148"/>
      <c r="F101" s="148"/>
      <c r="G101" s="148"/>
      <c r="H101" s="148"/>
      <c r="I101" s="148"/>
      <c r="J101" s="148"/>
      <c r="K101" s="148"/>
      <c r="L101" s="148"/>
      <c r="M101" s="148"/>
    </row>
    <row r="102" spans="2:13" x14ac:dyDescent="0.2">
      <c r="B102" s="148"/>
      <c r="C102" s="148"/>
      <c r="D102" s="148"/>
      <c r="E102" s="148"/>
      <c r="F102" s="148"/>
      <c r="G102" s="148"/>
      <c r="H102" s="148"/>
      <c r="I102" s="148"/>
      <c r="J102" s="148"/>
      <c r="K102" s="148"/>
      <c r="L102" s="148"/>
      <c r="M102" s="148"/>
    </row>
    <row r="103" spans="2:13" x14ac:dyDescent="0.2">
      <c r="B103" s="148"/>
      <c r="C103" s="148"/>
      <c r="D103" s="148"/>
      <c r="E103" s="148"/>
      <c r="F103" s="148"/>
      <c r="G103" s="148"/>
      <c r="H103" s="148"/>
      <c r="I103" s="148"/>
      <c r="J103" s="148"/>
      <c r="K103" s="148"/>
      <c r="L103" s="148"/>
      <c r="M103" s="148"/>
    </row>
    <row r="104" spans="2:13" x14ac:dyDescent="0.2">
      <c r="B104" s="148"/>
      <c r="C104" s="148"/>
      <c r="D104" s="148"/>
      <c r="E104" s="148"/>
      <c r="F104" s="148"/>
      <c r="G104" s="148"/>
      <c r="H104" s="148"/>
      <c r="I104" s="148"/>
      <c r="J104" s="148"/>
      <c r="K104" s="148"/>
      <c r="L104" s="148"/>
      <c r="M104" s="148"/>
    </row>
    <row r="105" spans="2:13" x14ac:dyDescent="0.2">
      <c r="B105" s="148"/>
      <c r="C105" s="148"/>
      <c r="D105" s="148"/>
      <c r="E105" s="148"/>
      <c r="F105" s="148"/>
      <c r="G105" s="148"/>
      <c r="H105" s="148"/>
      <c r="I105" s="148"/>
      <c r="J105" s="148"/>
      <c r="K105" s="148"/>
      <c r="L105" s="148"/>
      <c r="M105" s="148"/>
    </row>
    <row r="106" spans="2:13" x14ac:dyDescent="0.2">
      <c r="B106" s="148"/>
      <c r="C106" s="148"/>
      <c r="D106" s="148"/>
      <c r="E106" s="148"/>
      <c r="F106" s="148"/>
      <c r="G106" s="148"/>
      <c r="H106" s="148"/>
      <c r="I106" s="148"/>
      <c r="J106" s="148"/>
      <c r="K106" s="148"/>
      <c r="L106" s="148"/>
      <c r="M106" s="148"/>
    </row>
    <row r="107" spans="2:13" x14ac:dyDescent="0.2">
      <c r="B107" s="148"/>
      <c r="C107" s="148"/>
      <c r="D107" s="148"/>
      <c r="E107" s="148"/>
      <c r="F107" s="148"/>
      <c r="G107" s="148"/>
      <c r="H107" s="148"/>
      <c r="I107" s="148"/>
      <c r="J107" s="148"/>
      <c r="K107" s="148"/>
      <c r="L107" s="148"/>
      <c r="M107" s="148"/>
    </row>
    <row r="108" spans="2:13" x14ac:dyDescent="0.2">
      <c r="B108" s="148"/>
      <c r="C108" s="148"/>
      <c r="D108" s="148"/>
      <c r="E108" s="148"/>
      <c r="F108" s="148"/>
      <c r="G108" s="148"/>
      <c r="H108" s="148"/>
      <c r="I108" s="148"/>
      <c r="J108" s="148"/>
      <c r="K108" s="148"/>
      <c r="L108" s="148"/>
      <c r="M108" s="148"/>
    </row>
    <row r="109" spans="2:13" x14ac:dyDescent="0.2">
      <c r="B109" s="148"/>
      <c r="C109" s="148"/>
      <c r="D109" s="148"/>
      <c r="E109" s="148"/>
      <c r="F109" s="148"/>
      <c r="G109" s="148"/>
      <c r="H109" s="148"/>
      <c r="I109" s="148"/>
      <c r="J109" s="148"/>
      <c r="K109" s="148"/>
      <c r="L109" s="148"/>
      <c r="M109" s="148"/>
    </row>
    <row r="110" spans="2:13" x14ac:dyDescent="0.2">
      <c r="B110" s="148"/>
      <c r="C110" s="148"/>
      <c r="D110" s="148"/>
      <c r="E110" s="148"/>
      <c r="F110" s="148"/>
      <c r="G110" s="148"/>
      <c r="H110" s="148"/>
      <c r="I110" s="148"/>
      <c r="J110" s="148"/>
      <c r="K110" s="148"/>
      <c r="L110" s="148"/>
      <c r="M110" s="148"/>
    </row>
    <row r="111" spans="2:13" x14ac:dyDescent="0.2">
      <c r="B111" s="148"/>
      <c r="C111" s="148"/>
      <c r="D111" s="148"/>
      <c r="E111" s="148"/>
      <c r="F111" s="148"/>
      <c r="G111" s="148"/>
      <c r="H111" s="148"/>
      <c r="I111" s="148"/>
      <c r="J111" s="148"/>
      <c r="K111" s="148"/>
      <c r="L111" s="148"/>
      <c r="M111" s="148"/>
    </row>
    <row r="112" spans="2:13" x14ac:dyDescent="0.2">
      <c r="B112" s="148"/>
      <c r="C112" s="148"/>
      <c r="D112" s="148"/>
      <c r="E112" s="148"/>
      <c r="F112" s="148"/>
      <c r="G112" s="148"/>
      <c r="H112" s="148"/>
      <c r="I112" s="148"/>
      <c r="J112" s="148"/>
      <c r="K112" s="148"/>
      <c r="L112" s="148"/>
      <c r="M112" s="148"/>
    </row>
    <row r="113" spans="2:13" x14ac:dyDescent="0.2">
      <c r="B113" s="148"/>
      <c r="C113" s="148"/>
      <c r="D113" s="148"/>
      <c r="E113" s="148"/>
      <c r="F113" s="148"/>
      <c r="G113" s="148"/>
      <c r="H113" s="148"/>
      <c r="I113" s="148"/>
      <c r="J113" s="148"/>
      <c r="K113" s="148"/>
      <c r="L113" s="148"/>
      <c r="M113" s="148"/>
    </row>
    <row r="114" spans="2:13" x14ac:dyDescent="0.2">
      <c r="B114" s="148"/>
      <c r="C114" s="148"/>
      <c r="D114" s="148"/>
      <c r="E114" s="148"/>
      <c r="F114" s="148"/>
      <c r="G114" s="148"/>
      <c r="H114" s="148"/>
      <c r="I114" s="148"/>
      <c r="J114" s="148"/>
      <c r="K114" s="148"/>
      <c r="L114" s="148"/>
      <c r="M114" s="148"/>
    </row>
    <row r="115" spans="2:13" x14ac:dyDescent="0.2">
      <c r="B115" s="148"/>
      <c r="C115" s="148"/>
      <c r="D115" s="148"/>
      <c r="E115" s="148"/>
      <c r="F115" s="148"/>
      <c r="G115" s="148"/>
      <c r="H115" s="148"/>
      <c r="I115" s="148"/>
      <c r="J115" s="148"/>
      <c r="K115" s="148"/>
      <c r="L115" s="148"/>
      <c r="M115" s="148"/>
    </row>
    <row r="116" spans="2:13" x14ac:dyDescent="0.2">
      <c r="B116" s="148"/>
      <c r="C116" s="148"/>
      <c r="D116" s="148"/>
      <c r="E116" s="148"/>
      <c r="F116" s="148"/>
      <c r="G116" s="148"/>
      <c r="H116" s="148"/>
      <c r="I116" s="148"/>
      <c r="J116" s="148"/>
      <c r="K116" s="148"/>
      <c r="L116" s="148"/>
      <c r="M116" s="148"/>
    </row>
    <row r="117" spans="2:13" x14ac:dyDescent="0.2">
      <c r="B117" s="148"/>
      <c r="C117" s="148"/>
      <c r="D117" s="148"/>
      <c r="E117" s="148"/>
      <c r="F117" s="148"/>
      <c r="G117" s="148"/>
      <c r="H117" s="148"/>
      <c r="I117" s="148"/>
      <c r="J117" s="148"/>
      <c r="K117" s="148"/>
      <c r="L117" s="148"/>
      <c r="M117" s="148"/>
    </row>
    <row r="118" spans="2:13" x14ac:dyDescent="0.2">
      <c r="B118" s="148"/>
      <c r="C118" s="148"/>
      <c r="D118" s="148"/>
      <c r="E118" s="148"/>
      <c r="F118" s="148"/>
      <c r="G118" s="148"/>
      <c r="H118" s="148"/>
      <c r="I118" s="148"/>
      <c r="J118" s="148"/>
      <c r="K118" s="148"/>
      <c r="L118" s="148"/>
      <c r="M118" s="148"/>
    </row>
    <row r="119" spans="2:13" x14ac:dyDescent="0.2">
      <c r="B119" s="148"/>
      <c r="C119" s="148"/>
      <c r="D119" s="148"/>
      <c r="E119" s="148"/>
      <c r="F119" s="148"/>
      <c r="G119" s="148"/>
      <c r="H119" s="148"/>
      <c r="I119" s="148"/>
      <c r="J119" s="148"/>
      <c r="K119" s="148"/>
      <c r="L119" s="148"/>
      <c r="M119" s="148"/>
    </row>
    <row r="120" spans="2:13" x14ac:dyDescent="0.2">
      <c r="B120" s="148"/>
      <c r="C120" s="148"/>
      <c r="D120" s="148"/>
      <c r="E120" s="148"/>
      <c r="F120" s="148"/>
      <c r="G120" s="148"/>
      <c r="H120" s="148"/>
      <c r="I120" s="148"/>
      <c r="J120" s="148"/>
      <c r="K120" s="148"/>
      <c r="L120" s="148"/>
      <c r="M120" s="148"/>
    </row>
    <row r="121" spans="2:13" x14ac:dyDescent="0.2">
      <c r="B121" s="148"/>
      <c r="C121" s="148"/>
      <c r="D121" s="148"/>
      <c r="E121" s="148"/>
      <c r="F121" s="148"/>
      <c r="G121" s="148"/>
      <c r="H121" s="148"/>
      <c r="I121" s="148"/>
      <c r="J121" s="148"/>
      <c r="K121" s="148"/>
      <c r="L121" s="148"/>
      <c r="M121" s="148"/>
    </row>
    <row r="122" spans="2:13" x14ac:dyDescent="0.2">
      <c r="B122" s="148"/>
      <c r="C122" s="148"/>
      <c r="D122" s="148"/>
      <c r="E122" s="148"/>
      <c r="F122" s="148"/>
      <c r="G122" s="148"/>
      <c r="H122" s="148"/>
      <c r="I122" s="148"/>
      <c r="J122" s="148"/>
      <c r="K122" s="148"/>
      <c r="L122" s="148"/>
      <c r="M122" s="148"/>
    </row>
    <row r="123" spans="2:13" x14ac:dyDescent="0.2">
      <c r="B123" s="148"/>
      <c r="C123" s="148"/>
      <c r="D123" s="148"/>
      <c r="E123" s="148"/>
      <c r="F123" s="148"/>
      <c r="G123" s="148"/>
      <c r="H123" s="148"/>
      <c r="I123" s="148"/>
      <c r="J123" s="148"/>
      <c r="K123" s="148"/>
      <c r="L123" s="148"/>
      <c r="M123" s="148"/>
    </row>
    <row r="124" spans="2:13" x14ac:dyDescent="0.2">
      <c r="B124" s="148"/>
      <c r="C124" s="148"/>
      <c r="D124" s="148"/>
      <c r="E124" s="148"/>
      <c r="F124" s="148"/>
      <c r="G124" s="148"/>
      <c r="H124" s="148"/>
      <c r="I124" s="148"/>
      <c r="J124" s="148"/>
      <c r="K124" s="148"/>
      <c r="L124" s="148"/>
      <c r="M124" s="148"/>
    </row>
    <row r="125" spans="2:13" x14ac:dyDescent="0.2">
      <c r="B125" s="148"/>
      <c r="C125" s="148"/>
      <c r="D125" s="148"/>
      <c r="E125" s="148"/>
      <c r="F125" s="148"/>
      <c r="G125" s="148"/>
      <c r="H125" s="148"/>
      <c r="I125" s="148"/>
      <c r="J125" s="148"/>
      <c r="K125" s="148"/>
      <c r="L125" s="148"/>
      <c r="M125" s="148"/>
    </row>
    <row r="126" spans="2:13" x14ac:dyDescent="0.2">
      <c r="B126" s="148"/>
      <c r="C126" s="148"/>
      <c r="D126" s="148"/>
      <c r="E126" s="148"/>
      <c r="F126" s="148"/>
      <c r="G126" s="148"/>
      <c r="H126" s="148"/>
      <c r="I126" s="148"/>
      <c r="J126" s="148"/>
      <c r="K126" s="148"/>
      <c r="L126" s="148"/>
      <c r="M126" s="148"/>
    </row>
    <row r="127" spans="2:13" x14ac:dyDescent="0.2">
      <c r="B127" s="148"/>
      <c r="C127" s="148"/>
      <c r="D127" s="148"/>
      <c r="E127" s="148"/>
      <c r="F127" s="148"/>
      <c r="G127" s="148"/>
      <c r="H127" s="148"/>
      <c r="I127" s="148"/>
      <c r="J127" s="148"/>
      <c r="K127" s="148"/>
      <c r="L127" s="148"/>
      <c r="M127" s="148"/>
    </row>
    <row r="128" spans="2:13" x14ac:dyDescent="0.2">
      <c r="B128" s="148"/>
      <c r="C128" s="148"/>
      <c r="D128" s="148"/>
      <c r="E128" s="148"/>
      <c r="F128" s="148"/>
      <c r="G128" s="148"/>
      <c r="H128" s="148"/>
      <c r="I128" s="148"/>
      <c r="J128" s="148"/>
      <c r="K128" s="148"/>
      <c r="L128" s="148"/>
      <c r="M128" s="148"/>
    </row>
    <row r="129" spans="2:13" x14ac:dyDescent="0.2">
      <c r="B129" s="148"/>
      <c r="C129" s="148"/>
      <c r="D129" s="148"/>
      <c r="E129" s="148"/>
      <c r="F129" s="148"/>
      <c r="G129" s="148"/>
      <c r="H129" s="148"/>
      <c r="I129" s="148"/>
      <c r="J129" s="148"/>
      <c r="K129" s="148"/>
      <c r="L129" s="148"/>
      <c r="M129" s="148"/>
    </row>
    <row r="130" spans="2:13" x14ac:dyDescent="0.2">
      <c r="B130" s="148"/>
      <c r="C130" s="148"/>
      <c r="D130" s="148"/>
      <c r="E130" s="148"/>
      <c r="F130" s="148"/>
      <c r="G130" s="148"/>
      <c r="H130" s="148"/>
      <c r="I130" s="148"/>
      <c r="J130" s="148"/>
      <c r="K130" s="148"/>
      <c r="L130" s="148"/>
      <c r="M130" s="148"/>
    </row>
    <row r="131" spans="2:13" x14ac:dyDescent="0.2">
      <c r="B131" s="148"/>
      <c r="C131" s="148"/>
      <c r="D131" s="148"/>
      <c r="E131" s="148"/>
      <c r="F131" s="148"/>
      <c r="G131" s="148"/>
      <c r="H131" s="148"/>
      <c r="I131" s="148"/>
      <c r="J131" s="148"/>
      <c r="K131" s="148"/>
      <c r="L131" s="148"/>
      <c r="M131" s="148"/>
    </row>
    <row r="132" spans="2:13" x14ac:dyDescent="0.2">
      <c r="B132" s="148"/>
      <c r="C132" s="148"/>
      <c r="D132" s="148"/>
      <c r="E132" s="148"/>
      <c r="F132" s="148"/>
      <c r="G132" s="148"/>
      <c r="H132" s="148"/>
      <c r="I132" s="148"/>
      <c r="J132" s="148"/>
      <c r="K132" s="148"/>
      <c r="L132" s="148"/>
      <c r="M132" s="148"/>
    </row>
    <row r="133" spans="2:13" x14ac:dyDescent="0.2">
      <c r="B133" s="148"/>
      <c r="C133" s="148"/>
      <c r="D133" s="148"/>
      <c r="E133" s="148"/>
      <c r="F133" s="148"/>
      <c r="G133" s="148"/>
      <c r="H133" s="148"/>
      <c r="I133" s="148"/>
      <c r="J133" s="148"/>
      <c r="K133" s="148"/>
      <c r="L133" s="148"/>
      <c r="M133" s="148"/>
    </row>
    <row r="134" spans="2:13" x14ac:dyDescent="0.2">
      <c r="B134" s="148"/>
      <c r="C134" s="148"/>
      <c r="D134" s="148"/>
      <c r="E134" s="148"/>
      <c r="F134" s="148"/>
      <c r="G134" s="148"/>
      <c r="H134" s="148"/>
      <c r="I134" s="148"/>
      <c r="J134" s="148"/>
      <c r="K134" s="148"/>
      <c r="L134" s="148"/>
      <c r="M134" s="148"/>
    </row>
    <row r="135" spans="2:13" x14ac:dyDescent="0.2">
      <c r="B135" s="148"/>
      <c r="C135" s="148"/>
      <c r="D135" s="148"/>
      <c r="E135" s="148"/>
      <c r="F135" s="148"/>
      <c r="G135" s="148"/>
      <c r="H135" s="148"/>
      <c r="I135" s="148"/>
      <c r="J135" s="148"/>
      <c r="K135" s="148"/>
      <c r="L135" s="148"/>
      <c r="M135" s="148"/>
    </row>
    <row r="136" spans="2:13" x14ac:dyDescent="0.2">
      <c r="B136" s="148"/>
      <c r="C136" s="148"/>
      <c r="D136" s="148"/>
      <c r="E136" s="148"/>
      <c r="F136" s="148"/>
      <c r="G136" s="148"/>
      <c r="H136" s="148"/>
      <c r="I136" s="148"/>
      <c r="J136" s="148"/>
      <c r="K136" s="148"/>
      <c r="L136" s="148"/>
      <c r="M136" s="148"/>
    </row>
    <row r="137" spans="2:13" x14ac:dyDescent="0.2">
      <c r="B137" s="148"/>
      <c r="C137" s="148"/>
      <c r="D137" s="148"/>
      <c r="E137" s="148"/>
      <c r="F137" s="148"/>
      <c r="G137" s="148"/>
      <c r="H137" s="148"/>
      <c r="I137" s="148"/>
      <c r="J137" s="148"/>
      <c r="K137" s="148"/>
      <c r="L137" s="148"/>
      <c r="M137" s="148"/>
    </row>
    <row r="138" spans="2:13" x14ac:dyDescent="0.2">
      <c r="B138" s="148"/>
      <c r="C138" s="148"/>
      <c r="D138" s="148"/>
      <c r="E138" s="148"/>
      <c r="F138" s="148"/>
      <c r="G138" s="148"/>
      <c r="H138" s="148"/>
      <c r="I138" s="148"/>
      <c r="J138" s="148"/>
      <c r="K138" s="148"/>
      <c r="L138" s="148"/>
      <c r="M138" s="148"/>
    </row>
    <row r="139" spans="2:13" x14ac:dyDescent="0.2">
      <c r="B139" s="148"/>
      <c r="C139" s="148"/>
      <c r="D139" s="148"/>
      <c r="E139" s="148"/>
      <c r="F139" s="148"/>
      <c r="G139" s="148"/>
      <c r="H139" s="148"/>
      <c r="I139" s="148"/>
      <c r="J139" s="148"/>
      <c r="K139" s="148"/>
      <c r="L139" s="148"/>
      <c r="M139" s="148"/>
    </row>
    <row r="140" spans="2:13" x14ac:dyDescent="0.2">
      <c r="B140" s="148"/>
      <c r="C140" s="148"/>
      <c r="D140" s="148"/>
      <c r="E140" s="148"/>
      <c r="F140" s="148"/>
      <c r="G140" s="148"/>
      <c r="H140" s="148"/>
      <c r="I140" s="148"/>
      <c r="J140" s="148"/>
      <c r="K140" s="148"/>
      <c r="L140" s="148"/>
      <c r="M140" s="148"/>
    </row>
    <row r="141" spans="2:13" x14ac:dyDescent="0.2">
      <c r="B141" s="148"/>
      <c r="C141" s="148"/>
      <c r="D141" s="148"/>
      <c r="E141" s="148"/>
      <c r="F141" s="148"/>
      <c r="G141" s="148"/>
      <c r="H141" s="148"/>
      <c r="I141" s="148"/>
      <c r="J141" s="148"/>
      <c r="K141" s="148"/>
      <c r="L141" s="148"/>
      <c r="M141" s="148"/>
    </row>
    <row r="142" spans="2:13" x14ac:dyDescent="0.2">
      <c r="B142" s="148"/>
      <c r="C142" s="148"/>
      <c r="D142" s="148"/>
      <c r="E142" s="148"/>
      <c r="F142" s="148"/>
      <c r="G142" s="148"/>
      <c r="H142" s="148"/>
      <c r="I142" s="148"/>
      <c r="J142" s="148"/>
      <c r="K142" s="148"/>
      <c r="L142" s="148"/>
      <c r="M142" s="148"/>
    </row>
    <row r="143" spans="2:13" x14ac:dyDescent="0.2">
      <c r="B143" s="148"/>
      <c r="C143" s="148"/>
      <c r="D143" s="148"/>
      <c r="E143" s="148"/>
      <c r="F143" s="148"/>
      <c r="G143" s="148"/>
      <c r="H143" s="148"/>
      <c r="I143" s="148"/>
      <c r="J143" s="148"/>
      <c r="K143" s="148"/>
      <c r="L143" s="148"/>
      <c r="M143" s="148"/>
    </row>
    <row r="144" spans="2:13" x14ac:dyDescent="0.2">
      <c r="B144" s="148"/>
      <c r="C144" s="148"/>
      <c r="D144" s="148"/>
      <c r="E144" s="148"/>
      <c r="F144" s="148"/>
      <c r="G144" s="148"/>
      <c r="H144" s="148"/>
      <c r="I144" s="148"/>
      <c r="J144" s="148"/>
      <c r="K144" s="148"/>
      <c r="L144" s="148"/>
      <c r="M144" s="148"/>
    </row>
    <row r="145" spans="2:13" x14ac:dyDescent="0.2">
      <c r="B145" s="148"/>
      <c r="C145" s="148"/>
      <c r="D145" s="148"/>
      <c r="E145" s="148"/>
      <c r="F145" s="148"/>
      <c r="G145" s="148"/>
      <c r="H145" s="148"/>
      <c r="I145" s="148"/>
      <c r="J145" s="148"/>
      <c r="K145" s="148"/>
      <c r="L145" s="148"/>
      <c r="M145" s="148"/>
    </row>
    <row r="146" spans="2:13" x14ac:dyDescent="0.2">
      <c r="B146" s="148"/>
      <c r="C146" s="148"/>
      <c r="D146" s="148"/>
      <c r="E146" s="148"/>
      <c r="F146" s="148"/>
      <c r="G146" s="148"/>
      <c r="H146" s="148"/>
      <c r="I146" s="148"/>
      <c r="J146" s="148"/>
      <c r="K146" s="148"/>
      <c r="L146" s="148"/>
      <c r="M146" s="148"/>
    </row>
    <row r="147" spans="2:13" x14ac:dyDescent="0.2">
      <c r="B147" s="148"/>
      <c r="C147" s="148"/>
      <c r="D147" s="148"/>
      <c r="E147" s="148"/>
      <c r="F147" s="148"/>
      <c r="G147" s="148"/>
      <c r="H147" s="148"/>
      <c r="I147" s="148"/>
      <c r="J147" s="148"/>
      <c r="K147" s="148"/>
      <c r="L147" s="148"/>
      <c r="M147" s="148"/>
    </row>
    <row r="148" spans="2:13" x14ac:dyDescent="0.2">
      <c r="B148" s="148"/>
      <c r="C148" s="148"/>
      <c r="D148" s="148"/>
      <c r="E148" s="148"/>
      <c r="F148" s="148"/>
      <c r="G148" s="148"/>
      <c r="H148" s="148"/>
      <c r="I148" s="148"/>
      <c r="J148" s="148"/>
      <c r="K148" s="148"/>
      <c r="L148" s="148"/>
      <c r="M148" s="148"/>
    </row>
    <row r="149" spans="2:13" x14ac:dyDescent="0.2">
      <c r="B149" s="148"/>
      <c r="C149" s="148"/>
      <c r="D149" s="148"/>
      <c r="E149" s="148"/>
      <c r="F149" s="148"/>
      <c r="G149" s="148"/>
      <c r="H149" s="148"/>
      <c r="I149" s="148"/>
      <c r="J149" s="148"/>
      <c r="K149" s="148"/>
      <c r="L149" s="148"/>
      <c r="M149" s="148"/>
    </row>
    <row r="150" spans="2:13" x14ac:dyDescent="0.2">
      <c r="B150" s="148"/>
      <c r="C150" s="148"/>
      <c r="D150" s="148"/>
      <c r="E150" s="148"/>
      <c r="F150" s="148"/>
      <c r="G150" s="148"/>
      <c r="H150" s="148"/>
      <c r="I150" s="148"/>
      <c r="J150" s="148"/>
      <c r="K150" s="148"/>
      <c r="L150" s="148"/>
      <c r="M150" s="148"/>
    </row>
    <row r="151" spans="2:13" x14ac:dyDescent="0.2">
      <c r="B151" s="148"/>
      <c r="C151" s="148"/>
      <c r="D151" s="148"/>
      <c r="E151" s="148"/>
      <c r="F151" s="148"/>
      <c r="G151" s="148"/>
      <c r="H151" s="148"/>
      <c r="I151" s="148"/>
      <c r="J151" s="148"/>
      <c r="K151" s="148"/>
      <c r="L151" s="148"/>
      <c r="M151" s="148"/>
    </row>
    <row r="152" spans="2:13" x14ac:dyDescent="0.2">
      <c r="B152" s="148"/>
      <c r="C152" s="148"/>
      <c r="D152" s="148"/>
      <c r="E152" s="148"/>
      <c r="F152" s="148"/>
      <c r="G152" s="148"/>
      <c r="H152" s="148"/>
      <c r="I152" s="148"/>
      <c r="J152" s="148"/>
      <c r="K152" s="148"/>
      <c r="L152" s="148"/>
      <c r="M152" s="148"/>
    </row>
    <row r="153" spans="2:13" x14ac:dyDescent="0.2">
      <c r="B153" s="148"/>
      <c r="C153" s="148"/>
      <c r="D153" s="148"/>
      <c r="E153" s="148"/>
      <c r="F153" s="148"/>
      <c r="G153" s="148"/>
      <c r="H153" s="148"/>
      <c r="I153" s="148"/>
      <c r="J153" s="148"/>
      <c r="K153" s="148"/>
      <c r="L153" s="148"/>
      <c r="M153" s="148"/>
    </row>
    <row r="154" spans="2:13" x14ac:dyDescent="0.2">
      <c r="B154" s="148"/>
      <c r="C154" s="148"/>
      <c r="D154" s="148"/>
      <c r="E154" s="148"/>
      <c r="F154" s="148"/>
      <c r="G154" s="148"/>
      <c r="H154" s="148"/>
      <c r="I154" s="148"/>
      <c r="J154" s="148"/>
      <c r="K154" s="148"/>
      <c r="L154" s="148"/>
      <c r="M154" s="148"/>
    </row>
    <row r="155" spans="2:13" x14ac:dyDescent="0.2">
      <c r="B155" s="148"/>
      <c r="C155" s="148"/>
      <c r="D155" s="148"/>
      <c r="E155" s="148"/>
      <c r="F155" s="148"/>
      <c r="G155" s="148"/>
      <c r="H155" s="148"/>
      <c r="I155" s="148"/>
      <c r="J155" s="148"/>
      <c r="K155" s="148"/>
      <c r="L155" s="148"/>
      <c r="M155" s="148"/>
    </row>
    <row r="156" spans="2:13" x14ac:dyDescent="0.2">
      <c r="B156" s="148"/>
      <c r="C156" s="148"/>
      <c r="D156" s="148"/>
      <c r="E156" s="148"/>
      <c r="F156" s="148"/>
      <c r="G156" s="148"/>
      <c r="H156" s="148"/>
      <c r="I156" s="148"/>
      <c r="J156" s="148"/>
      <c r="K156" s="148"/>
      <c r="L156" s="148"/>
      <c r="M156" s="148"/>
    </row>
    <row r="157" spans="2:13" x14ac:dyDescent="0.2">
      <c r="B157" s="148"/>
      <c r="C157" s="148"/>
      <c r="D157" s="148"/>
      <c r="E157" s="148"/>
      <c r="F157" s="148"/>
      <c r="G157" s="148"/>
      <c r="H157" s="148"/>
      <c r="I157" s="148"/>
      <c r="J157" s="148"/>
      <c r="K157" s="148"/>
      <c r="L157" s="148"/>
      <c r="M157" s="148"/>
    </row>
    <row r="158" spans="2:13" x14ac:dyDescent="0.2">
      <c r="B158" s="148"/>
      <c r="C158" s="148"/>
      <c r="D158" s="148"/>
      <c r="E158" s="148"/>
      <c r="F158" s="148"/>
      <c r="G158" s="148"/>
      <c r="H158" s="148"/>
      <c r="I158" s="148"/>
      <c r="J158" s="148"/>
      <c r="K158" s="148"/>
      <c r="L158" s="148"/>
      <c r="M158" s="148"/>
    </row>
    <row r="159" spans="2:13" x14ac:dyDescent="0.2">
      <c r="B159" s="148"/>
      <c r="C159" s="148"/>
      <c r="D159" s="148"/>
      <c r="E159" s="148"/>
      <c r="F159" s="148"/>
      <c r="G159" s="148"/>
      <c r="H159" s="148"/>
      <c r="I159" s="148"/>
      <c r="J159" s="148"/>
      <c r="K159" s="148"/>
      <c r="L159" s="148"/>
      <c r="M159" s="148"/>
    </row>
    <row r="160" spans="2:13" x14ac:dyDescent="0.2">
      <c r="B160" s="148"/>
      <c r="C160" s="148"/>
      <c r="D160" s="148"/>
      <c r="E160" s="148"/>
      <c r="F160" s="148"/>
      <c r="G160" s="148"/>
      <c r="H160" s="148"/>
      <c r="I160" s="148"/>
      <c r="J160" s="148"/>
      <c r="K160" s="148"/>
      <c r="L160" s="148"/>
      <c r="M160" s="148"/>
    </row>
    <row r="161" spans="2:13" x14ac:dyDescent="0.2">
      <c r="B161" s="148"/>
      <c r="C161" s="148"/>
      <c r="D161" s="148"/>
      <c r="E161" s="148"/>
      <c r="F161" s="148"/>
      <c r="G161" s="148"/>
      <c r="H161" s="148"/>
      <c r="I161" s="148"/>
      <c r="J161" s="148"/>
      <c r="K161" s="148"/>
      <c r="L161" s="148"/>
      <c r="M161" s="148"/>
    </row>
    <row r="162" spans="2:13" x14ac:dyDescent="0.2">
      <c r="B162" s="148"/>
      <c r="C162" s="148"/>
      <c r="D162" s="148"/>
      <c r="E162" s="148"/>
      <c r="F162" s="148"/>
      <c r="G162" s="148"/>
      <c r="H162" s="148"/>
      <c r="I162" s="148"/>
      <c r="J162" s="148"/>
      <c r="K162" s="148"/>
      <c r="L162" s="148"/>
      <c r="M162" s="148"/>
    </row>
    <row r="163" spans="2:13" x14ac:dyDescent="0.2">
      <c r="B163" s="148"/>
      <c r="C163" s="148"/>
      <c r="D163" s="148"/>
      <c r="E163" s="148"/>
      <c r="F163" s="148"/>
      <c r="G163" s="148"/>
      <c r="H163" s="148"/>
      <c r="I163" s="148"/>
      <c r="J163" s="148"/>
      <c r="K163" s="148"/>
      <c r="L163" s="148"/>
      <c r="M163" s="148"/>
    </row>
    <row r="164" spans="2:13" x14ac:dyDescent="0.2">
      <c r="B164" s="148"/>
      <c r="C164" s="148"/>
      <c r="D164" s="148"/>
      <c r="E164" s="148"/>
      <c r="F164" s="148"/>
      <c r="G164" s="148"/>
      <c r="H164" s="148"/>
      <c r="I164" s="148"/>
      <c r="J164" s="148"/>
      <c r="K164" s="148"/>
      <c r="L164" s="148"/>
      <c r="M164" s="148"/>
    </row>
    <row r="165" spans="2:13" x14ac:dyDescent="0.2">
      <c r="B165" s="148"/>
      <c r="C165" s="148"/>
      <c r="D165" s="148"/>
      <c r="E165" s="148"/>
      <c r="F165" s="148"/>
      <c r="G165" s="148"/>
      <c r="H165" s="148"/>
      <c r="I165" s="148"/>
      <c r="J165" s="148"/>
      <c r="K165" s="148"/>
      <c r="L165" s="148"/>
      <c r="M165" s="148"/>
    </row>
    <row r="166" spans="2:13" x14ac:dyDescent="0.2">
      <c r="B166" s="148"/>
      <c r="C166" s="148"/>
      <c r="D166" s="148"/>
      <c r="E166" s="148"/>
      <c r="F166" s="148"/>
      <c r="G166" s="148"/>
      <c r="H166" s="148"/>
      <c r="I166" s="148"/>
      <c r="J166" s="148"/>
      <c r="K166" s="148"/>
      <c r="L166" s="148"/>
      <c r="M166" s="148"/>
    </row>
    <row r="167" spans="2:13" x14ac:dyDescent="0.2">
      <c r="B167" s="148"/>
      <c r="C167" s="148"/>
      <c r="D167" s="148"/>
      <c r="E167" s="148"/>
      <c r="F167" s="148"/>
      <c r="G167" s="148"/>
      <c r="H167" s="148"/>
      <c r="I167" s="148"/>
      <c r="J167" s="148"/>
      <c r="K167" s="148"/>
      <c r="L167" s="148"/>
      <c r="M167" s="148"/>
    </row>
    <row r="168" spans="2:13" x14ac:dyDescent="0.2">
      <c r="B168" s="148"/>
      <c r="C168" s="148"/>
      <c r="D168" s="148"/>
      <c r="E168" s="148"/>
      <c r="F168" s="148"/>
      <c r="G168" s="148"/>
      <c r="H168" s="148"/>
      <c r="I168" s="148"/>
      <c r="J168" s="148"/>
      <c r="K168" s="148"/>
      <c r="L168" s="148"/>
      <c r="M168" s="148"/>
    </row>
    <row r="169" spans="2:13" x14ac:dyDescent="0.2">
      <c r="B169" s="148"/>
      <c r="C169" s="148"/>
      <c r="D169" s="148"/>
      <c r="E169" s="148"/>
      <c r="F169" s="148"/>
      <c r="G169" s="148"/>
      <c r="H169" s="148"/>
      <c r="I169" s="148"/>
      <c r="J169" s="148"/>
      <c r="K169" s="148"/>
      <c r="L169" s="148"/>
      <c r="M169" s="148"/>
    </row>
    <row r="170" spans="2:13" x14ac:dyDescent="0.2">
      <c r="B170" s="148"/>
      <c r="C170" s="148"/>
      <c r="D170" s="148"/>
      <c r="E170" s="148"/>
      <c r="F170" s="148"/>
      <c r="G170" s="148"/>
      <c r="H170" s="148"/>
      <c r="I170" s="148"/>
      <c r="J170" s="148"/>
      <c r="K170" s="148"/>
      <c r="L170" s="148"/>
      <c r="M170" s="148"/>
    </row>
    <row r="171" spans="2:13" x14ac:dyDescent="0.2">
      <c r="B171" s="148"/>
      <c r="C171" s="148"/>
      <c r="D171" s="148"/>
      <c r="E171" s="148"/>
      <c r="F171" s="148"/>
      <c r="G171" s="148"/>
      <c r="H171" s="148"/>
      <c r="I171" s="148"/>
      <c r="J171" s="148"/>
      <c r="K171" s="148"/>
      <c r="L171" s="148"/>
      <c r="M171" s="148"/>
    </row>
    <row r="172" spans="2:13" x14ac:dyDescent="0.2">
      <c r="B172" s="148"/>
      <c r="C172" s="148"/>
      <c r="D172" s="148"/>
      <c r="E172" s="148"/>
      <c r="F172" s="148"/>
      <c r="G172" s="148"/>
      <c r="H172" s="148"/>
      <c r="I172" s="148"/>
      <c r="J172" s="148"/>
      <c r="K172" s="148"/>
      <c r="L172" s="148"/>
      <c r="M172" s="148"/>
    </row>
    <row r="173" spans="2:13" x14ac:dyDescent="0.2">
      <c r="B173" s="148"/>
      <c r="C173" s="148"/>
      <c r="D173" s="148"/>
      <c r="E173" s="148"/>
      <c r="F173" s="148"/>
      <c r="G173" s="148"/>
      <c r="H173" s="148"/>
      <c r="I173" s="148"/>
      <c r="J173" s="148"/>
      <c r="K173" s="148"/>
      <c r="L173" s="148"/>
      <c r="M173" s="148"/>
    </row>
    <row r="174" spans="2:13" x14ac:dyDescent="0.2">
      <c r="B174" s="148"/>
      <c r="C174" s="148"/>
      <c r="D174" s="148"/>
      <c r="E174" s="148"/>
      <c r="F174" s="148"/>
      <c r="G174" s="148"/>
      <c r="H174" s="148"/>
      <c r="I174" s="148"/>
      <c r="J174" s="148"/>
      <c r="K174" s="148"/>
      <c r="L174" s="148"/>
      <c r="M174" s="148"/>
    </row>
    <row r="175" spans="2:13" x14ac:dyDescent="0.2">
      <c r="B175" s="148"/>
      <c r="C175" s="148"/>
      <c r="D175" s="148"/>
      <c r="E175" s="148"/>
      <c r="F175" s="148"/>
      <c r="G175" s="148"/>
      <c r="H175" s="148"/>
      <c r="I175" s="148"/>
      <c r="J175" s="148"/>
      <c r="K175" s="148"/>
      <c r="L175" s="148"/>
      <c r="M175" s="148"/>
    </row>
    <row r="176" spans="2:13" x14ac:dyDescent="0.2">
      <c r="B176" s="148"/>
      <c r="C176" s="148"/>
      <c r="D176" s="148"/>
      <c r="E176" s="148"/>
      <c r="F176" s="148"/>
      <c r="G176" s="148"/>
      <c r="H176" s="148"/>
      <c r="I176" s="148"/>
      <c r="J176" s="148"/>
      <c r="K176" s="148"/>
      <c r="L176" s="148"/>
      <c r="M176" s="148"/>
    </row>
    <row r="177" spans="2:13" x14ac:dyDescent="0.2">
      <c r="B177" s="148"/>
      <c r="C177" s="148"/>
      <c r="D177" s="148"/>
      <c r="E177" s="148"/>
      <c r="F177" s="148"/>
      <c r="G177" s="148"/>
      <c r="H177" s="148"/>
      <c r="I177" s="148"/>
      <c r="J177" s="148"/>
      <c r="K177" s="148"/>
      <c r="L177" s="148"/>
      <c r="M177" s="148"/>
    </row>
    <row r="178" spans="2:13" x14ac:dyDescent="0.2">
      <c r="B178" s="148"/>
      <c r="C178" s="148"/>
      <c r="D178" s="148"/>
      <c r="E178" s="148"/>
      <c r="F178" s="148"/>
      <c r="G178" s="148"/>
      <c r="H178" s="148"/>
      <c r="I178" s="148"/>
      <c r="J178" s="148"/>
      <c r="K178" s="148"/>
      <c r="L178" s="148"/>
      <c r="M178" s="148"/>
    </row>
    <row r="179" spans="2:13" x14ac:dyDescent="0.2">
      <c r="B179" s="148"/>
      <c r="C179" s="148"/>
      <c r="D179" s="148"/>
      <c r="E179" s="148"/>
      <c r="F179" s="148"/>
      <c r="G179" s="148"/>
      <c r="H179" s="148"/>
      <c r="I179" s="148"/>
      <c r="J179" s="148"/>
      <c r="K179" s="148"/>
      <c r="L179" s="148"/>
      <c r="M179" s="148"/>
    </row>
    <row r="180" spans="2:13" x14ac:dyDescent="0.2">
      <c r="B180" s="148"/>
      <c r="C180" s="148"/>
      <c r="D180" s="148"/>
      <c r="E180" s="148"/>
      <c r="F180" s="148"/>
      <c r="G180" s="148"/>
      <c r="H180" s="148"/>
      <c r="I180" s="148"/>
      <c r="J180" s="148"/>
      <c r="K180" s="148"/>
      <c r="L180" s="148"/>
      <c r="M180" s="148"/>
    </row>
    <row r="181" spans="2:13" x14ac:dyDescent="0.2">
      <c r="B181" s="148"/>
      <c r="C181" s="148"/>
      <c r="D181" s="148"/>
      <c r="E181" s="148"/>
      <c r="F181" s="148"/>
      <c r="G181" s="148"/>
      <c r="H181" s="148"/>
      <c r="I181" s="148"/>
      <c r="J181" s="148"/>
      <c r="K181" s="148"/>
      <c r="L181" s="148"/>
      <c r="M181" s="148"/>
    </row>
    <row r="182" spans="2:13" x14ac:dyDescent="0.2">
      <c r="B182" s="148"/>
      <c r="C182" s="148"/>
      <c r="D182" s="148"/>
      <c r="E182" s="148"/>
      <c r="F182" s="148"/>
      <c r="G182" s="148"/>
      <c r="H182" s="148"/>
      <c r="I182" s="148"/>
      <c r="J182" s="148"/>
      <c r="K182" s="148"/>
      <c r="L182" s="148"/>
      <c r="M182" s="148"/>
    </row>
    <row r="183" spans="2:13" x14ac:dyDescent="0.2">
      <c r="B183" s="148"/>
      <c r="C183" s="148"/>
      <c r="D183" s="148"/>
      <c r="E183" s="148"/>
      <c r="F183" s="148"/>
      <c r="G183" s="148"/>
      <c r="H183" s="148"/>
      <c r="I183" s="148"/>
      <c r="J183" s="148"/>
      <c r="K183" s="148"/>
      <c r="L183" s="148"/>
      <c r="M183" s="148"/>
    </row>
    <row r="184" spans="2:13" x14ac:dyDescent="0.2">
      <c r="B184" s="148"/>
      <c r="C184" s="148"/>
      <c r="D184" s="148"/>
      <c r="E184" s="148"/>
      <c r="F184" s="148"/>
      <c r="G184" s="148"/>
      <c r="H184" s="148"/>
      <c r="I184" s="148"/>
      <c r="J184" s="148"/>
      <c r="K184" s="148"/>
      <c r="L184" s="148"/>
      <c r="M184" s="148"/>
    </row>
    <row r="185" spans="2:13" x14ac:dyDescent="0.2">
      <c r="B185" s="148"/>
      <c r="C185" s="148"/>
      <c r="D185" s="148"/>
      <c r="E185" s="148"/>
      <c r="F185" s="148"/>
      <c r="G185" s="148"/>
      <c r="H185" s="148"/>
      <c r="I185" s="148"/>
      <c r="J185" s="148"/>
      <c r="K185" s="148"/>
      <c r="L185" s="148"/>
      <c r="M185" s="148"/>
    </row>
    <row r="186" spans="2:13" x14ac:dyDescent="0.2">
      <c r="B186" s="148"/>
      <c r="C186" s="148"/>
      <c r="D186" s="148"/>
      <c r="E186" s="148"/>
      <c r="F186" s="148"/>
      <c r="G186" s="148"/>
      <c r="H186" s="148"/>
      <c r="I186" s="148"/>
      <c r="J186" s="148"/>
      <c r="K186" s="148"/>
      <c r="L186" s="148"/>
      <c r="M186" s="148"/>
    </row>
    <row r="187" spans="2:13" x14ac:dyDescent="0.2">
      <c r="B187" s="148"/>
      <c r="C187" s="148"/>
      <c r="D187" s="148"/>
      <c r="E187" s="148"/>
      <c r="F187" s="148"/>
      <c r="G187" s="148"/>
      <c r="H187" s="148"/>
      <c r="I187" s="148"/>
      <c r="J187" s="148"/>
      <c r="K187" s="148"/>
      <c r="L187" s="148"/>
      <c r="M187" s="148"/>
    </row>
    <row r="188" spans="2:13" x14ac:dyDescent="0.2">
      <c r="B188" s="148"/>
      <c r="C188" s="148"/>
      <c r="D188" s="148"/>
      <c r="E188" s="148"/>
      <c r="F188" s="148"/>
      <c r="G188" s="148"/>
      <c r="H188" s="148"/>
      <c r="I188" s="148"/>
      <c r="J188" s="148"/>
      <c r="K188" s="148"/>
      <c r="L188" s="148"/>
      <c r="M188" s="148"/>
    </row>
    <row r="189" spans="2:13" x14ac:dyDescent="0.2">
      <c r="B189" s="148"/>
      <c r="C189" s="148"/>
      <c r="D189" s="148"/>
      <c r="E189" s="148"/>
      <c r="F189" s="148"/>
      <c r="G189" s="148"/>
      <c r="H189" s="148"/>
      <c r="I189" s="148"/>
      <c r="J189" s="148"/>
      <c r="K189" s="148"/>
      <c r="L189" s="148"/>
      <c r="M189" s="148"/>
    </row>
    <row r="190" spans="2:13" x14ac:dyDescent="0.2">
      <c r="B190" s="148"/>
      <c r="C190" s="148"/>
      <c r="D190" s="148"/>
      <c r="E190" s="148"/>
      <c r="F190" s="148"/>
      <c r="G190" s="148"/>
      <c r="H190" s="148"/>
      <c r="I190" s="148"/>
      <c r="J190" s="148"/>
      <c r="K190" s="148"/>
      <c r="L190" s="148"/>
      <c r="M190" s="148"/>
    </row>
    <row r="191" spans="2:13" x14ac:dyDescent="0.2">
      <c r="B191" s="148"/>
      <c r="C191" s="148"/>
      <c r="D191" s="148"/>
      <c r="E191" s="148"/>
      <c r="F191" s="148"/>
      <c r="G191" s="148"/>
      <c r="H191" s="148"/>
      <c r="I191" s="148"/>
      <c r="J191" s="148"/>
      <c r="K191" s="148"/>
      <c r="L191" s="148"/>
      <c r="M191" s="148"/>
    </row>
    <row r="192" spans="2:13" x14ac:dyDescent="0.2">
      <c r="B192" s="148"/>
      <c r="C192" s="148"/>
      <c r="D192" s="148"/>
      <c r="E192" s="148"/>
      <c r="F192" s="148"/>
      <c r="G192" s="148"/>
      <c r="H192" s="148"/>
      <c r="I192" s="148"/>
      <c r="J192" s="148"/>
      <c r="K192" s="148"/>
      <c r="L192" s="148"/>
      <c r="M192" s="148"/>
    </row>
    <row r="193" spans="2:13" x14ac:dyDescent="0.2">
      <c r="B193" s="148"/>
      <c r="C193" s="148"/>
      <c r="D193" s="148"/>
      <c r="E193" s="148"/>
      <c r="F193" s="148"/>
      <c r="G193" s="148"/>
      <c r="H193" s="148"/>
      <c r="I193" s="148"/>
      <c r="J193" s="148"/>
      <c r="K193" s="148"/>
      <c r="L193" s="148"/>
      <c r="M193" s="148"/>
    </row>
    <row r="194" spans="2:13" x14ac:dyDescent="0.2">
      <c r="B194" s="148"/>
      <c r="C194" s="148"/>
      <c r="D194" s="148"/>
      <c r="E194" s="148"/>
      <c r="F194" s="148"/>
      <c r="G194" s="148"/>
      <c r="H194" s="148"/>
      <c r="I194" s="148"/>
      <c r="J194" s="148"/>
      <c r="K194" s="148"/>
      <c r="L194" s="148"/>
      <c r="M194" s="148"/>
    </row>
    <row r="195" spans="2:13" x14ac:dyDescent="0.2">
      <c r="B195" s="148"/>
      <c r="C195" s="148"/>
      <c r="D195" s="148"/>
      <c r="E195" s="148"/>
      <c r="F195" s="148"/>
      <c r="G195" s="148"/>
      <c r="H195" s="148"/>
      <c r="I195" s="148"/>
      <c r="J195" s="148"/>
      <c r="K195" s="148"/>
      <c r="L195" s="148"/>
      <c r="M195" s="148"/>
    </row>
    <row r="196" spans="2:13" x14ac:dyDescent="0.2">
      <c r="B196" s="148"/>
      <c r="C196" s="148"/>
      <c r="D196" s="148"/>
      <c r="E196" s="148"/>
      <c r="F196" s="148"/>
      <c r="G196" s="148"/>
      <c r="H196" s="148"/>
      <c r="I196" s="148"/>
      <c r="J196" s="148"/>
      <c r="K196" s="148"/>
      <c r="L196" s="148"/>
      <c r="M196" s="148"/>
    </row>
    <row r="197" spans="2:13" x14ac:dyDescent="0.2">
      <c r="B197" s="148"/>
      <c r="C197" s="148"/>
      <c r="D197" s="148"/>
      <c r="E197" s="148"/>
      <c r="F197" s="148"/>
      <c r="G197" s="148"/>
      <c r="H197" s="148"/>
      <c r="I197" s="148"/>
      <c r="J197" s="148"/>
      <c r="K197" s="148"/>
      <c r="L197" s="148"/>
      <c r="M197" s="148"/>
    </row>
    <row r="198" spans="2:13" x14ac:dyDescent="0.2">
      <c r="B198" s="148"/>
      <c r="C198" s="148"/>
      <c r="D198" s="148"/>
      <c r="E198" s="148"/>
      <c r="F198" s="148"/>
      <c r="G198" s="148"/>
      <c r="H198" s="148"/>
      <c r="I198" s="148"/>
      <c r="J198" s="148"/>
      <c r="K198" s="148"/>
      <c r="L198" s="148"/>
      <c r="M198" s="148"/>
    </row>
    <row r="199" spans="2:13" x14ac:dyDescent="0.2">
      <c r="B199" s="148"/>
      <c r="C199" s="148"/>
      <c r="D199" s="148"/>
      <c r="E199" s="148"/>
      <c r="F199" s="148"/>
      <c r="G199" s="148"/>
      <c r="H199" s="148"/>
      <c r="I199" s="148"/>
      <c r="J199" s="148"/>
      <c r="K199" s="148"/>
      <c r="L199" s="148"/>
      <c r="M199" s="148"/>
    </row>
    <row r="200" spans="2:13" x14ac:dyDescent="0.2">
      <c r="B200" s="148"/>
      <c r="C200" s="148"/>
      <c r="D200" s="148"/>
      <c r="E200" s="148"/>
      <c r="F200" s="148"/>
      <c r="G200" s="148"/>
      <c r="H200" s="148"/>
      <c r="I200" s="148"/>
      <c r="J200" s="148"/>
      <c r="K200" s="148"/>
      <c r="L200" s="148"/>
      <c r="M200" s="148"/>
    </row>
    <row r="201" spans="2:13" x14ac:dyDescent="0.2">
      <c r="B201" s="148"/>
      <c r="C201" s="148"/>
      <c r="D201" s="148"/>
      <c r="E201" s="148"/>
      <c r="F201" s="148"/>
      <c r="G201" s="148"/>
      <c r="H201" s="148"/>
      <c r="I201" s="148"/>
      <c r="J201" s="148"/>
      <c r="K201" s="148"/>
      <c r="L201" s="148"/>
      <c r="M201" s="148"/>
    </row>
    <row r="202" spans="2:13" x14ac:dyDescent="0.2">
      <c r="B202" s="148"/>
      <c r="C202" s="148"/>
      <c r="D202" s="148"/>
      <c r="E202" s="148"/>
      <c r="F202" s="148"/>
      <c r="G202" s="148"/>
      <c r="H202" s="148"/>
      <c r="I202" s="148"/>
      <c r="J202" s="148"/>
      <c r="K202" s="148"/>
      <c r="L202" s="148"/>
      <c r="M202" s="148"/>
    </row>
    <row r="203" spans="2:13" x14ac:dyDescent="0.2">
      <c r="B203" s="148"/>
      <c r="C203" s="148"/>
      <c r="D203" s="148"/>
      <c r="E203" s="148"/>
      <c r="F203" s="148"/>
      <c r="G203" s="148"/>
      <c r="H203" s="148"/>
      <c r="I203" s="148"/>
      <c r="J203" s="148"/>
      <c r="K203" s="148"/>
      <c r="L203" s="148"/>
      <c r="M203" s="148"/>
    </row>
    <row r="204" spans="2:13" x14ac:dyDescent="0.2">
      <c r="B204" s="148"/>
      <c r="C204" s="148"/>
      <c r="D204" s="148"/>
      <c r="E204" s="148"/>
      <c r="F204" s="148"/>
      <c r="G204" s="148"/>
      <c r="H204" s="148"/>
      <c r="I204" s="148"/>
      <c r="J204" s="148"/>
      <c r="K204" s="148"/>
      <c r="L204" s="148"/>
      <c r="M204" s="148"/>
    </row>
    <row r="205" spans="2:13" x14ac:dyDescent="0.2">
      <c r="B205" s="148"/>
      <c r="C205" s="148"/>
      <c r="D205" s="148"/>
      <c r="E205" s="148"/>
      <c r="F205" s="148"/>
      <c r="G205" s="148"/>
      <c r="H205" s="148"/>
      <c r="I205" s="148"/>
      <c r="J205" s="148"/>
      <c r="K205" s="148"/>
      <c r="L205" s="148"/>
      <c r="M205" s="148"/>
    </row>
    <row r="206" spans="2:13" x14ac:dyDescent="0.2">
      <c r="B206" s="148"/>
      <c r="C206" s="148"/>
      <c r="D206" s="148"/>
      <c r="E206" s="148"/>
      <c r="F206" s="148"/>
      <c r="G206" s="148"/>
      <c r="H206" s="148"/>
      <c r="I206" s="148"/>
      <c r="J206" s="148"/>
      <c r="K206" s="148"/>
      <c r="L206" s="148"/>
      <c r="M206" s="148"/>
    </row>
    <row r="207" spans="2:13" x14ac:dyDescent="0.2">
      <c r="B207" s="148"/>
      <c r="C207" s="148"/>
      <c r="D207" s="148"/>
      <c r="E207" s="148"/>
      <c r="F207" s="148"/>
      <c r="G207" s="148"/>
      <c r="H207" s="148"/>
      <c r="I207" s="148"/>
      <c r="J207" s="148"/>
      <c r="K207" s="148"/>
      <c r="L207" s="148"/>
      <c r="M207" s="148"/>
    </row>
    <row r="208" spans="2:13" x14ac:dyDescent="0.2">
      <c r="B208" s="148"/>
      <c r="C208" s="148"/>
      <c r="D208" s="148"/>
      <c r="E208" s="148"/>
      <c r="F208" s="148"/>
      <c r="G208" s="148"/>
      <c r="H208" s="148"/>
      <c r="I208" s="148"/>
      <c r="J208" s="148"/>
      <c r="K208" s="148"/>
      <c r="L208" s="148"/>
      <c r="M208" s="148"/>
    </row>
    <row r="209" spans="2:13" x14ac:dyDescent="0.2">
      <c r="B209" s="148"/>
      <c r="C209" s="148"/>
      <c r="D209" s="148"/>
      <c r="E209" s="148"/>
      <c r="F209" s="148"/>
      <c r="G209" s="148"/>
      <c r="H209" s="148"/>
      <c r="I209" s="148"/>
      <c r="J209" s="148"/>
      <c r="K209" s="148"/>
      <c r="L209" s="148"/>
      <c r="M209" s="148"/>
    </row>
    <row r="210" spans="2:13" x14ac:dyDescent="0.2">
      <c r="B210" s="148"/>
      <c r="C210" s="148"/>
      <c r="D210" s="148"/>
      <c r="E210" s="148"/>
      <c r="F210" s="148"/>
      <c r="G210" s="148"/>
      <c r="H210" s="148"/>
      <c r="I210" s="148"/>
      <c r="J210" s="148"/>
      <c r="K210" s="148"/>
      <c r="L210" s="148"/>
      <c r="M210" s="148"/>
    </row>
    <row r="211" spans="2:13" x14ac:dyDescent="0.2">
      <c r="B211" s="148"/>
      <c r="C211" s="148"/>
      <c r="D211" s="148"/>
      <c r="E211" s="148"/>
      <c r="F211" s="148"/>
      <c r="G211" s="148"/>
      <c r="H211" s="148"/>
      <c r="I211" s="148"/>
      <c r="J211" s="148"/>
      <c r="K211" s="148"/>
      <c r="L211" s="148"/>
      <c r="M211" s="148"/>
    </row>
    <row r="212" spans="2:13" x14ac:dyDescent="0.2">
      <c r="B212" s="148"/>
      <c r="C212" s="148"/>
      <c r="D212" s="148"/>
      <c r="E212" s="148"/>
      <c r="F212" s="148"/>
      <c r="G212" s="148"/>
      <c r="H212" s="148"/>
      <c r="I212" s="148"/>
      <c r="J212" s="148"/>
      <c r="K212" s="148"/>
      <c r="L212" s="148"/>
      <c r="M212" s="148"/>
    </row>
    <row r="213" spans="2:13" x14ac:dyDescent="0.2">
      <c r="B213" s="148"/>
      <c r="C213" s="148"/>
      <c r="D213" s="148"/>
      <c r="E213" s="148"/>
      <c r="F213" s="148"/>
      <c r="G213" s="148"/>
      <c r="H213" s="148"/>
      <c r="I213" s="148"/>
      <c r="J213" s="148"/>
      <c r="K213" s="148"/>
      <c r="L213" s="148"/>
      <c r="M213" s="148"/>
    </row>
    <row r="214" spans="2:13" x14ac:dyDescent="0.2">
      <c r="B214" s="148"/>
      <c r="C214" s="148"/>
      <c r="D214" s="148"/>
      <c r="E214" s="148"/>
      <c r="F214" s="148"/>
      <c r="G214" s="148"/>
      <c r="H214" s="148"/>
      <c r="I214" s="148"/>
      <c r="J214" s="148"/>
      <c r="K214" s="148"/>
      <c r="L214" s="148"/>
      <c r="M214" s="148"/>
    </row>
    <row r="215" spans="2:13" x14ac:dyDescent="0.2">
      <c r="B215" s="148"/>
      <c r="C215" s="148"/>
      <c r="D215" s="148"/>
      <c r="E215" s="148"/>
      <c r="F215" s="148"/>
      <c r="G215" s="148"/>
      <c r="H215" s="148"/>
      <c r="I215" s="148"/>
      <c r="J215" s="148"/>
      <c r="K215" s="148"/>
      <c r="L215" s="148"/>
      <c r="M215" s="148"/>
    </row>
    <row r="216" spans="2:13" x14ac:dyDescent="0.2">
      <c r="B216" s="148"/>
      <c r="C216" s="148"/>
      <c r="D216" s="148"/>
      <c r="E216" s="148"/>
      <c r="F216" s="148"/>
      <c r="G216" s="148"/>
      <c r="H216" s="148"/>
      <c r="I216" s="148"/>
      <c r="J216" s="148"/>
      <c r="K216" s="148"/>
      <c r="L216" s="148"/>
      <c r="M216" s="148"/>
    </row>
    <row r="217" spans="2:13" x14ac:dyDescent="0.2">
      <c r="B217" s="148"/>
      <c r="C217" s="148"/>
      <c r="D217" s="148"/>
      <c r="E217" s="148"/>
      <c r="F217" s="148"/>
      <c r="G217" s="148"/>
      <c r="H217" s="148"/>
      <c r="I217" s="148"/>
      <c r="J217" s="148"/>
      <c r="K217" s="148"/>
      <c r="L217" s="148"/>
      <c r="M217" s="148"/>
    </row>
    <row r="218" spans="2:13" x14ac:dyDescent="0.2">
      <c r="B218" s="148"/>
      <c r="C218" s="148"/>
      <c r="D218" s="148"/>
      <c r="E218" s="148"/>
      <c r="F218" s="148"/>
      <c r="G218" s="148"/>
      <c r="H218" s="148"/>
      <c r="I218" s="148"/>
      <c r="J218" s="148"/>
      <c r="K218" s="148"/>
      <c r="L218" s="148"/>
      <c r="M218" s="148"/>
    </row>
    <row r="219" spans="2:13" x14ac:dyDescent="0.2">
      <c r="B219" s="148"/>
      <c r="C219" s="148"/>
      <c r="D219" s="148"/>
      <c r="E219" s="148"/>
      <c r="F219" s="148"/>
      <c r="G219" s="148"/>
      <c r="H219" s="148"/>
      <c r="I219" s="148"/>
      <c r="J219" s="148"/>
      <c r="K219" s="148"/>
      <c r="L219" s="148"/>
      <c r="M219" s="148"/>
    </row>
    <row r="220" spans="2:13" x14ac:dyDescent="0.2">
      <c r="B220" s="148"/>
      <c r="C220" s="148"/>
      <c r="D220" s="148"/>
      <c r="E220" s="148"/>
      <c r="F220" s="148"/>
      <c r="G220" s="148"/>
      <c r="H220" s="148"/>
      <c r="I220" s="148"/>
      <c r="J220" s="148"/>
      <c r="K220" s="148"/>
      <c r="L220" s="148"/>
      <c r="M220" s="148"/>
    </row>
    <row r="221" spans="2:13" x14ac:dyDescent="0.2">
      <c r="B221" s="148"/>
      <c r="C221" s="148"/>
      <c r="D221" s="148"/>
      <c r="E221" s="148"/>
      <c r="F221" s="148"/>
      <c r="G221" s="148"/>
      <c r="H221" s="148"/>
      <c r="I221" s="148"/>
      <c r="J221" s="148"/>
      <c r="K221" s="148"/>
      <c r="L221" s="148"/>
      <c r="M221" s="148"/>
    </row>
    <row r="222" spans="2:13" x14ac:dyDescent="0.2">
      <c r="B222" s="148"/>
      <c r="C222" s="148"/>
      <c r="D222" s="148"/>
      <c r="E222" s="148"/>
      <c r="F222" s="148"/>
      <c r="G222" s="148"/>
      <c r="H222" s="148"/>
      <c r="I222" s="148"/>
      <c r="J222" s="148"/>
      <c r="K222" s="148"/>
      <c r="L222" s="148"/>
      <c r="M222" s="148"/>
    </row>
    <row r="223" spans="2:13" x14ac:dyDescent="0.2">
      <c r="B223" s="148"/>
      <c r="C223" s="148"/>
      <c r="D223" s="148"/>
      <c r="E223" s="148"/>
      <c r="F223" s="148"/>
      <c r="G223" s="148"/>
      <c r="H223" s="148"/>
      <c r="I223" s="148"/>
      <c r="J223" s="148"/>
      <c r="K223" s="148"/>
      <c r="L223" s="148"/>
      <c r="M223" s="148"/>
    </row>
    <row r="224" spans="2:13" x14ac:dyDescent="0.2">
      <c r="B224" s="148"/>
      <c r="C224" s="148"/>
      <c r="D224" s="148"/>
      <c r="E224" s="148"/>
      <c r="F224" s="148"/>
      <c r="G224" s="148"/>
      <c r="H224" s="148"/>
      <c r="I224" s="148"/>
      <c r="J224" s="148"/>
      <c r="K224" s="148"/>
      <c r="L224" s="148"/>
      <c r="M224" s="148"/>
    </row>
    <row r="225" spans="2:13" x14ac:dyDescent="0.2">
      <c r="B225" s="148"/>
      <c r="C225" s="148"/>
      <c r="D225" s="148"/>
      <c r="E225" s="148"/>
      <c r="F225" s="148"/>
      <c r="G225" s="148"/>
      <c r="H225" s="148"/>
      <c r="I225" s="148"/>
      <c r="J225" s="148"/>
      <c r="K225" s="148"/>
      <c r="L225" s="148"/>
      <c r="M225" s="148"/>
    </row>
    <row r="226" spans="2:13" x14ac:dyDescent="0.2">
      <c r="B226" s="148"/>
      <c r="C226" s="148"/>
      <c r="D226" s="148"/>
      <c r="E226" s="148"/>
      <c r="F226" s="148"/>
      <c r="G226" s="148"/>
      <c r="H226" s="148"/>
      <c r="I226" s="148"/>
      <c r="J226" s="148"/>
      <c r="K226" s="148"/>
      <c r="L226" s="148"/>
      <c r="M226" s="148"/>
    </row>
    <row r="227" spans="2:13" x14ac:dyDescent="0.2">
      <c r="B227" s="148"/>
      <c r="C227" s="148"/>
      <c r="D227" s="148"/>
      <c r="E227" s="148"/>
      <c r="F227" s="148"/>
      <c r="G227" s="148"/>
      <c r="H227" s="148"/>
      <c r="I227" s="148"/>
      <c r="J227" s="148"/>
      <c r="K227" s="148"/>
      <c r="L227" s="148"/>
      <c r="M227" s="148"/>
    </row>
    <row r="228" spans="2:13" x14ac:dyDescent="0.2">
      <c r="B228" s="148"/>
      <c r="C228" s="148"/>
      <c r="D228" s="148"/>
      <c r="E228" s="148"/>
      <c r="F228" s="148"/>
      <c r="G228" s="148"/>
      <c r="H228" s="148"/>
      <c r="I228" s="148"/>
      <c r="J228" s="148"/>
      <c r="K228" s="148"/>
      <c r="L228" s="148"/>
      <c r="M228" s="148"/>
    </row>
    <row r="229" spans="2:13" x14ac:dyDescent="0.2">
      <c r="B229" s="148"/>
      <c r="C229" s="148"/>
      <c r="D229" s="148"/>
      <c r="E229" s="148"/>
      <c r="F229" s="148"/>
      <c r="G229" s="148"/>
      <c r="H229" s="148"/>
      <c r="I229" s="148"/>
      <c r="J229" s="148"/>
      <c r="K229" s="148"/>
      <c r="L229" s="148"/>
      <c r="M229" s="148"/>
    </row>
    <row r="230" spans="2:13" x14ac:dyDescent="0.2">
      <c r="B230" s="148"/>
      <c r="C230" s="148"/>
      <c r="D230" s="148"/>
      <c r="E230" s="148"/>
      <c r="F230" s="148"/>
      <c r="G230" s="148"/>
      <c r="H230" s="148"/>
      <c r="I230" s="148"/>
      <c r="J230" s="148"/>
      <c r="K230" s="148"/>
      <c r="L230" s="148"/>
      <c r="M230" s="148"/>
    </row>
    <row r="231" spans="2:13" x14ac:dyDescent="0.2">
      <c r="B231" s="148"/>
      <c r="C231" s="148"/>
      <c r="D231" s="148"/>
      <c r="E231" s="148"/>
      <c r="F231" s="148"/>
      <c r="G231" s="148"/>
      <c r="H231" s="148"/>
      <c r="I231" s="148"/>
      <c r="J231" s="148"/>
      <c r="K231" s="148"/>
      <c r="L231" s="148"/>
      <c r="M231" s="148"/>
    </row>
    <row r="232" spans="2:13" x14ac:dyDescent="0.2">
      <c r="B232" s="148"/>
      <c r="C232" s="148"/>
      <c r="D232" s="148"/>
      <c r="E232" s="148"/>
      <c r="F232" s="148"/>
      <c r="G232" s="148"/>
      <c r="H232" s="148"/>
      <c r="I232" s="148"/>
      <c r="J232" s="148"/>
      <c r="K232" s="148"/>
      <c r="L232" s="148"/>
      <c r="M232" s="148"/>
    </row>
    <row r="233" spans="2:13" x14ac:dyDescent="0.2">
      <c r="B233" s="148"/>
      <c r="C233" s="148"/>
      <c r="D233" s="148"/>
      <c r="E233" s="148"/>
      <c r="F233" s="148"/>
      <c r="G233" s="148"/>
      <c r="H233" s="148"/>
      <c r="I233" s="148"/>
      <c r="J233" s="148"/>
      <c r="K233" s="148"/>
      <c r="L233" s="148"/>
      <c r="M233" s="148"/>
    </row>
    <row r="234" spans="2:13" x14ac:dyDescent="0.2">
      <c r="B234" s="148"/>
      <c r="C234" s="148"/>
      <c r="D234" s="148"/>
      <c r="E234" s="148"/>
      <c r="F234" s="148"/>
      <c r="G234" s="148"/>
      <c r="H234" s="148"/>
      <c r="I234" s="148"/>
      <c r="J234" s="148"/>
      <c r="K234" s="148"/>
      <c r="L234" s="148"/>
      <c r="M234" s="148"/>
    </row>
    <row r="235" spans="2:13" x14ac:dyDescent="0.2">
      <c r="B235" s="148"/>
      <c r="C235" s="148"/>
      <c r="D235" s="148"/>
      <c r="E235" s="148"/>
      <c r="F235" s="148"/>
      <c r="G235" s="148"/>
      <c r="H235" s="148"/>
      <c r="I235" s="148"/>
      <c r="J235" s="148"/>
      <c r="K235" s="148"/>
      <c r="L235" s="148"/>
      <c r="M235" s="148"/>
    </row>
    <row r="236" spans="2:13" x14ac:dyDescent="0.2">
      <c r="B236" s="148"/>
      <c r="C236" s="148"/>
      <c r="D236" s="148"/>
      <c r="E236" s="148"/>
      <c r="F236" s="148"/>
      <c r="G236" s="148"/>
      <c r="H236" s="148"/>
      <c r="I236" s="148"/>
      <c r="J236" s="148"/>
      <c r="K236" s="148"/>
      <c r="L236" s="148"/>
      <c r="M236" s="148"/>
    </row>
    <row r="237" spans="2:13" x14ac:dyDescent="0.2">
      <c r="B237" s="148"/>
      <c r="C237" s="148"/>
      <c r="D237" s="148"/>
      <c r="E237" s="148"/>
      <c r="F237" s="148"/>
      <c r="G237" s="148"/>
      <c r="H237" s="148"/>
      <c r="I237" s="148"/>
      <c r="J237" s="148"/>
      <c r="K237" s="148"/>
      <c r="L237" s="148"/>
      <c r="M237" s="148"/>
    </row>
    <row r="238" spans="2:13" x14ac:dyDescent="0.2">
      <c r="B238" s="148"/>
      <c r="C238" s="148"/>
      <c r="D238" s="148"/>
      <c r="E238" s="148"/>
      <c r="F238" s="148"/>
      <c r="G238" s="148"/>
      <c r="H238" s="148"/>
      <c r="I238" s="148"/>
      <c r="J238" s="148"/>
      <c r="K238" s="148"/>
      <c r="L238" s="148"/>
      <c r="M238" s="148"/>
    </row>
    <row r="239" spans="2:13" x14ac:dyDescent="0.2">
      <c r="B239" s="148"/>
      <c r="C239" s="148"/>
      <c r="D239" s="148"/>
      <c r="E239" s="148"/>
      <c r="F239" s="148"/>
      <c r="G239" s="148"/>
      <c r="H239" s="148"/>
      <c r="I239" s="148"/>
      <c r="J239" s="148"/>
      <c r="K239" s="148"/>
      <c r="L239" s="148"/>
      <c r="M239" s="148"/>
    </row>
    <row r="240" spans="2:13" x14ac:dyDescent="0.2">
      <c r="B240" s="148"/>
      <c r="C240" s="148"/>
      <c r="D240" s="148"/>
      <c r="E240" s="148"/>
      <c r="F240" s="148"/>
      <c r="G240" s="148"/>
      <c r="H240" s="148"/>
      <c r="I240" s="148"/>
      <c r="J240" s="148"/>
      <c r="K240" s="148"/>
      <c r="L240" s="148"/>
      <c r="M240" s="148"/>
    </row>
    <row r="241" spans="2:13" x14ac:dyDescent="0.2">
      <c r="B241" s="148"/>
      <c r="C241" s="148"/>
      <c r="D241" s="148"/>
      <c r="E241" s="148"/>
      <c r="F241" s="148"/>
      <c r="G241" s="148"/>
      <c r="H241" s="148"/>
      <c r="I241" s="148"/>
      <c r="J241" s="148"/>
      <c r="K241" s="148"/>
      <c r="L241" s="148"/>
      <c r="M241" s="148"/>
    </row>
    <row r="242" spans="2:13" x14ac:dyDescent="0.2">
      <c r="B242" s="148"/>
      <c r="C242" s="148"/>
      <c r="D242" s="148"/>
      <c r="E242" s="148"/>
      <c r="F242" s="148"/>
      <c r="G242" s="148"/>
      <c r="H242" s="148"/>
      <c r="I242" s="148"/>
      <c r="J242" s="148"/>
      <c r="K242" s="148"/>
      <c r="L242" s="148"/>
      <c r="M242" s="148"/>
    </row>
    <row r="243" spans="2:13" x14ac:dyDescent="0.2">
      <c r="B243" s="148"/>
      <c r="C243" s="148"/>
      <c r="D243" s="148"/>
      <c r="E243" s="148"/>
      <c r="F243" s="148"/>
      <c r="G243" s="148"/>
      <c r="H243" s="148"/>
      <c r="I243" s="148"/>
      <c r="J243" s="148"/>
      <c r="K243" s="148"/>
      <c r="L243" s="148"/>
      <c r="M243" s="148"/>
    </row>
    <row r="244" spans="2:13" x14ac:dyDescent="0.2">
      <c r="B244" s="148"/>
      <c r="C244" s="148"/>
      <c r="D244" s="148"/>
      <c r="E244" s="148"/>
      <c r="F244" s="148"/>
      <c r="G244" s="148"/>
      <c r="H244" s="148"/>
      <c r="I244" s="148"/>
      <c r="J244" s="148"/>
      <c r="K244" s="148"/>
      <c r="L244" s="148"/>
      <c r="M244" s="148"/>
    </row>
    <row r="245" spans="2:13" x14ac:dyDescent="0.2">
      <c r="B245" s="148"/>
      <c r="C245" s="148"/>
      <c r="D245" s="148"/>
      <c r="E245" s="148"/>
      <c r="F245" s="148"/>
      <c r="G245" s="148"/>
      <c r="H245" s="148"/>
      <c r="I245" s="148"/>
      <c r="J245" s="148"/>
      <c r="K245" s="148"/>
      <c r="L245" s="148"/>
      <c r="M245" s="148"/>
    </row>
    <row r="246" spans="2:13" x14ac:dyDescent="0.2">
      <c r="B246" s="148"/>
      <c r="C246" s="148"/>
      <c r="D246" s="148"/>
      <c r="E246" s="148"/>
      <c r="F246" s="148"/>
      <c r="G246" s="148"/>
      <c r="H246" s="148"/>
      <c r="I246" s="148"/>
      <c r="J246" s="148"/>
      <c r="K246" s="148"/>
      <c r="L246" s="148"/>
      <c r="M246" s="148"/>
    </row>
    <row r="247" spans="2:13" x14ac:dyDescent="0.2">
      <c r="B247" s="148"/>
      <c r="C247" s="148"/>
      <c r="D247" s="148"/>
      <c r="E247" s="148"/>
      <c r="F247" s="148"/>
      <c r="G247" s="148"/>
      <c r="H247" s="148"/>
      <c r="I247" s="148"/>
      <c r="J247" s="148"/>
      <c r="K247" s="148"/>
      <c r="L247" s="148"/>
      <c r="M247" s="148"/>
    </row>
    <row r="248" spans="2:13" x14ac:dyDescent="0.2">
      <c r="B248" s="148"/>
      <c r="C248" s="148"/>
      <c r="D248" s="148"/>
      <c r="E248" s="148"/>
      <c r="F248" s="148"/>
      <c r="G248" s="148"/>
      <c r="H248" s="148"/>
      <c r="I248" s="148"/>
      <c r="J248" s="148"/>
      <c r="K248" s="148"/>
      <c r="L248" s="148"/>
      <c r="M248" s="148"/>
    </row>
    <row r="249" spans="2:13" x14ac:dyDescent="0.2">
      <c r="B249" s="148"/>
      <c r="C249" s="148"/>
      <c r="D249" s="148"/>
      <c r="E249" s="148"/>
      <c r="F249" s="148"/>
      <c r="G249" s="148"/>
      <c r="H249" s="148"/>
      <c r="I249" s="148"/>
      <c r="J249" s="148"/>
      <c r="K249" s="148"/>
      <c r="L249" s="148"/>
      <c r="M249" s="148"/>
    </row>
    <row r="250" spans="2:13" x14ac:dyDescent="0.2">
      <c r="B250" s="148"/>
      <c r="C250" s="148"/>
      <c r="D250" s="148"/>
      <c r="E250" s="148"/>
      <c r="F250" s="148"/>
      <c r="G250" s="148"/>
      <c r="H250" s="148"/>
      <c r="I250" s="148"/>
      <c r="J250" s="148"/>
      <c r="K250" s="148"/>
      <c r="L250" s="148"/>
      <c r="M250" s="148"/>
    </row>
    <row r="251" spans="2:13" x14ac:dyDescent="0.2">
      <c r="B251" s="148"/>
      <c r="C251" s="148"/>
      <c r="D251" s="148"/>
      <c r="E251" s="148"/>
      <c r="F251" s="148"/>
      <c r="G251" s="148"/>
      <c r="H251" s="148"/>
      <c r="I251" s="148"/>
      <c r="J251" s="148"/>
      <c r="K251" s="148"/>
      <c r="L251" s="148"/>
      <c r="M251" s="148"/>
    </row>
    <row r="252" spans="2:13" x14ac:dyDescent="0.2">
      <c r="B252" s="148"/>
      <c r="C252" s="148"/>
      <c r="D252" s="148"/>
      <c r="E252" s="148"/>
      <c r="F252" s="148"/>
      <c r="G252" s="148"/>
      <c r="H252" s="148"/>
      <c r="I252" s="148"/>
      <c r="J252" s="148"/>
      <c r="K252" s="148"/>
      <c r="L252" s="148"/>
      <c r="M252" s="148"/>
    </row>
    <row r="253" spans="2:13" x14ac:dyDescent="0.2">
      <c r="B253" s="148"/>
      <c r="C253" s="148"/>
      <c r="D253" s="148"/>
      <c r="E253" s="148"/>
      <c r="F253" s="148"/>
      <c r="G253" s="148"/>
      <c r="H253" s="148"/>
      <c r="I253" s="148"/>
      <c r="J253" s="148"/>
      <c r="K253" s="148"/>
      <c r="L253" s="148"/>
      <c r="M253" s="148"/>
    </row>
    <row r="254" spans="2:13" x14ac:dyDescent="0.2">
      <c r="B254" s="148"/>
      <c r="C254" s="148"/>
      <c r="D254" s="148"/>
      <c r="E254" s="148"/>
      <c r="F254" s="148"/>
      <c r="G254" s="148"/>
      <c r="H254" s="148"/>
      <c r="I254" s="148"/>
      <c r="J254" s="148"/>
      <c r="K254" s="148"/>
      <c r="L254" s="148"/>
      <c r="M254" s="148"/>
    </row>
    <row r="255" spans="2:13" x14ac:dyDescent="0.2">
      <c r="B255" s="148"/>
      <c r="C255" s="148"/>
      <c r="D255" s="148"/>
      <c r="E255" s="148"/>
      <c r="F255" s="148"/>
      <c r="G255" s="148"/>
      <c r="H255" s="148"/>
      <c r="I255" s="148"/>
      <c r="J255" s="148"/>
      <c r="K255" s="148"/>
      <c r="L255" s="148"/>
      <c r="M255" s="148"/>
    </row>
    <row r="256" spans="2:13" x14ac:dyDescent="0.2">
      <c r="B256" s="148"/>
      <c r="C256" s="148"/>
      <c r="D256" s="148"/>
      <c r="E256" s="148"/>
      <c r="F256" s="148"/>
      <c r="G256" s="148"/>
      <c r="H256" s="148"/>
      <c r="I256" s="148"/>
      <c r="J256" s="148"/>
      <c r="K256" s="148"/>
      <c r="L256" s="148"/>
      <c r="M256" s="148"/>
    </row>
    <row r="257" spans="2:13" x14ac:dyDescent="0.2">
      <c r="B257" s="148"/>
      <c r="C257" s="148"/>
      <c r="D257" s="148"/>
      <c r="E257" s="148"/>
      <c r="F257" s="148"/>
      <c r="G257" s="148"/>
      <c r="H257" s="148"/>
      <c r="I257" s="148"/>
      <c r="J257" s="148"/>
      <c r="K257" s="148"/>
      <c r="L257" s="148"/>
      <c r="M257" s="148"/>
    </row>
    <row r="258" spans="2:13" x14ac:dyDescent="0.2">
      <c r="B258" s="148"/>
      <c r="C258" s="148"/>
      <c r="D258" s="148"/>
      <c r="E258" s="148"/>
      <c r="F258" s="148"/>
      <c r="G258" s="148"/>
      <c r="H258" s="148"/>
      <c r="I258" s="148"/>
      <c r="J258" s="148"/>
      <c r="K258" s="148"/>
      <c r="L258" s="148"/>
      <c r="M258" s="148"/>
    </row>
    <row r="259" spans="2:13" x14ac:dyDescent="0.2">
      <c r="B259" s="148"/>
      <c r="C259" s="148"/>
      <c r="D259" s="148"/>
      <c r="E259" s="148"/>
      <c r="F259" s="148"/>
      <c r="G259" s="148"/>
      <c r="H259" s="148"/>
      <c r="I259" s="148"/>
      <c r="J259" s="148"/>
      <c r="K259" s="148"/>
      <c r="L259" s="148"/>
      <c r="M259" s="148"/>
    </row>
    <row r="260" spans="2:13" x14ac:dyDescent="0.2">
      <c r="B260" s="148"/>
      <c r="C260" s="148"/>
      <c r="D260" s="148"/>
      <c r="E260" s="148"/>
      <c r="F260" s="148"/>
      <c r="G260" s="148"/>
      <c r="H260" s="148"/>
      <c r="I260" s="148"/>
      <c r="J260" s="148"/>
      <c r="K260" s="148"/>
      <c r="L260" s="148"/>
      <c r="M260" s="148"/>
    </row>
    <row r="261" spans="2:13" x14ac:dyDescent="0.2">
      <c r="B261" s="148"/>
      <c r="C261" s="148"/>
      <c r="D261" s="148"/>
      <c r="E261" s="148"/>
      <c r="F261" s="148"/>
      <c r="G261" s="148"/>
      <c r="H261" s="148"/>
      <c r="I261" s="148"/>
      <c r="J261" s="148"/>
      <c r="K261" s="148"/>
      <c r="L261" s="148"/>
      <c r="M261" s="148"/>
    </row>
    <row r="262" spans="2:13" x14ac:dyDescent="0.2">
      <c r="B262" s="148"/>
      <c r="C262" s="148"/>
      <c r="D262" s="148"/>
      <c r="E262" s="148"/>
      <c r="F262" s="148"/>
      <c r="G262" s="148"/>
      <c r="H262" s="148"/>
      <c r="I262" s="148"/>
      <c r="J262" s="148"/>
      <c r="K262" s="148"/>
      <c r="L262" s="148"/>
      <c r="M262" s="148"/>
    </row>
    <row r="263" spans="2:13" x14ac:dyDescent="0.2">
      <c r="B263" s="148"/>
      <c r="C263" s="148"/>
      <c r="D263" s="148"/>
      <c r="E263" s="148"/>
      <c r="F263" s="148"/>
      <c r="G263" s="148"/>
      <c r="H263" s="148"/>
      <c r="I263" s="148"/>
      <c r="J263" s="148"/>
      <c r="K263" s="148"/>
      <c r="L263" s="148"/>
      <c r="M263" s="148"/>
    </row>
    <row r="264" spans="2:13" x14ac:dyDescent="0.2">
      <c r="B264" s="148"/>
      <c r="C264" s="148"/>
      <c r="D264" s="148"/>
      <c r="E264" s="148"/>
      <c r="F264" s="148"/>
      <c r="G264" s="148"/>
      <c r="H264" s="148"/>
      <c r="I264" s="148"/>
      <c r="J264" s="148"/>
      <c r="K264" s="148"/>
      <c r="L264" s="148"/>
      <c r="M264" s="148"/>
    </row>
    <row r="265" spans="2:13" x14ac:dyDescent="0.2">
      <c r="B265" s="148"/>
      <c r="C265" s="148"/>
      <c r="D265" s="148"/>
      <c r="E265" s="148"/>
      <c r="F265" s="148"/>
      <c r="G265" s="148"/>
      <c r="H265" s="148"/>
      <c r="I265" s="148"/>
      <c r="J265" s="148"/>
      <c r="K265" s="148"/>
      <c r="L265" s="148"/>
      <c r="M265" s="148"/>
    </row>
    <row r="266" spans="2:13" x14ac:dyDescent="0.2">
      <c r="B266" s="148"/>
      <c r="C266" s="148"/>
      <c r="D266" s="148"/>
      <c r="E266" s="148"/>
      <c r="F266" s="148"/>
      <c r="G266" s="148"/>
      <c r="H266" s="148"/>
      <c r="I266" s="148"/>
      <c r="J266" s="148"/>
      <c r="K266" s="148"/>
      <c r="L266" s="148"/>
      <c r="M266" s="148"/>
    </row>
    <row r="267" spans="2:13" x14ac:dyDescent="0.2">
      <c r="B267" s="148"/>
      <c r="C267" s="148"/>
      <c r="D267" s="148"/>
      <c r="E267" s="148"/>
      <c r="F267" s="148"/>
      <c r="G267" s="148"/>
      <c r="H267" s="148"/>
      <c r="I267" s="148"/>
      <c r="J267" s="148"/>
      <c r="K267" s="148"/>
      <c r="L267" s="148"/>
      <c r="M267" s="148"/>
    </row>
    <row r="268" spans="2:13" x14ac:dyDescent="0.2">
      <c r="B268" s="148"/>
      <c r="C268" s="148"/>
      <c r="D268" s="148"/>
      <c r="E268" s="148"/>
      <c r="F268" s="148"/>
      <c r="G268" s="148"/>
      <c r="H268" s="148"/>
      <c r="I268" s="148"/>
      <c r="J268" s="148"/>
      <c r="K268" s="148"/>
      <c r="L268" s="148"/>
      <c r="M268" s="148"/>
    </row>
    <row r="269" spans="2:13" x14ac:dyDescent="0.2">
      <c r="B269" s="148"/>
      <c r="C269" s="148"/>
      <c r="D269" s="148"/>
      <c r="E269" s="148"/>
      <c r="F269" s="148"/>
      <c r="G269" s="148"/>
      <c r="H269" s="148"/>
      <c r="I269" s="148"/>
      <c r="J269" s="148"/>
      <c r="K269" s="148"/>
      <c r="L269" s="148"/>
      <c r="M269" s="148"/>
    </row>
    <row r="270" spans="2:13" x14ac:dyDescent="0.2">
      <c r="B270" s="148"/>
      <c r="C270" s="148"/>
      <c r="D270" s="148"/>
      <c r="E270" s="148"/>
      <c r="F270" s="148"/>
      <c r="G270" s="148"/>
      <c r="H270" s="148"/>
      <c r="I270" s="148"/>
      <c r="J270" s="148"/>
      <c r="K270" s="148"/>
      <c r="L270" s="148"/>
      <c r="M270" s="148"/>
    </row>
    <row r="271" spans="2:13" x14ac:dyDescent="0.2">
      <c r="B271" s="148"/>
      <c r="C271" s="148"/>
      <c r="D271" s="148"/>
      <c r="E271" s="148"/>
      <c r="F271" s="148"/>
      <c r="G271" s="148"/>
      <c r="H271" s="148"/>
      <c r="I271" s="148"/>
      <c r="J271" s="148"/>
      <c r="K271" s="148"/>
      <c r="L271" s="148"/>
      <c r="M271" s="148"/>
    </row>
    <row r="272" spans="2:13" x14ac:dyDescent="0.2">
      <c r="B272" s="148"/>
      <c r="C272" s="148"/>
      <c r="D272" s="148"/>
      <c r="E272" s="148"/>
      <c r="F272" s="148"/>
      <c r="G272" s="148"/>
      <c r="H272" s="148"/>
      <c r="I272" s="148"/>
      <c r="J272" s="148"/>
      <c r="K272" s="148"/>
      <c r="L272" s="148"/>
      <c r="M272" s="148"/>
    </row>
    <row r="273" spans="2:13" x14ac:dyDescent="0.2">
      <c r="B273" s="148"/>
      <c r="C273" s="148"/>
      <c r="D273" s="148"/>
      <c r="E273" s="148"/>
      <c r="F273" s="148"/>
      <c r="G273" s="148"/>
      <c r="H273" s="148"/>
      <c r="I273" s="148"/>
      <c r="J273" s="148"/>
      <c r="K273" s="148"/>
      <c r="L273" s="148"/>
      <c r="M273" s="148"/>
    </row>
    <row r="274" spans="2:13" x14ac:dyDescent="0.2">
      <c r="B274" s="148"/>
      <c r="C274" s="148"/>
      <c r="D274" s="148"/>
      <c r="E274" s="148"/>
      <c r="F274" s="148"/>
      <c r="G274" s="148"/>
      <c r="H274" s="148"/>
      <c r="I274" s="148"/>
      <c r="J274" s="148"/>
      <c r="K274" s="148"/>
      <c r="L274" s="148"/>
      <c r="M274" s="148"/>
    </row>
    <row r="275" spans="2:13" x14ac:dyDescent="0.2">
      <c r="B275" s="148"/>
      <c r="C275" s="148"/>
      <c r="D275" s="148"/>
      <c r="E275" s="148"/>
      <c r="F275" s="148"/>
      <c r="G275" s="148"/>
      <c r="H275" s="148"/>
      <c r="I275" s="148"/>
      <c r="J275" s="148"/>
      <c r="K275" s="148"/>
      <c r="L275" s="148"/>
      <c r="M275" s="148"/>
    </row>
    <row r="276" spans="2:13" x14ac:dyDescent="0.2">
      <c r="B276" s="148"/>
      <c r="C276" s="148"/>
      <c r="D276" s="148"/>
      <c r="E276" s="148"/>
      <c r="F276" s="148"/>
      <c r="G276" s="148"/>
      <c r="H276" s="148"/>
      <c r="I276" s="148"/>
      <c r="J276" s="148"/>
      <c r="K276" s="148"/>
      <c r="L276" s="148"/>
      <c r="M276" s="148"/>
    </row>
    <row r="277" spans="2:13" x14ac:dyDescent="0.2">
      <c r="B277" s="148"/>
      <c r="C277" s="148"/>
      <c r="D277" s="148"/>
      <c r="E277" s="148"/>
      <c r="F277" s="148"/>
      <c r="G277" s="148"/>
      <c r="H277" s="148"/>
      <c r="I277" s="148"/>
      <c r="J277" s="148"/>
      <c r="K277" s="148"/>
      <c r="L277" s="148"/>
      <c r="M277" s="148"/>
    </row>
    <row r="278" spans="2:13" x14ac:dyDescent="0.2">
      <c r="B278" s="148"/>
      <c r="C278" s="148"/>
      <c r="D278" s="148"/>
      <c r="E278" s="148"/>
      <c r="F278" s="148"/>
      <c r="G278" s="148"/>
      <c r="H278" s="148"/>
      <c r="I278" s="148"/>
      <c r="J278" s="148"/>
      <c r="K278" s="148"/>
      <c r="L278" s="148"/>
      <c r="M278" s="148"/>
    </row>
    <row r="279" spans="2:13" x14ac:dyDescent="0.2">
      <c r="B279" s="148"/>
      <c r="C279" s="148"/>
      <c r="D279" s="148"/>
      <c r="E279" s="148"/>
      <c r="F279" s="148"/>
      <c r="G279" s="148"/>
      <c r="H279" s="148"/>
      <c r="I279" s="148"/>
      <c r="J279" s="148"/>
      <c r="K279" s="148"/>
      <c r="L279" s="148"/>
      <c r="M279" s="148"/>
    </row>
    <row r="280" spans="2:13" x14ac:dyDescent="0.2">
      <c r="B280" s="148"/>
      <c r="C280" s="148"/>
      <c r="D280" s="148"/>
      <c r="E280" s="148"/>
      <c r="F280" s="148"/>
      <c r="G280" s="148"/>
      <c r="H280" s="148"/>
      <c r="I280" s="148"/>
      <c r="J280" s="148"/>
      <c r="K280" s="148"/>
      <c r="L280" s="148"/>
      <c r="M280" s="148"/>
    </row>
    <row r="281" spans="2:13" x14ac:dyDescent="0.2">
      <c r="B281" s="148"/>
      <c r="C281" s="148"/>
      <c r="D281" s="148"/>
      <c r="E281" s="148"/>
      <c r="F281" s="148"/>
      <c r="G281" s="148"/>
      <c r="H281" s="148"/>
      <c r="I281" s="148"/>
      <c r="J281" s="148"/>
      <c r="K281" s="148"/>
      <c r="L281" s="148"/>
      <c r="M281" s="148"/>
    </row>
    <row r="282" spans="2:13" x14ac:dyDescent="0.2">
      <c r="B282" s="148"/>
      <c r="C282" s="148"/>
      <c r="D282" s="148"/>
      <c r="E282" s="148"/>
      <c r="F282" s="148"/>
      <c r="G282" s="148"/>
      <c r="H282" s="148"/>
      <c r="I282" s="148"/>
      <c r="J282" s="148"/>
      <c r="K282" s="148"/>
      <c r="L282" s="148"/>
      <c r="M282" s="148"/>
    </row>
    <row r="283" spans="2:13" x14ac:dyDescent="0.2">
      <c r="B283" s="148"/>
      <c r="C283" s="148"/>
      <c r="D283" s="148"/>
      <c r="E283" s="148"/>
      <c r="F283" s="148"/>
      <c r="G283" s="148"/>
      <c r="H283" s="148"/>
      <c r="I283" s="148"/>
      <c r="J283" s="148"/>
      <c r="K283" s="148"/>
      <c r="L283" s="148"/>
      <c r="M283" s="148"/>
    </row>
    <row r="284" spans="2:13" x14ac:dyDescent="0.2">
      <c r="B284" s="148"/>
      <c r="C284" s="148"/>
      <c r="D284" s="148"/>
      <c r="E284" s="148"/>
      <c r="F284" s="148"/>
      <c r="G284" s="148"/>
      <c r="H284" s="148"/>
      <c r="I284" s="148"/>
      <c r="J284" s="148"/>
      <c r="K284" s="148"/>
      <c r="L284" s="148"/>
      <c r="M284" s="148"/>
    </row>
    <row r="285" spans="2:13" x14ac:dyDescent="0.2">
      <c r="B285" s="148"/>
      <c r="C285" s="148"/>
      <c r="D285" s="148"/>
      <c r="E285" s="148"/>
      <c r="F285" s="148"/>
      <c r="G285" s="148"/>
      <c r="H285" s="148"/>
      <c r="I285" s="148"/>
      <c r="J285" s="148"/>
      <c r="K285" s="148"/>
      <c r="L285" s="148"/>
      <c r="M285" s="148"/>
    </row>
    <row r="286" spans="2:13" x14ac:dyDescent="0.2">
      <c r="B286" s="148"/>
      <c r="C286" s="148"/>
      <c r="D286" s="148"/>
      <c r="E286" s="148"/>
      <c r="F286" s="148"/>
      <c r="G286" s="148"/>
      <c r="H286" s="148"/>
      <c r="I286" s="148"/>
      <c r="J286" s="148"/>
      <c r="K286" s="148"/>
      <c r="L286" s="148"/>
      <c r="M286" s="148"/>
    </row>
    <row r="287" spans="2:13" x14ac:dyDescent="0.2">
      <c r="B287" s="148"/>
      <c r="C287" s="148"/>
      <c r="D287" s="148"/>
      <c r="E287" s="148"/>
      <c r="F287" s="148"/>
      <c r="G287" s="148"/>
      <c r="H287" s="148"/>
      <c r="I287" s="148"/>
      <c r="J287" s="148"/>
      <c r="K287" s="148"/>
      <c r="L287" s="148"/>
      <c r="M287" s="148"/>
    </row>
    <row r="288" spans="2:13" x14ac:dyDescent="0.2">
      <c r="B288" s="148"/>
      <c r="C288" s="148"/>
      <c r="D288" s="148"/>
      <c r="E288" s="148"/>
      <c r="F288" s="148"/>
      <c r="G288" s="148"/>
      <c r="H288" s="148"/>
      <c r="I288" s="148"/>
      <c r="J288" s="148"/>
      <c r="K288" s="148"/>
      <c r="L288" s="148"/>
      <c r="M288" s="148"/>
    </row>
    <row r="289" spans="2:13" x14ac:dyDescent="0.2">
      <c r="B289" s="148"/>
      <c r="C289" s="148"/>
      <c r="D289" s="148"/>
      <c r="E289" s="148"/>
      <c r="F289" s="148"/>
      <c r="G289" s="148"/>
      <c r="H289" s="148"/>
      <c r="I289" s="148"/>
      <c r="J289" s="148"/>
      <c r="K289" s="148"/>
      <c r="L289" s="148"/>
      <c r="M289" s="148"/>
    </row>
    <row r="290" spans="2:13" x14ac:dyDescent="0.2">
      <c r="B290" s="148"/>
      <c r="C290" s="148"/>
      <c r="D290" s="148"/>
      <c r="E290" s="148"/>
      <c r="F290" s="148"/>
      <c r="G290" s="148"/>
      <c r="H290" s="148"/>
      <c r="I290" s="148"/>
      <c r="J290" s="148"/>
      <c r="K290" s="148"/>
      <c r="L290" s="148"/>
      <c r="M290" s="148"/>
    </row>
    <row r="291" spans="2:13" x14ac:dyDescent="0.2">
      <c r="B291" s="148"/>
      <c r="C291" s="148"/>
      <c r="D291" s="148"/>
      <c r="E291" s="148"/>
      <c r="F291" s="148"/>
      <c r="G291" s="148"/>
      <c r="H291" s="148"/>
      <c r="I291" s="148"/>
      <c r="J291" s="148"/>
      <c r="K291" s="148"/>
      <c r="L291" s="148"/>
      <c r="M291" s="148"/>
    </row>
    <row r="292" spans="2:13" x14ac:dyDescent="0.2">
      <c r="B292" s="148"/>
      <c r="C292" s="148"/>
      <c r="D292" s="148"/>
      <c r="E292" s="148"/>
      <c r="F292" s="148"/>
      <c r="G292" s="148"/>
      <c r="H292" s="148"/>
      <c r="I292" s="148"/>
      <c r="J292" s="148"/>
      <c r="K292" s="148"/>
      <c r="L292" s="148"/>
      <c r="M292" s="148"/>
    </row>
    <row r="293" spans="2:13" x14ac:dyDescent="0.2">
      <c r="B293" s="148"/>
      <c r="C293" s="148"/>
      <c r="D293" s="148"/>
      <c r="E293" s="148"/>
      <c r="F293" s="148"/>
      <c r="G293" s="148"/>
      <c r="H293" s="148"/>
      <c r="I293" s="148"/>
      <c r="J293" s="148"/>
      <c r="K293" s="148"/>
      <c r="L293" s="148"/>
      <c r="M293" s="148"/>
    </row>
    <row r="294" spans="2:13" x14ac:dyDescent="0.2">
      <c r="B294" s="148"/>
      <c r="C294" s="148"/>
      <c r="D294" s="148"/>
      <c r="E294" s="148"/>
      <c r="F294" s="148"/>
      <c r="G294" s="148"/>
      <c r="H294" s="148"/>
      <c r="I294" s="148"/>
      <c r="J294" s="148"/>
      <c r="K294" s="148"/>
      <c r="L294" s="148"/>
      <c r="M294" s="148"/>
    </row>
    <row r="295" spans="2:13" x14ac:dyDescent="0.2">
      <c r="B295" s="148"/>
      <c r="C295" s="148"/>
      <c r="D295" s="148"/>
      <c r="E295" s="148"/>
      <c r="F295" s="148"/>
      <c r="G295" s="148"/>
      <c r="H295" s="148"/>
      <c r="I295" s="148"/>
      <c r="J295" s="148"/>
      <c r="K295" s="148"/>
      <c r="L295" s="148"/>
      <c r="M295" s="148"/>
    </row>
    <row r="296" spans="2:13" x14ac:dyDescent="0.2">
      <c r="B296" s="148"/>
      <c r="C296" s="148"/>
      <c r="D296" s="148"/>
      <c r="E296" s="148"/>
      <c r="F296" s="148"/>
      <c r="G296" s="148"/>
      <c r="H296" s="148"/>
      <c r="I296" s="148"/>
      <c r="J296" s="148"/>
      <c r="K296" s="148"/>
      <c r="L296" s="148"/>
      <c r="M296" s="148"/>
    </row>
    <row r="297" spans="2:13" x14ac:dyDescent="0.2">
      <c r="B297" s="148"/>
      <c r="C297" s="148"/>
      <c r="D297" s="148"/>
      <c r="E297" s="148"/>
      <c r="F297" s="148"/>
      <c r="G297" s="148"/>
      <c r="H297" s="148"/>
      <c r="I297" s="148"/>
      <c r="J297" s="148"/>
      <c r="K297" s="148"/>
      <c r="L297" s="148"/>
      <c r="M297" s="148"/>
    </row>
    <row r="298" spans="2:13" x14ac:dyDescent="0.2">
      <c r="B298" s="148"/>
      <c r="C298" s="148"/>
      <c r="D298" s="148"/>
      <c r="E298" s="148"/>
      <c r="F298" s="148"/>
      <c r="G298" s="148"/>
      <c r="H298" s="148"/>
      <c r="I298" s="148"/>
      <c r="J298" s="148"/>
      <c r="K298" s="148"/>
      <c r="L298" s="148"/>
      <c r="M298" s="148"/>
    </row>
    <row r="299" spans="2:13" x14ac:dyDescent="0.2">
      <c r="B299" s="148"/>
      <c r="C299" s="148"/>
      <c r="D299" s="148"/>
      <c r="E299" s="148"/>
      <c r="F299" s="148"/>
      <c r="G299" s="148"/>
      <c r="H299" s="148"/>
      <c r="I299" s="148"/>
      <c r="J299" s="148"/>
      <c r="K299" s="148"/>
      <c r="L299" s="148"/>
      <c r="M299" s="148"/>
    </row>
    <row r="300" spans="2:13" x14ac:dyDescent="0.2">
      <c r="B300" s="148"/>
      <c r="C300" s="148"/>
      <c r="D300" s="148"/>
      <c r="E300" s="148"/>
      <c r="F300" s="148"/>
      <c r="G300" s="148"/>
      <c r="H300" s="148"/>
      <c r="I300" s="148"/>
      <c r="J300" s="148"/>
      <c r="K300" s="148"/>
      <c r="L300" s="148"/>
      <c r="M300" s="148"/>
    </row>
    <row r="301" spans="2:13" x14ac:dyDescent="0.2">
      <c r="B301" s="148"/>
      <c r="C301" s="148"/>
      <c r="D301" s="148"/>
      <c r="E301" s="148"/>
      <c r="F301" s="148"/>
      <c r="G301" s="148"/>
      <c r="H301" s="148"/>
      <c r="I301" s="148"/>
      <c r="J301" s="148"/>
      <c r="K301" s="148"/>
      <c r="L301" s="148"/>
      <c r="M301" s="148"/>
    </row>
    <row r="302" spans="2:13" x14ac:dyDescent="0.2">
      <c r="B302" s="148"/>
      <c r="C302" s="148"/>
      <c r="D302" s="148"/>
      <c r="E302" s="148"/>
      <c r="F302" s="148"/>
      <c r="G302" s="148"/>
      <c r="H302" s="148"/>
      <c r="I302" s="148"/>
      <c r="J302" s="148"/>
      <c r="K302" s="148"/>
      <c r="L302" s="148"/>
      <c r="M302" s="148"/>
    </row>
    <row r="303" spans="2:13" x14ac:dyDescent="0.2">
      <c r="B303" s="148"/>
      <c r="C303" s="148"/>
      <c r="D303" s="148"/>
      <c r="E303" s="148"/>
      <c r="F303" s="148"/>
      <c r="G303" s="148"/>
      <c r="H303" s="148"/>
      <c r="I303" s="148"/>
      <c r="J303" s="148"/>
      <c r="K303" s="148"/>
      <c r="L303" s="148"/>
      <c r="M303" s="148"/>
    </row>
    <row r="304" spans="2:13" x14ac:dyDescent="0.2">
      <c r="B304" s="148"/>
      <c r="C304" s="148"/>
      <c r="D304" s="148"/>
      <c r="E304" s="148"/>
      <c r="F304" s="148"/>
      <c r="G304" s="148"/>
      <c r="H304" s="148"/>
      <c r="I304" s="148"/>
      <c r="J304" s="148"/>
      <c r="K304" s="148"/>
      <c r="L304" s="148"/>
      <c r="M304" s="148"/>
    </row>
    <row r="305" spans="2:13" x14ac:dyDescent="0.2">
      <c r="B305" s="148"/>
      <c r="C305" s="148"/>
      <c r="D305" s="148"/>
      <c r="E305" s="148"/>
      <c r="F305" s="148"/>
      <c r="G305" s="148"/>
      <c r="H305" s="148"/>
      <c r="I305" s="148"/>
      <c r="J305" s="148"/>
      <c r="K305" s="148"/>
      <c r="L305" s="148"/>
      <c r="M305" s="148"/>
    </row>
    <row r="306" spans="2:13" x14ac:dyDescent="0.2">
      <c r="B306" s="148"/>
      <c r="C306" s="148"/>
      <c r="D306" s="148"/>
      <c r="E306" s="148"/>
      <c r="F306" s="148"/>
      <c r="G306" s="148"/>
      <c r="H306" s="148"/>
      <c r="I306" s="148"/>
      <c r="J306" s="148"/>
      <c r="K306" s="148"/>
      <c r="L306" s="148"/>
      <c r="M306" s="148"/>
    </row>
    <row r="307" spans="2:13" x14ac:dyDescent="0.2">
      <c r="B307" s="148"/>
      <c r="C307" s="148"/>
      <c r="D307" s="148"/>
      <c r="E307" s="148"/>
      <c r="F307" s="148"/>
      <c r="G307" s="148"/>
      <c r="H307" s="148"/>
      <c r="I307" s="148"/>
      <c r="J307" s="148"/>
      <c r="K307" s="148"/>
      <c r="L307" s="148"/>
      <c r="M307" s="148"/>
    </row>
    <row r="308" spans="2:13" x14ac:dyDescent="0.2">
      <c r="B308" s="148"/>
      <c r="C308" s="148"/>
      <c r="D308" s="148"/>
      <c r="E308" s="148"/>
      <c r="F308" s="148"/>
      <c r="G308" s="148"/>
      <c r="H308" s="148"/>
      <c r="I308" s="148"/>
      <c r="J308" s="148"/>
      <c r="K308" s="148"/>
      <c r="L308" s="148"/>
      <c r="M308" s="148"/>
    </row>
    <row r="309" spans="2:13" x14ac:dyDescent="0.2">
      <c r="B309" s="148"/>
      <c r="C309" s="148"/>
      <c r="D309" s="148"/>
      <c r="E309" s="148"/>
      <c r="F309" s="148"/>
      <c r="G309" s="148"/>
      <c r="H309" s="148"/>
      <c r="I309" s="148"/>
      <c r="J309" s="148"/>
      <c r="K309" s="148"/>
      <c r="L309" s="148"/>
      <c r="M309" s="148"/>
    </row>
    <row r="310" spans="2:13" x14ac:dyDescent="0.2">
      <c r="B310" s="148"/>
      <c r="C310" s="148"/>
      <c r="D310" s="148"/>
      <c r="E310" s="148"/>
      <c r="F310" s="148"/>
      <c r="G310" s="148"/>
      <c r="H310" s="148"/>
      <c r="I310" s="148"/>
      <c r="J310" s="148"/>
      <c r="K310" s="148"/>
      <c r="L310" s="148"/>
      <c r="M310" s="148"/>
    </row>
    <row r="311" spans="2:13" x14ac:dyDescent="0.2">
      <c r="B311" s="148"/>
      <c r="C311" s="148"/>
      <c r="D311" s="148"/>
      <c r="E311" s="148"/>
      <c r="F311" s="148"/>
      <c r="G311" s="148"/>
      <c r="H311" s="148"/>
      <c r="I311" s="148"/>
      <c r="J311" s="148"/>
      <c r="K311" s="148"/>
      <c r="L311" s="148"/>
      <c r="M311" s="148"/>
    </row>
    <row r="312" spans="2:13" x14ac:dyDescent="0.2">
      <c r="B312" s="148"/>
      <c r="C312" s="148"/>
      <c r="D312" s="148"/>
      <c r="E312" s="148"/>
      <c r="F312" s="148"/>
      <c r="G312" s="148"/>
      <c r="H312" s="148"/>
      <c r="I312" s="148"/>
      <c r="J312" s="148"/>
      <c r="K312" s="148"/>
      <c r="L312" s="148"/>
      <c r="M312" s="148"/>
    </row>
    <row r="313" spans="2:13" x14ac:dyDescent="0.2">
      <c r="B313" s="148"/>
      <c r="C313" s="148"/>
      <c r="D313" s="148"/>
      <c r="E313" s="148"/>
      <c r="F313" s="148"/>
      <c r="G313" s="148"/>
      <c r="H313" s="148"/>
      <c r="I313" s="148"/>
      <c r="J313" s="148"/>
      <c r="K313" s="148"/>
      <c r="L313" s="148"/>
      <c r="M313" s="148"/>
    </row>
    <row r="314" spans="2:13" x14ac:dyDescent="0.2">
      <c r="B314" s="148"/>
      <c r="C314" s="148"/>
      <c r="D314" s="148"/>
      <c r="E314" s="148"/>
      <c r="F314" s="148"/>
      <c r="G314" s="148"/>
      <c r="H314" s="148"/>
      <c r="I314" s="148"/>
      <c r="J314" s="148"/>
      <c r="K314" s="148"/>
      <c r="L314" s="148"/>
      <c r="M314" s="148"/>
    </row>
    <row r="315" spans="2:13" x14ac:dyDescent="0.2">
      <c r="B315" s="148"/>
      <c r="C315" s="148"/>
      <c r="D315" s="148"/>
      <c r="E315" s="148"/>
      <c r="F315" s="148"/>
      <c r="G315" s="148"/>
      <c r="H315" s="148"/>
      <c r="I315" s="148"/>
      <c r="J315" s="148"/>
      <c r="K315" s="148"/>
      <c r="L315" s="148"/>
      <c r="M315" s="148"/>
    </row>
    <row r="316" spans="2:13" x14ac:dyDescent="0.2">
      <c r="B316" s="148"/>
      <c r="C316" s="148"/>
      <c r="D316" s="148"/>
      <c r="E316" s="148"/>
      <c r="F316" s="148"/>
      <c r="G316" s="148"/>
      <c r="H316" s="148"/>
      <c r="I316" s="148"/>
      <c r="J316" s="148"/>
      <c r="K316" s="148"/>
      <c r="L316" s="148"/>
      <c r="M316" s="148"/>
    </row>
    <row r="317" spans="2:13" x14ac:dyDescent="0.2">
      <c r="B317" s="148"/>
      <c r="C317" s="148"/>
      <c r="D317" s="148"/>
      <c r="E317" s="148"/>
      <c r="F317" s="148"/>
      <c r="G317" s="148"/>
      <c r="H317" s="148"/>
      <c r="I317" s="148"/>
      <c r="J317" s="148"/>
      <c r="K317" s="148"/>
      <c r="L317" s="148"/>
      <c r="M317" s="148"/>
    </row>
    <row r="318" spans="2:13" x14ac:dyDescent="0.2">
      <c r="B318" s="148"/>
      <c r="C318" s="148"/>
      <c r="D318" s="148"/>
      <c r="E318" s="148"/>
      <c r="F318" s="148"/>
      <c r="G318" s="148"/>
      <c r="H318" s="148"/>
      <c r="I318" s="148"/>
      <c r="J318" s="148"/>
      <c r="K318" s="148"/>
      <c r="L318" s="148"/>
      <c r="M318" s="148"/>
    </row>
    <row r="319" spans="2:13" x14ac:dyDescent="0.2">
      <c r="B319" s="148"/>
      <c r="C319" s="148"/>
      <c r="D319" s="148"/>
      <c r="E319" s="148"/>
      <c r="F319" s="148"/>
      <c r="G319" s="148"/>
      <c r="H319" s="148"/>
      <c r="I319" s="148"/>
      <c r="J319" s="148"/>
      <c r="K319" s="148"/>
      <c r="L319" s="148"/>
      <c r="M319" s="148"/>
    </row>
    <row r="320" spans="2:13" x14ac:dyDescent="0.2">
      <c r="B320" s="148"/>
      <c r="C320" s="148"/>
      <c r="D320" s="148"/>
      <c r="E320" s="148"/>
      <c r="F320" s="148"/>
      <c r="G320" s="148"/>
      <c r="H320" s="148"/>
      <c r="I320" s="148"/>
      <c r="J320" s="148"/>
      <c r="K320" s="148"/>
      <c r="L320" s="148"/>
      <c r="M320" s="148"/>
    </row>
    <row r="321" spans="2:13" x14ac:dyDescent="0.2">
      <c r="B321" s="148"/>
      <c r="C321" s="148"/>
      <c r="D321" s="148"/>
      <c r="E321" s="148"/>
      <c r="F321" s="148"/>
      <c r="G321" s="148"/>
      <c r="H321" s="148"/>
      <c r="I321" s="148"/>
      <c r="J321" s="148"/>
      <c r="K321" s="148"/>
      <c r="L321" s="148"/>
      <c r="M321" s="148"/>
    </row>
    <row r="322" spans="2:13" x14ac:dyDescent="0.2">
      <c r="B322" s="148"/>
      <c r="C322" s="148"/>
      <c r="D322" s="148"/>
      <c r="E322" s="148"/>
      <c r="F322" s="148"/>
      <c r="G322" s="148"/>
      <c r="H322" s="148"/>
      <c r="I322" s="148"/>
      <c r="J322" s="148"/>
      <c r="K322" s="148"/>
      <c r="L322" s="148"/>
      <c r="M322" s="148"/>
    </row>
    <row r="323" spans="2:13" x14ac:dyDescent="0.2">
      <c r="B323" s="148"/>
      <c r="C323" s="148"/>
      <c r="D323" s="148"/>
      <c r="E323" s="148"/>
      <c r="F323" s="148"/>
      <c r="G323" s="148"/>
      <c r="H323" s="148"/>
      <c r="I323" s="148"/>
      <c r="J323" s="148"/>
      <c r="K323" s="148"/>
      <c r="L323" s="148"/>
      <c r="M323" s="148"/>
    </row>
    <row r="324" spans="2:13" x14ac:dyDescent="0.2">
      <c r="B324" s="148"/>
      <c r="C324" s="148"/>
      <c r="D324" s="148"/>
      <c r="E324" s="148"/>
      <c r="F324" s="148"/>
      <c r="G324" s="148"/>
      <c r="H324" s="148"/>
      <c r="I324" s="148"/>
      <c r="J324" s="148"/>
      <c r="K324" s="148"/>
      <c r="L324" s="148"/>
      <c r="M324" s="148"/>
    </row>
    <row r="325" spans="2:13" x14ac:dyDescent="0.2">
      <c r="B325" s="148"/>
      <c r="C325" s="148"/>
      <c r="D325" s="148"/>
      <c r="E325" s="148"/>
      <c r="F325" s="148"/>
      <c r="G325" s="148"/>
      <c r="H325" s="148"/>
      <c r="I325" s="148"/>
      <c r="J325" s="148"/>
      <c r="K325" s="148"/>
      <c r="L325" s="148"/>
      <c r="M325" s="148"/>
    </row>
    <row r="326" spans="2:13" x14ac:dyDescent="0.2">
      <c r="B326" s="148"/>
      <c r="C326" s="148"/>
      <c r="D326" s="148"/>
      <c r="E326" s="148"/>
      <c r="F326" s="148"/>
      <c r="G326" s="148"/>
      <c r="H326" s="148"/>
      <c r="I326" s="148"/>
      <c r="J326" s="148"/>
      <c r="K326" s="148"/>
      <c r="L326" s="148"/>
      <c r="M326" s="148"/>
    </row>
    <row r="327" spans="2:13" x14ac:dyDescent="0.2">
      <c r="B327" s="148"/>
      <c r="C327" s="148"/>
      <c r="D327" s="148"/>
      <c r="E327" s="148"/>
      <c r="F327" s="148"/>
      <c r="G327" s="148"/>
      <c r="H327" s="148"/>
      <c r="I327" s="148"/>
      <c r="J327" s="148"/>
      <c r="K327" s="148"/>
      <c r="L327" s="148"/>
      <c r="M327" s="148"/>
    </row>
    <row r="328" spans="2:13" x14ac:dyDescent="0.2">
      <c r="B328" s="148"/>
      <c r="C328" s="148"/>
      <c r="D328" s="148"/>
      <c r="E328" s="148"/>
      <c r="F328" s="148"/>
      <c r="G328" s="148"/>
      <c r="H328" s="148"/>
      <c r="I328" s="148"/>
      <c r="J328" s="148"/>
      <c r="K328" s="148"/>
      <c r="L328" s="148"/>
      <c r="M328" s="148"/>
    </row>
    <row r="329" spans="2:13" x14ac:dyDescent="0.2">
      <c r="B329" s="148"/>
      <c r="C329" s="148"/>
      <c r="D329" s="148"/>
      <c r="E329" s="148"/>
      <c r="F329" s="148"/>
      <c r="G329" s="148"/>
      <c r="H329" s="148"/>
      <c r="I329" s="148"/>
      <c r="J329" s="148"/>
      <c r="K329" s="148"/>
      <c r="L329" s="148"/>
      <c r="M329" s="148"/>
    </row>
    <row r="330" spans="2:13" x14ac:dyDescent="0.2">
      <c r="B330" s="148"/>
      <c r="C330" s="148"/>
      <c r="D330" s="148"/>
      <c r="E330" s="148"/>
      <c r="F330" s="148"/>
      <c r="G330" s="148"/>
      <c r="H330" s="148"/>
      <c r="I330" s="148"/>
      <c r="J330" s="148"/>
      <c r="K330" s="148"/>
      <c r="L330" s="148"/>
      <c r="M330" s="148"/>
    </row>
    <row r="331" spans="2:13" x14ac:dyDescent="0.2">
      <c r="B331" s="148"/>
      <c r="C331" s="148"/>
      <c r="D331" s="148"/>
      <c r="E331" s="148"/>
      <c r="F331" s="148"/>
      <c r="G331" s="148"/>
      <c r="H331" s="148"/>
      <c r="I331" s="148"/>
      <c r="J331" s="148"/>
      <c r="K331" s="148"/>
      <c r="L331" s="148"/>
      <c r="M331" s="148"/>
    </row>
    <row r="332" spans="2:13" x14ac:dyDescent="0.2">
      <c r="B332" s="148"/>
      <c r="C332" s="148"/>
      <c r="D332" s="148"/>
      <c r="E332" s="148"/>
      <c r="F332" s="148"/>
      <c r="G332" s="148"/>
      <c r="H332" s="148"/>
      <c r="I332" s="148"/>
      <c r="J332" s="148"/>
      <c r="K332" s="148"/>
      <c r="L332" s="148"/>
      <c r="M332" s="148"/>
    </row>
    <row r="333" spans="2:13" x14ac:dyDescent="0.2">
      <c r="B333" s="148"/>
      <c r="C333" s="148"/>
      <c r="D333" s="148"/>
      <c r="E333" s="148"/>
      <c r="F333" s="148"/>
      <c r="G333" s="148"/>
      <c r="H333" s="148"/>
      <c r="I333" s="148"/>
      <c r="J333" s="148"/>
      <c r="K333" s="148"/>
      <c r="L333" s="148"/>
      <c r="M333" s="148"/>
    </row>
    <row r="334" spans="2:13" x14ac:dyDescent="0.2">
      <c r="B334" s="148"/>
      <c r="C334" s="148"/>
      <c r="D334" s="148"/>
      <c r="E334" s="148"/>
      <c r="F334" s="148"/>
      <c r="G334" s="148"/>
      <c r="H334" s="148"/>
      <c r="I334" s="148"/>
      <c r="J334" s="148"/>
      <c r="K334" s="148"/>
      <c r="L334" s="148"/>
      <c r="M334" s="148"/>
    </row>
    <row r="335" spans="2:13" x14ac:dyDescent="0.2">
      <c r="B335" s="148"/>
      <c r="C335" s="148"/>
      <c r="D335" s="148"/>
      <c r="E335" s="148"/>
      <c r="F335" s="148"/>
      <c r="G335" s="148"/>
      <c r="H335" s="148"/>
      <c r="I335" s="148"/>
      <c r="J335" s="148"/>
      <c r="K335" s="148"/>
      <c r="L335" s="148"/>
      <c r="M335" s="148"/>
    </row>
    <row r="336" spans="2:13" x14ac:dyDescent="0.2">
      <c r="B336" s="148"/>
      <c r="C336" s="148"/>
      <c r="D336" s="148"/>
      <c r="E336" s="148"/>
      <c r="F336" s="148"/>
      <c r="G336" s="148"/>
      <c r="H336" s="148"/>
      <c r="I336" s="148"/>
      <c r="J336" s="148"/>
      <c r="K336" s="148"/>
      <c r="L336" s="148"/>
      <c r="M336" s="148"/>
    </row>
    <row r="337" spans="2:13" x14ac:dyDescent="0.2">
      <c r="B337" s="148"/>
      <c r="C337" s="148"/>
      <c r="D337" s="148"/>
      <c r="E337" s="148"/>
      <c r="F337" s="148"/>
      <c r="G337" s="148"/>
      <c r="H337" s="148"/>
      <c r="I337" s="148"/>
      <c r="J337" s="148"/>
      <c r="K337" s="148"/>
      <c r="L337" s="148"/>
      <c r="M337" s="148"/>
    </row>
    <row r="338" spans="2:13" x14ac:dyDescent="0.2">
      <c r="B338" s="148"/>
      <c r="C338" s="148"/>
      <c r="D338" s="148"/>
      <c r="E338" s="148"/>
      <c r="F338" s="148"/>
      <c r="G338" s="148"/>
      <c r="H338" s="148"/>
      <c r="I338" s="148"/>
      <c r="J338" s="148"/>
      <c r="K338" s="148"/>
      <c r="L338" s="148"/>
      <c r="M338" s="148"/>
    </row>
    <row r="339" spans="2:13" x14ac:dyDescent="0.2">
      <c r="B339" s="148"/>
      <c r="C339" s="148"/>
      <c r="D339" s="148"/>
      <c r="E339" s="148"/>
      <c r="F339" s="148"/>
      <c r="G339" s="148"/>
      <c r="H339" s="148"/>
      <c r="I339" s="148"/>
      <c r="J339" s="148"/>
      <c r="K339" s="148"/>
      <c r="L339" s="148"/>
      <c r="M339" s="148"/>
    </row>
    <row r="340" spans="2:13" x14ac:dyDescent="0.2">
      <c r="B340" s="148"/>
      <c r="C340" s="148"/>
      <c r="D340" s="148"/>
      <c r="E340" s="148"/>
      <c r="F340" s="148"/>
      <c r="G340" s="148"/>
      <c r="H340" s="148"/>
      <c r="I340" s="148"/>
      <c r="J340" s="148"/>
      <c r="K340" s="148"/>
      <c r="L340" s="148"/>
      <c r="M340" s="148"/>
    </row>
    <row r="341" spans="2:13" x14ac:dyDescent="0.2">
      <c r="B341" s="148"/>
      <c r="C341" s="148"/>
      <c r="D341" s="148"/>
      <c r="E341" s="148"/>
      <c r="F341" s="148"/>
      <c r="G341" s="148"/>
      <c r="H341" s="148"/>
      <c r="I341" s="148"/>
      <c r="J341" s="148"/>
      <c r="K341" s="148"/>
      <c r="L341" s="148"/>
      <c r="M341" s="148"/>
    </row>
    <row r="342" spans="2:13" x14ac:dyDescent="0.2">
      <c r="B342" s="148"/>
      <c r="C342" s="148"/>
      <c r="D342" s="148"/>
      <c r="E342" s="148"/>
      <c r="F342" s="148"/>
      <c r="G342" s="148"/>
      <c r="H342" s="148"/>
      <c r="I342" s="148"/>
      <c r="J342" s="148"/>
      <c r="K342" s="148"/>
      <c r="L342" s="148"/>
      <c r="M342" s="148"/>
    </row>
    <row r="343" spans="2:13" x14ac:dyDescent="0.2">
      <c r="B343" s="148"/>
      <c r="C343" s="148"/>
      <c r="D343" s="148"/>
      <c r="E343" s="148"/>
      <c r="F343" s="148"/>
      <c r="G343" s="148"/>
      <c r="H343" s="148"/>
      <c r="I343" s="148"/>
      <c r="J343" s="148"/>
      <c r="K343" s="148"/>
      <c r="L343" s="148"/>
      <c r="M343" s="148"/>
    </row>
    <row r="344" spans="2:13" x14ac:dyDescent="0.2">
      <c r="B344" s="148"/>
      <c r="C344" s="148"/>
      <c r="D344" s="148"/>
      <c r="E344" s="148"/>
      <c r="F344" s="148"/>
      <c r="G344" s="148"/>
      <c r="H344" s="148"/>
      <c r="I344" s="148"/>
      <c r="J344" s="148"/>
      <c r="K344" s="148"/>
      <c r="L344" s="148"/>
      <c r="M344" s="148"/>
    </row>
    <row r="345" spans="2:13" x14ac:dyDescent="0.2">
      <c r="B345" s="148"/>
      <c r="C345" s="148"/>
      <c r="D345" s="148"/>
      <c r="E345" s="148"/>
      <c r="F345" s="148"/>
      <c r="G345" s="148"/>
      <c r="H345" s="148"/>
      <c r="I345" s="148"/>
      <c r="J345" s="148"/>
      <c r="K345" s="148"/>
      <c r="L345" s="148"/>
      <c r="M345" s="148"/>
    </row>
    <row r="346" spans="2:13" x14ac:dyDescent="0.2">
      <c r="B346" s="148"/>
      <c r="C346" s="148"/>
      <c r="D346" s="148"/>
      <c r="E346" s="148"/>
      <c r="F346" s="148"/>
      <c r="G346" s="148"/>
      <c r="H346" s="148"/>
      <c r="I346" s="148"/>
      <c r="J346" s="148"/>
      <c r="K346" s="148"/>
      <c r="L346" s="148"/>
      <c r="M346" s="148"/>
    </row>
    <row r="347" spans="2:13" x14ac:dyDescent="0.2">
      <c r="B347" s="148"/>
      <c r="C347" s="148"/>
      <c r="D347" s="148"/>
      <c r="E347" s="148"/>
      <c r="F347" s="148"/>
      <c r="G347" s="148"/>
      <c r="H347" s="148"/>
      <c r="I347" s="148"/>
      <c r="J347" s="148"/>
      <c r="K347" s="148"/>
      <c r="L347" s="148"/>
      <c r="M347" s="148"/>
    </row>
    <row r="348" spans="2:13" x14ac:dyDescent="0.2">
      <c r="B348" s="148"/>
      <c r="C348" s="148"/>
      <c r="D348" s="148"/>
      <c r="E348" s="148"/>
      <c r="F348" s="148"/>
      <c r="G348" s="148"/>
      <c r="H348" s="148"/>
      <c r="I348" s="148"/>
      <c r="J348" s="148"/>
      <c r="K348" s="148"/>
      <c r="L348" s="148"/>
      <c r="M348" s="148"/>
    </row>
    <row r="349" spans="2:13" x14ac:dyDescent="0.2">
      <c r="B349" s="148"/>
      <c r="C349" s="148"/>
      <c r="D349" s="148"/>
      <c r="E349" s="148"/>
      <c r="F349" s="148"/>
      <c r="G349" s="148"/>
      <c r="H349" s="148"/>
      <c r="I349" s="148"/>
      <c r="J349" s="148"/>
      <c r="K349" s="148"/>
      <c r="L349" s="148"/>
      <c r="M349" s="148"/>
    </row>
    <row r="350" spans="2:13" x14ac:dyDescent="0.2">
      <c r="B350" s="148"/>
      <c r="C350" s="148"/>
      <c r="D350" s="148"/>
      <c r="E350" s="148"/>
      <c r="F350" s="148"/>
      <c r="G350" s="148"/>
      <c r="H350" s="148"/>
      <c r="I350" s="148"/>
      <c r="J350" s="148"/>
      <c r="K350" s="148"/>
      <c r="L350" s="148"/>
      <c r="M350" s="148"/>
    </row>
    <row r="351" spans="2:13" x14ac:dyDescent="0.2">
      <c r="B351" s="148"/>
      <c r="C351" s="148"/>
      <c r="D351" s="148"/>
      <c r="E351" s="148"/>
      <c r="F351" s="148"/>
      <c r="G351" s="148"/>
      <c r="H351" s="148"/>
      <c r="I351" s="148"/>
      <c r="J351" s="148"/>
      <c r="K351" s="148"/>
      <c r="L351" s="148"/>
      <c r="M351" s="148"/>
    </row>
    <row r="352" spans="2:13" x14ac:dyDescent="0.2">
      <c r="B352" s="148"/>
      <c r="C352" s="148"/>
      <c r="D352" s="148"/>
      <c r="E352" s="148"/>
      <c r="F352" s="148"/>
      <c r="G352" s="148"/>
      <c r="H352" s="148"/>
      <c r="I352" s="148"/>
      <c r="J352" s="148"/>
      <c r="K352" s="148"/>
      <c r="L352" s="148"/>
      <c r="M352" s="148"/>
    </row>
    <row r="353" spans="2:13" x14ac:dyDescent="0.2">
      <c r="B353" s="148"/>
      <c r="C353" s="148"/>
      <c r="D353" s="148"/>
      <c r="E353" s="148"/>
      <c r="F353" s="148"/>
      <c r="G353" s="148"/>
      <c r="H353" s="148"/>
      <c r="I353" s="148"/>
      <c r="J353" s="148"/>
      <c r="K353" s="148"/>
      <c r="L353" s="148"/>
      <c r="M353" s="148"/>
    </row>
    <row r="354" spans="2:13" x14ac:dyDescent="0.2">
      <c r="B354" s="148"/>
      <c r="C354" s="148"/>
      <c r="D354" s="148"/>
      <c r="E354" s="148"/>
      <c r="F354" s="148"/>
      <c r="G354" s="148"/>
      <c r="H354" s="148"/>
      <c r="I354" s="148"/>
      <c r="J354" s="148"/>
      <c r="K354" s="148"/>
      <c r="L354" s="148"/>
      <c r="M354" s="148"/>
    </row>
    <row r="355" spans="2:13" x14ac:dyDescent="0.2">
      <c r="B355" s="148"/>
      <c r="C355" s="148"/>
      <c r="D355" s="148"/>
      <c r="E355" s="148"/>
      <c r="F355" s="148"/>
      <c r="G355" s="148"/>
      <c r="H355" s="148"/>
      <c r="I355" s="148"/>
      <c r="J355" s="148"/>
      <c r="K355" s="148"/>
      <c r="L355" s="148"/>
      <c r="M355" s="148"/>
    </row>
    <row r="356" spans="2:13" x14ac:dyDescent="0.2">
      <c r="B356" s="148"/>
      <c r="C356" s="148"/>
      <c r="D356" s="148"/>
      <c r="E356" s="148"/>
      <c r="F356" s="148"/>
      <c r="G356" s="148"/>
      <c r="H356" s="148"/>
      <c r="I356" s="148"/>
      <c r="J356" s="148"/>
      <c r="K356" s="148"/>
      <c r="L356" s="148"/>
      <c r="M356" s="148"/>
    </row>
    <row r="357" spans="2:13" x14ac:dyDescent="0.2">
      <c r="B357" s="148"/>
      <c r="C357" s="148"/>
      <c r="D357" s="148"/>
      <c r="E357" s="148"/>
      <c r="F357" s="148"/>
      <c r="G357" s="148"/>
      <c r="H357" s="148"/>
      <c r="I357" s="148"/>
      <c r="J357" s="148"/>
      <c r="K357" s="148"/>
      <c r="L357" s="148"/>
      <c r="M357" s="148"/>
    </row>
    <row r="358" spans="2:13" x14ac:dyDescent="0.2">
      <c r="B358" s="148"/>
      <c r="C358" s="148"/>
      <c r="D358" s="148"/>
      <c r="E358" s="148"/>
      <c r="F358" s="148"/>
      <c r="G358" s="148"/>
      <c r="H358" s="148"/>
      <c r="I358" s="148"/>
      <c r="J358" s="148"/>
      <c r="K358" s="148"/>
      <c r="L358" s="148"/>
      <c r="M358" s="148"/>
    </row>
    <row r="359" spans="2:13" x14ac:dyDescent="0.2">
      <c r="B359" s="148"/>
      <c r="C359" s="148"/>
      <c r="D359" s="148"/>
      <c r="E359" s="148"/>
      <c r="F359" s="148"/>
      <c r="G359" s="148"/>
      <c r="H359" s="148"/>
      <c r="I359" s="148"/>
      <c r="J359" s="148"/>
      <c r="K359" s="148"/>
      <c r="L359" s="148"/>
      <c r="M359" s="148"/>
    </row>
    <row r="360" spans="2:13" x14ac:dyDescent="0.2">
      <c r="B360" s="148"/>
      <c r="C360" s="148"/>
      <c r="D360" s="148"/>
      <c r="E360" s="148"/>
      <c r="F360" s="148"/>
      <c r="G360" s="148"/>
      <c r="H360" s="148"/>
      <c r="I360" s="148"/>
      <c r="J360" s="148"/>
      <c r="K360" s="148"/>
      <c r="L360" s="148"/>
      <c r="M360" s="148"/>
    </row>
    <row r="361" spans="2:13" x14ac:dyDescent="0.2">
      <c r="B361" s="148"/>
      <c r="C361" s="148"/>
      <c r="D361" s="148"/>
      <c r="E361" s="148"/>
      <c r="F361" s="148"/>
      <c r="G361" s="148"/>
      <c r="H361" s="148"/>
      <c r="I361" s="148"/>
      <c r="J361" s="148"/>
      <c r="K361" s="148"/>
      <c r="L361" s="148"/>
      <c r="M361" s="148"/>
    </row>
    <row r="362" spans="2:13" x14ac:dyDescent="0.2">
      <c r="B362" s="148"/>
      <c r="C362" s="148"/>
      <c r="D362" s="148"/>
      <c r="E362" s="148"/>
      <c r="F362" s="148"/>
      <c r="G362" s="148"/>
      <c r="H362" s="148"/>
      <c r="I362" s="148"/>
      <c r="J362" s="148"/>
      <c r="K362" s="148"/>
      <c r="L362" s="148"/>
      <c r="M362" s="148"/>
    </row>
    <row r="363" spans="2:13" x14ac:dyDescent="0.2">
      <c r="B363" s="148"/>
      <c r="C363" s="148"/>
      <c r="D363" s="148"/>
      <c r="E363" s="148"/>
      <c r="F363" s="148"/>
      <c r="G363" s="148"/>
      <c r="H363" s="148"/>
      <c r="I363" s="148"/>
      <c r="J363" s="148"/>
      <c r="K363" s="148"/>
      <c r="L363" s="148"/>
      <c r="M363" s="148"/>
    </row>
    <row r="364" spans="2:13" x14ac:dyDescent="0.2">
      <c r="B364" s="148"/>
      <c r="C364" s="148"/>
      <c r="D364" s="148"/>
      <c r="E364" s="148"/>
      <c r="F364" s="148"/>
      <c r="G364" s="148"/>
      <c r="H364" s="148"/>
      <c r="I364" s="148"/>
      <c r="J364" s="148"/>
      <c r="K364" s="148"/>
      <c r="L364" s="148"/>
      <c r="M364" s="148"/>
    </row>
    <row r="365" spans="2:13" x14ac:dyDescent="0.2">
      <c r="B365" s="148"/>
      <c r="C365" s="148"/>
      <c r="D365" s="148"/>
      <c r="E365" s="148"/>
      <c r="F365" s="148"/>
      <c r="G365" s="148"/>
      <c r="H365" s="148"/>
      <c r="I365" s="148"/>
      <c r="J365" s="148"/>
      <c r="K365" s="148"/>
      <c r="L365" s="148"/>
      <c r="M365" s="148"/>
    </row>
    <row r="366" spans="2:13" x14ac:dyDescent="0.2">
      <c r="B366" s="148"/>
      <c r="C366" s="148"/>
      <c r="D366" s="148"/>
      <c r="E366" s="148"/>
      <c r="F366" s="148"/>
      <c r="G366" s="148"/>
      <c r="H366" s="148"/>
      <c r="I366" s="148"/>
      <c r="J366" s="148"/>
      <c r="K366" s="148"/>
      <c r="L366" s="148"/>
      <c r="M366" s="148"/>
    </row>
    <row r="367" spans="2:13" x14ac:dyDescent="0.2">
      <c r="B367" s="148"/>
      <c r="C367" s="148"/>
      <c r="D367" s="148"/>
      <c r="E367" s="148"/>
      <c r="F367" s="148"/>
      <c r="G367" s="148"/>
      <c r="H367" s="148"/>
      <c r="I367" s="148"/>
      <c r="J367" s="148"/>
      <c r="K367" s="148"/>
      <c r="L367" s="148"/>
      <c r="M367" s="148"/>
    </row>
    <row r="368" spans="2:13" x14ac:dyDescent="0.2">
      <c r="B368" s="148"/>
      <c r="C368" s="148"/>
      <c r="D368" s="148"/>
      <c r="E368" s="148"/>
      <c r="F368" s="148"/>
      <c r="G368" s="148"/>
      <c r="H368" s="148"/>
      <c r="I368" s="148"/>
      <c r="J368" s="148"/>
      <c r="K368" s="148"/>
      <c r="L368" s="148"/>
      <c r="M368" s="148"/>
    </row>
    <row r="369" spans="2:13" x14ac:dyDescent="0.2">
      <c r="B369" s="148"/>
      <c r="C369" s="148"/>
      <c r="D369" s="148"/>
      <c r="E369" s="148"/>
      <c r="F369" s="148"/>
      <c r="G369" s="148"/>
      <c r="H369" s="148"/>
      <c r="I369" s="148"/>
      <c r="J369" s="148"/>
      <c r="K369" s="148"/>
      <c r="L369" s="148"/>
      <c r="M369" s="148"/>
    </row>
    <row r="370" spans="2:13" x14ac:dyDescent="0.2">
      <c r="B370" s="148"/>
      <c r="C370" s="148"/>
      <c r="D370" s="148"/>
      <c r="E370" s="148"/>
      <c r="F370" s="148"/>
      <c r="G370" s="148"/>
      <c r="H370" s="148"/>
      <c r="I370" s="148"/>
      <c r="J370" s="148"/>
      <c r="K370" s="148"/>
      <c r="L370" s="148"/>
      <c r="M370" s="148"/>
    </row>
    <row r="371" spans="2:13" x14ac:dyDescent="0.2">
      <c r="B371" s="148"/>
      <c r="C371" s="148"/>
      <c r="D371" s="148"/>
      <c r="E371" s="148"/>
      <c r="F371" s="148"/>
      <c r="G371" s="148"/>
      <c r="H371" s="148"/>
      <c r="I371" s="148"/>
      <c r="J371" s="148"/>
      <c r="K371" s="148"/>
      <c r="L371" s="148"/>
      <c r="M371" s="148"/>
    </row>
    <row r="372" spans="2:13" x14ac:dyDescent="0.2">
      <c r="B372" s="148"/>
      <c r="C372" s="148"/>
      <c r="D372" s="148"/>
      <c r="E372" s="148"/>
      <c r="F372" s="148"/>
      <c r="G372" s="148"/>
      <c r="H372" s="148"/>
      <c r="I372" s="148"/>
      <c r="J372" s="148"/>
      <c r="K372" s="148"/>
      <c r="L372" s="148"/>
      <c r="M372" s="148"/>
    </row>
    <row r="373" spans="2:13" x14ac:dyDescent="0.2">
      <c r="B373" s="148"/>
      <c r="C373" s="148"/>
      <c r="D373" s="148"/>
      <c r="E373" s="148"/>
      <c r="F373" s="148"/>
      <c r="G373" s="148"/>
      <c r="H373" s="148"/>
      <c r="I373" s="148"/>
      <c r="J373" s="148"/>
      <c r="K373" s="148"/>
      <c r="L373" s="148"/>
      <c r="M373" s="148"/>
    </row>
    <row r="374" spans="2:13" x14ac:dyDescent="0.2">
      <c r="B374" s="148"/>
      <c r="C374" s="148"/>
      <c r="D374" s="148"/>
      <c r="E374" s="148"/>
      <c r="F374" s="148"/>
      <c r="G374" s="148"/>
      <c r="H374" s="148"/>
      <c r="I374" s="148"/>
      <c r="J374" s="148"/>
      <c r="K374" s="148"/>
      <c r="L374" s="148"/>
      <c r="M374" s="148"/>
    </row>
    <row r="375" spans="2:13" x14ac:dyDescent="0.2">
      <c r="B375" s="148"/>
      <c r="C375" s="148"/>
      <c r="D375" s="148"/>
      <c r="E375" s="148"/>
      <c r="F375" s="148"/>
      <c r="G375" s="148"/>
      <c r="H375" s="148"/>
      <c r="I375" s="148"/>
      <c r="J375" s="148"/>
      <c r="K375" s="148"/>
      <c r="L375" s="148"/>
      <c r="M375" s="148"/>
    </row>
    <row r="376" spans="2:13" x14ac:dyDescent="0.2">
      <c r="B376" s="148"/>
      <c r="C376" s="148"/>
      <c r="D376" s="148"/>
      <c r="E376" s="148"/>
      <c r="F376" s="148"/>
      <c r="G376" s="148"/>
      <c r="H376" s="148"/>
      <c r="I376" s="148"/>
      <c r="J376" s="148"/>
      <c r="K376" s="148"/>
      <c r="L376" s="148"/>
      <c r="M376" s="148"/>
    </row>
    <row r="377" spans="2:13" x14ac:dyDescent="0.2">
      <c r="B377" s="148"/>
      <c r="C377" s="148"/>
      <c r="D377" s="148"/>
      <c r="E377" s="148"/>
      <c r="F377" s="148"/>
      <c r="G377" s="148"/>
      <c r="H377" s="148"/>
      <c r="I377" s="148"/>
      <c r="J377" s="148"/>
      <c r="K377" s="148"/>
      <c r="L377" s="148"/>
      <c r="M377" s="148"/>
    </row>
    <row r="378" spans="2:13" x14ac:dyDescent="0.2">
      <c r="B378" s="148"/>
      <c r="C378" s="148"/>
      <c r="D378" s="148"/>
      <c r="E378" s="148"/>
      <c r="F378" s="148"/>
      <c r="G378" s="148"/>
      <c r="H378" s="148"/>
      <c r="I378" s="148"/>
      <c r="J378" s="148"/>
      <c r="K378" s="148"/>
      <c r="L378" s="148"/>
      <c r="M378" s="148"/>
    </row>
    <row r="379" spans="2:13" x14ac:dyDescent="0.2">
      <c r="B379" s="148"/>
      <c r="C379" s="148"/>
      <c r="D379" s="148"/>
      <c r="E379" s="148"/>
      <c r="F379" s="148"/>
      <c r="G379" s="148"/>
      <c r="H379" s="148"/>
      <c r="I379" s="148"/>
      <c r="J379" s="148"/>
      <c r="K379" s="148"/>
      <c r="L379" s="148"/>
      <c r="M379" s="148"/>
    </row>
    <row r="380" spans="2:13" x14ac:dyDescent="0.2">
      <c r="B380" s="148"/>
      <c r="C380" s="148"/>
      <c r="D380" s="148"/>
      <c r="E380" s="148"/>
      <c r="F380" s="148"/>
      <c r="G380" s="148"/>
      <c r="H380" s="148"/>
      <c r="I380" s="148"/>
      <c r="J380" s="148"/>
      <c r="K380" s="148"/>
      <c r="L380" s="148"/>
      <c r="M380" s="148"/>
    </row>
    <row r="381" spans="2:13" x14ac:dyDescent="0.2">
      <c r="B381" s="148"/>
      <c r="C381" s="148"/>
      <c r="D381" s="148"/>
      <c r="E381" s="148"/>
      <c r="F381" s="148"/>
      <c r="G381" s="148"/>
      <c r="H381" s="148"/>
      <c r="I381" s="148"/>
      <c r="J381" s="148"/>
      <c r="K381" s="148"/>
      <c r="L381" s="148"/>
      <c r="M381" s="148"/>
    </row>
    <row r="382" spans="2:13" x14ac:dyDescent="0.2">
      <c r="B382" s="148"/>
      <c r="C382" s="148"/>
      <c r="D382" s="148"/>
      <c r="E382" s="148"/>
      <c r="F382" s="148"/>
      <c r="G382" s="148"/>
      <c r="H382" s="148"/>
      <c r="I382" s="148"/>
      <c r="J382" s="148"/>
      <c r="K382" s="148"/>
      <c r="L382" s="148"/>
      <c r="M382" s="148"/>
    </row>
    <row r="383" spans="2:13" x14ac:dyDescent="0.2">
      <c r="B383" s="148"/>
      <c r="C383" s="148"/>
      <c r="D383" s="148"/>
      <c r="E383" s="148"/>
      <c r="F383" s="148"/>
      <c r="G383" s="148"/>
      <c r="H383" s="148"/>
      <c r="I383" s="148"/>
      <c r="J383" s="148"/>
      <c r="K383" s="148"/>
      <c r="L383" s="148"/>
      <c r="M383" s="148"/>
    </row>
    <row r="384" spans="2:13" x14ac:dyDescent="0.2">
      <c r="B384" s="148"/>
      <c r="C384" s="148"/>
      <c r="D384" s="148"/>
      <c r="E384" s="148"/>
      <c r="F384" s="148"/>
      <c r="G384" s="148"/>
      <c r="H384" s="148"/>
      <c r="I384" s="148"/>
      <c r="J384" s="148"/>
      <c r="K384" s="148"/>
      <c r="L384" s="148"/>
      <c r="M384" s="148"/>
    </row>
    <row r="385" spans="2:13" x14ac:dyDescent="0.2">
      <c r="B385" s="148"/>
      <c r="C385" s="148"/>
      <c r="D385" s="148"/>
      <c r="E385" s="148"/>
      <c r="F385" s="148"/>
      <c r="G385" s="148"/>
      <c r="H385" s="148"/>
      <c r="I385" s="148"/>
      <c r="J385" s="148"/>
      <c r="K385" s="148"/>
      <c r="L385" s="148"/>
      <c r="M385" s="148"/>
    </row>
    <row r="386" spans="2:13" x14ac:dyDescent="0.2">
      <c r="B386" s="148"/>
      <c r="C386" s="148"/>
      <c r="D386" s="148"/>
      <c r="E386" s="148"/>
      <c r="F386" s="148"/>
      <c r="G386" s="148"/>
      <c r="H386" s="148"/>
      <c r="I386" s="148"/>
      <c r="J386" s="148"/>
      <c r="K386" s="148"/>
      <c r="L386" s="148"/>
      <c r="M386" s="148"/>
    </row>
    <row r="387" spans="2:13" x14ac:dyDescent="0.2">
      <c r="B387" s="148"/>
      <c r="C387" s="148"/>
      <c r="D387" s="148"/>
      <c r="E387" s="148"/>
      <c r="F387" s="148"/>
      <c r="G387" s="148"/>
      <c r="H387" s="148"/>
      <c r="I387" s="148"/>
      <c r="J387" s="148"/>
      <c r="K387" s="148"/>
      <c r="L387" s="148"/>
      <c r="M387" s="148"/>
    </row>
    <row r="388" spans="2:13" x14ac:dyDescent="0.2">
      <c r="B388" s="148"/>
      <c r="C388" s="148"/>
      <c r="D388" s="148"/>
      <c r="E388" s="148"/>
      <c r="F388" s="148"/>
      <c r="G388" s="148"/>
      <c r="H388" s="148"/>
      <c r="I388" s="148"/>
      <c r="J388" s="148"/>
      <c r="K388" s="148"/>
      <c r="L388" s="148"/>
      <c r="M388" s="148"/>
    </row>
    <row r="389" spans="2:13" x14ac:dyDescent="0.2">
      <c r="B389" s="148"/>
      <c r="C389" s="148"/>
      <c r="D389" s="148"/>
      <c r="E389" s="148"/>
      <c r="F389" s="148"/>
      <c r="G389" s="148"/>
      <c r="H389" s="148"/>
      <c r="I389" s="148"/>
      <c r="J389" s="148"/>
      <c r="K389" s="148"/>
      <c r="L389" s="148"/>
      <c r="M389" s="148"/>
    </row>
    <row r="390" spans="2:13" x14ac:dyDescent="0.2">
      <c r="B390" s="148"/>
      <c r="C390" s="148"/>
      <c r="D390" s="148"/>
      <c r="E390" s="148"/>
      <c r="F390" s="148"/>
      <c r="G390" s="148"/>
      <c r="H390" s="148"/>
      <c r="I390" s="148"/>
      <c r="J390" s="148"/>
      <c r="K390" s="148"/>
      <c r="L390" s="148"/>
      <c r="M390" s="148"/>
    </row>
    <row r="391" spans="2:13" x14ac:dyDescent="0.2">
      <c r="B391" s="148"/>
      <c r="C391" s="148"/>
      <c r="D391" s="148"/>
      <c r="E391" s="148"/>
      <c r="F391" s="148"/>
      <c r="G391" s="148"/>
      <c r="H391" s="148"/>
      <c r="I391" s="148"/>
      <c r="J391" s="148"/>
      <c r="K391" s="148"/>
      <c r="L391" s="148"/>
      <c r="M391" s="148"/>
    </row>
    <row r="392" spans="2:13" x14ac:dyDescent="0.2">
      <c r="B392" s="148"/>
      <c r="C392" s="148"/>
      <c r="D392" s="148"/>
      <c r="E392" s="148"/>
      <c r="F392" s="148"/>
      <c r="G392" s="148"/>
      <c r="H392" s="148"/>
      <c r="I392" s="148"/>
      <c r="J392" s="148"/>
      <c r="K392" s="148"/>
      <c r="L392" s="148"/>
      <c r="M392" s="148"/>
    </row>
    <row r="393" spans="2:13" x14ac:dyDescent="0.2">
      <c r="B393" s="148"/>
      <c r="C393" s="148"/>
      <c r="D393" s="148"/>
      <c r="E393" s="148"/>
      <c r="F393" s="148"/>
      <c r="G393" s="148"/>
      <c r="H393" s="148"/>
      <c r="I393" s="148"/>
      <c r="J393" s="148"/>
      <c r="K393" s="148"/>
      <c r="L393" s="148"/>
      <c r="M393" s="148"/>
    </row>
    <row r="394" spans="2:13" x14ac:dyDescent="0.2">
      <c r="B394" s="148"/>
      <c r="C394" s="148"/>
      <c r="D394" s="148"/>
      <c r="E394" s="148"/>
      <c r="F394" s="148"/>
      <c r="G394" s="148"/>
      <c r="H394" s="148"/>
      <c r="I394" s="148"/>
      <c r="J394" s="148"/>
      <c r="K394" s="148"/>
      <c r="L394" s="148"/>
      <c r="M394" s="148"/>
    </row>
    <row r="395" spans="2:13" x14ac:dyDescent="0.2">
      <c r="B395" s="148"/>
      <c r="C395" s="148"/>
      <c r="D395" s="148"/>
      <c r="E395" s="148"/>
      <c r="F395" s="148"/>
      <c r="G395" s="148"/>
      <c r="H395" s="148"/>
      <c r="I395" s="148"/>
      <c r="J395" s="148"/>
      <c r="K395" s="148"/>
      <c r="L395" s="148"/>
      <c r="M395" s="148"/>
    </row>
    <row r="396" spans="2:13" x14ac:dyDescent="0.2">
      <c r="B396" s="148"/>
      <c r="C396" s="148"/>
      <c r="D396" s="148"/>
      <c r="E396" s="148"/>
      <c r="F396" s="148"/>
      <c r="G396" s="148"/>
      <c r="H396" s="148"/>
      <c r="I396" s="148"/>
      <c r="J396" s="148"/>
      <c r="K396" s="148"/>
      <c r="L396" s="148"/>
      <c r="M396" s="148"/>
    </row>
    <row r="397" spans="2:13" x14ac:dyDescent="0.2">
      <c r="B397" s="148"/>
      <c r="C397" s="148"/>
      <c r="D397" s="148"/>
      <c r="E397" s="148"/>
      <c r="F397" s="148"/>
      <c r="G397" s="148"/>
      <c r="H397" s="148"/>
      <c r="I397" s="148"/>
      <c r="J397" s="148"/>
      <c r="K397" s="148"/>
      <c r="L397" s="148"/>
      <c r="M397" s="148"/>
    </row>
    <row r="398" spans="2:13" x14ac:dyDescent="0.2">
      <c r="B398" s="148"/>
      <c r="C398" s="148"/>
      <c r="D398" s="148"/>
      <c r="E398" s="148"/>
      <c r="F398" s="148"/>
      <c r="G398" s="148"/>
      <c r="H398" s="148"/>
      <c r="I398" s="148"/>
      <c r="J398" s="148"/>
      <c r="K398" s="148"/>
      <c r="L398" s="148"/>
      <c r="M398" s="148"/>
    </row>
    <row r="399" spans="2:13" x14ac:dyDescent="0.2">
      <c r="B399" s="148"/>
      <c r="C399" s="148"/>
      <c r="D399" s="148"/>
      <c r="E399" s="148"/>
      <c r="F399" s="148"/>
      <c r="G399" s="148"/>
      <c r="H399" s="148"/>
      <c r="I399" s="148"/>
      <c r="J399" s="148"/>
      <c r="K399" s="148"/>
      <c r="L399" s="148"/>
      <c r="M399" s="148"/>
    </row>
    <row r="400" spans="2:13" x14ac:dyDescent="0.2">
      <c r="B400" s="148"/>
      <c r="C400" s="148"/>
      <c r="D400" s="148"/>
      <c r="E400" s="148"/>
      <c r="F400" s="148"/>
      <c r="G400" s="148"/>
      <c r="H400" s="148"/>
      <c r="I400" s="148"/>
      <c r="J400" s="148"/>
      <c r="K400" s="148"/>
      <c r="L400" s="148"/>
      <c r="M400" s="148"/>
    </row>
    <row r="401" spans="2:13" x14ac:dyDescent="0.2">
      <c r="B401" s="148"/>
      <c r="C401" s="148"/>
      <c r="D401" s="148"/>
      <c r="E401" s="148"/>
      <c r="F401" s="148"/>
      <c r="G401" s="148"/>
      <c r="H401" s="148"/>
      <c r="I401" s="148"/>
      <c r="J401" s="148"/>
      <c r="K401" s="148"/>
      <c r="L401" s="148"/>
      <c r="M401" s="148"/>
    </row>
    <row r="402" spans="2:13" x14ac:dyDescent="0.2">
      <c r="B402" s="148"/>
      <c r="C402" s="148"/>
      <c r="D402" s="148"/>
      <c r="E402" s="148"/>
      <c r="F402" s="148"/>
      <c r="G402" s="148"/>
      <c r="H402" s="148"/>
      <c r="I402" s="148"/>
      <c r="J402" s="148"/>
      <c r="K402" s="148"/>
      <c r="L402" s="148"/>
      <c r="M402" s="148"/>
    </row>
    <row r="403" spans="2:13" x14ac:dyDescent="0.2">
      <c r="B403" s="148"/>
      <c r="C403" s="148"/>
      <c r="D403" s="148"/>
      <c r="E403" s="148"/>
      <c r="F403" s="148"/>
      <c r="G403" s="148"/>
      <c r="H403" s="148"/>
      <c r="I403" s="148"/>
      <c r="J403" s="148"/>
      <c r="K403" s="148"/>
      <c r="L403" s="148"/>
      <c r="M403" s="148"/>
    </row>
    <row r="404" spans="2:13" x14ac:dyDescent="0.2">
      <c r="B404" s="148"/>
      <c r="C404" s="148"/>
      <c r="D404" s="148"/>
      <c r="E404" s="148"/>
      <c r="F404" s="148"/>
      <c r="G404" s="148"/>
      <c r="H404" s="148"/>
      <c r="I404" s="148"/>
      <c r="J404" s="148"/>
      <c r="K404" s="148"/>
      <c r="L404" s="148"/>
      <c r="M404" s="148"/>
    </row>
    <row r="405" spans="2:13" x14ac:dyDescent="0.2">
      <c r="B405" s="148"/>
      <c r="C405" s="148"/>
      <c r="D405" s="148"/>
      <c r="E405" s="148"/>
      <c r="F405" s="148"/>
      <c r="G405" s="148"/>
      <c r="H405" s="148"/>
      <c r="I405" s="148"/>
      <c r="J405" s="148"/>
      <c r="K405" s="148"/>
      <c r="L405" s="148"/>
      <c r="M405" s="148"/>
    </row>
    <row r="406" spans="2:13" x14ac:dyDescent="0.2">
      <c r="B406" s="148"/>
      <c r="C406" s="148"/>
      <c r="D406" s="148"/>
      <c r="E406" s="148"/>
      <c r="F406" s="148"/>
      <c r="G406" s="148"/>
      <c r="H406" s="148"/>
      <c r="I406" s="148"/>
      <c r="J406" s="148"/>
      <c r="K406" s="148"/>
      <c r="L406" s="148"/>
      <c r="M406" s="148"/>
    </row>
    <row r="407" spans="2:13" x14ac:dyDescent="0.2">
      <c r="B407" s="148"/>
      <c r="C407" s="148"/>
      <c r="D407" s="148"/>
      <c r="E407" s="148"/>
      <c r="F407" s="148"/>
      <c r="G407" s="148"/>
      <c r="H407" s="148"/>
      <c r="I407" s="148"/>
      <c r="J407" s="148"/>
      <c r="K407" s="148"/>
      <c r="L407" s="148"/>
      <c r="M407" s="148"/>
    </row>
    <row r="408" spans="2:13" x14ac:dyDescent="0.2">
      <c r="B408" s="148"/>
      <c r="C408" s="148"/>
      <c r="D408" s="148"/>
      <c r="E408" s="148"/>
      <c r="F408" s="148"/>
      <c r="G408" s="148"/>
      <c r="H408" s="148"/>
      <c r="I408" s="148"/>
      <c r="J408" s="148"/>
      <c r="K408" s="148"/>
      <c r="L408" s="148"/>
      <c r="M408" s="148"/>
    </row>
    <row r="409" spans="2:13" x14ac:dyDescent="0.2">
      <c r="B409" s="148"/>
      <c r="C409" s="148"/>
      <c r="D409" s="148"/>
      <c r="E409" s="148"/>
      <c r="F409" s="148"/>
      <c r="G409" s="148"/>
      <c r="H409" s="148"/>
      <c r="I409" s="148"/>
      <c r="J409" s="148"/>
      <c r="K409" s="148"/>
      <c r="L409" s="148"/>
      <c r="M409" s="148"/>
    </row>
    <row r="410" spans="2:13" x14ac:dyDescent="0.2">
      <c r="B410" s="148"/>
      <c r="C410" s="148"/>
      <c r="D410" s="148"/>
      <c r="E410" s="148"/>
      <c r="F410" s="148"/>
      <c r="G410" s="148"/>
      <c r="H410" s="148"/>
      <c r="I410" s="148"/>
      <c r="J410" s="148"/>
      <c r="K410" s="148"/>
      <c r="L410" s="148"/>
      <c r="M410" s="148"/>
    </row>
    <row r="411" spans="2:13" x14ac:dyDescent="0.2">
      <c r="B411" s="148"/>
      <c r="C411" s="148"/>
      <c r="D411" s="148"/>
      <c r="E411" s="148"/>
      <c r="F411" s="148"/>
      <c r="G411" s="148"/>
      <c r="H411" s="148"/>
      <c r="I411" s="148"/>
      <c r="J411" s="148"/>
      <c r="K411" s="148"/>
      <c r="L411" s="148"/>
      <c r="M411" s="148"/>
    </row>
    <row r="412" spans="2:13" x14ac:dyDescent="0.2">
      <c r="B412" s="148"/>
      <c r="C412" s="148"/>
      <c r="D412" s="148"/>
      <c r="E412" s="148"/>
      <c r="F412" s="148"/>
      <c r="G412" s="148"/>
      <c r="H412" s="148"/>
      <c r="I412" s="148"/>
      <c r="J412" s="148"/>
      <c r="K412" s="148"/>
      <c r="L412" s="148"/>
      <c r="M412" s="148"/>
    </row>
    <row r="413" spans="2:13" x14ac:dyDescent="0.2">
      <c r="B413" s="148"/>
      <c r="C413" s="148"/>
      <c r="D413" s="148"/>
      <c r="E413" s="148"/>
      <c r="F413" s="148"/>
      <c r="G413" s="148"/>
      <c r="H413" s="148"/>
      <c r="I413" s="148"/>
      <c r="J413" s="148"/>
      <c r="K413" s="148"/>
      <c r="L413" s="148"/>
      <c r="M413" s="148"/>
    </row>
    <row r="414" spans="2:13" x14ac:dyDescent="0.2">
      <c r="B414" s="148"/>
      <c r="C414" s="148"/>
      <c r="D414" s="148"/>
      <c r="E414" s="148"/>
      <c r="F414" s="148"/>
      <c r="G414" s="148"/>
      <c r="H414" s="148"/>
      <c r="I414" s="148"/>
      <c r="J414" s="148"/>
      <c r="K414" s="148"/>
      <c r="L414" s="148"/>
      <c r="M414" s="148"/>
    </row>
    <row r="415" spans="2:13" x14ac:dyDescent="0.2">
      <c r="B415" s="148"/>
      <c r="C415" s="148"/>
      <c r="D415" s="148"/>
      <c r="E415" s="148"/>
      <c r="F415" s="148"/>
      <c r="G415" s="148"/>
      <c r="H415" s="148"/>
      <c r="I415" s="148"/>
      <c r="J415" s="148"/>
      <c r="K415" s="148"/>
      <c r="L415" s="148"/>
      <c r="M415" s="148"/>
    </row>
    <row r="416" spans="2:13" x14ac:dyDescent="0.2">
      <c r="B416" s="148"/>
      <c r="C416" s="148"/>
      <c r="D416" s="148"/>
      <c r="E416" s="148"/>
      <c r="F416" s="148"/>
      <c r="G416" s="148"/>
      <c r="H416" s="148"/>
      <c r="I416" s="148"/>
      <c r="J416" s="148"/>
      <c r="K416" s="148"/>
      <c r="L416" s="148"/>
      <c r="M416" s="148"/>
    </row>
    <row r="417" spans="2:13" x14ac:dyDescent="0.2">
      <c r="B417" s="148"/>
      <c r="C417" s="148"/>
      <c r="D417" s="148"/>
      <c r="E417" s="148"/>
      <c r="F417" s="148"/>
      <c r="G417" s="148"/>
      <c r="H417" s="148"/>
      <c r="I417" s="148"/>
      <c r="J417" s="148"/>
      <c r="K417" s="148"/>
      <c r="L417" s="148"/>
      <c r="M417" s="148"/>
    </row>
    <row r="418" spans="2:13" x14ac:dyDescent="0.2">
      <c r="B418" s="148"/>
      <c r="C418" s="148"/>
      <c r="D418" s="148"/>
      <c r="E418" s="148"/>
      <c r="F418" s="148"/>
      <c r="G418" s="148"/>
      <c r="H418" s="148"/>
      <c r="I418" s="148"/>
      <c r="J418" s="148"/>
      <c r="K418" s="148"/>
      <c r="L418" s="148"/>
      <c r="M418" s="148"/>
    </row>
    <row r="419" spans="2:13" x14ac:dyDescent="0.2">
      <c r="B419" s="148"/>
      <c r="C419" s="148"/>
      <c r="D419" s="148"/>
      <c r="E419" s="148"/>
      <c r="F419" s="148"/>
      <c r="G419" s="148"/>
      <c r="H419" s="148"/>
      <c r="I419" s="148"/>
      <c r="J419" s="148"/>
      <c r="K419" s="148"/>
      <c r="L419" s="148"/>
      <c r="M419" s="148"/>
    </row>
    <row r="420" spans="2:13" x14ac:dyDescent="0.2">
      <c r="B420" s="148"/>
      <c r="C420" s="148"/>
      <c r="D420" s="148"/>
      <c r="E420" s="148"/>
      <c r="F420" s="148"/>
      <c r="G420" s="148"/>
      <c r="H420" s="148"/>
      <c r="I420" s="148"/>
      <c r="J420" s="148"/>
      <c r="K420" s="148"/>
      <c r="L420" s="148"/>
      <c r="M420" s="148"/>
    </row>
    <row r="421" spans="2:13" x14ac:dyDescent="0.2">
      <c r="B421" s="148"/>
      <c r="C421" s="148"/>
      <c r="D421" s="148"/>
      <c r="E421" s="148"/>
      <c r="F421" s="148"/>
      <c r="G421" s="148"/>
      <c r="H421" s="148"/>
      <c r="I421" s="148"/>
      <c r="J421" s="148"/>
      <c r="K421" s="148"/>
      <c r="L421" s="148"/>
      <c r="M421" s="148"/>
    </row>
    <row r="422" spans="2:13" x14ac:dyDescent="0.2">
      <c r="B422" s="148"/>
      <c r="C422" s="148"/>
      <c r="D422" s="148"/>
      <c r="E422" s="148"/>
      <c r="F422" s="148"/>
      <c r="G422" s="148"/>
      <c r="H422" s="148"/>
      <c r="I422" s="148"/>
      <c r="J422" s="148"/>
      <c r="K422" s="148"/>
      <c r="L422" s="148"/>
      <c r="M422" s="148"/>
    </row>
    <row r="423" spans="2:13" x14ac:dyDescent="0.2">
      <c r="B423" s="148"/>
      <c r="C423" s="148"/>
      <c r="D423" s="148"/>
      <c r="E423" s="148"/>
      <c r="F423" s="148"/>
      <c r="G423" s="148"/>
      <c r="H423" s="148"/>
      <c r="I423" s="148"/>
      <c r="J423" s="148"/>
      <c r="K423" s="148"/>
      <c r="L423" s="148"/>
      <c r="M423" s="148"/>
    </row>
    <row r="424" spans="2:13" x14ac:dyDescent="0.2">
      <c r="B424" s="148"/>
      <c r="C424" s="148"/>
      <c r="D424" s="148"/>
      <c r="E424" s="148"/>
      <c r="F424" s="148"/>
      <c r="G424" s="148"/>
      <c r="H424" s="148"/>
      <c r="I424" s="148"/>
      <c r="J424" s="148"/>
      <c r="K424" s="148"/>
      <c r="L424" s="148"/>
      <c r="M424" s="148"/>
    </row>
    <row r="425" spans="2:13" x14ac:dyDescent="0.2">
      <c r="B425" s="148"/>
      <c r="C425" s="148"/>
      <c r="D425" s="148"/>
      <c r="E425" s="148"/>
      <c r="F425" s="148"/>
      <c r="G425" s="148"/>
      <c r="H425" s="148"/>
      <c r="I425" s="148"/>
      <c r="J425" s="148"/>
      <c r="K425" s="148"/>
      <c r="L425" s="148"/>
      <c r="M425" s="148"/>
    </row>
    <row r="426" spans="2:13" x14ac:dyDescent="0.2">
      <c r="B426" s="148"/>
      <c r="C426" s="148"/>
      <c r="D426" s="148"/>
      <c r="E426" s="148"/>
      <c r="F426" s="148"/>
      <c r="G426" s="148"/>
      <c r="H426" s="148"/>
      <c r="I426" s="148"/>
      <c r="J426" s="148"/>
      <c r="K426" s="148"/>
      <c r="L426" s="148"/>
      <c r="M426" s="148"/>
    </row>
    <row r="427" spans="2:13" x14ac:dyDescent="0.2">
      <c r="B427" s="148"/>
      <c r="C427" s="148"/>
      <c r="D427" s="148"/>
      <c r="E427" s="148"/>
      <c r="F427" s="148"/>
      <c r="G427" s="148"/>
      <c r="H427" s="148"/>
      <c r="I427" s="148"/>
      <c r="J427" s="148"/>
      <c r="K427" s="148"/>
      <c r="L427" s="148"/>
      <c r="M427" s="148"/>
    </row>
    <row r="428" spans="2:13" x14ac:dyDescent="0.2">
      <c r="B428" s="148"/>
      <c r="C428" s="148"/>
      <c r="D428" s="148"/>
      <c r="E428" s="148"/>
      <c r="F428" s="148"/>
      <c r="G428" s="148"/>
      <c r="H428" s="148"/>
      <c r="I428" s="148"/>
      <c r="J428" s="148"/>
      <c r="K428" s="148"/>
      <c r="L428" s="148"/>
      <c r="M428" s="148"/>
    </row>
    <row r="429" spans="2:13" x14ac:dyDescent="0.2">
      <c r="B429" s="148"/>
      <c r="C429" s="148"/>
      <c r="D429" s="148"/>
      <c r="E429" s="148"/>
      <c r="F429" s="148"/>
      <c r="G429" s="148"/>
      <c r="H429" s="148"/>
      <c r="I429" s="148"/>
      <c r="J429" s="148"/>
      <c r="K429" s="148"/>
      <c r="L429" s="148"/>
      <c r="M429" s="148"/>
    </row>
    <row r="430" spans="2:13" x14ac:dyDescent="0.2">
      <c r="B430" s="148"/>
      <c r="C430" s="148"/>
      <c r="D430" s="148"/>
      <c r="E430" s="148"/>
      <c r="F430" s="148"/>
      <c r="G430" s="148"/>
      <c r="H430" s="148"/>
      <c r="I430" s="148"/>
      <c r="J430" s="148"/>
      <c r="K430" s="148"/>
      <c r="L430" s="148"/>
      <c r="M430" s="148"/>
    </row>
    <row r="431" spans="2:13" x14ac:dyDescent="0.2">
      <c r="B431" s="148"/>
      <c r="C431" s="148"/>
      <c r="D431" s="148"/>
      <c r="E431" s="148"/>
      <c r="F431" s="148"/>
      <c r="G431" s="148"/>
      <c r="H431" s="148"/>
      <c r="I431" s="148"/>
      <c r="J431" s="148"/>
      <c r="K431" s="148"/>
      <c r="L431" s="148"/>
      <c r="M431" s="148"/>
    </row>
    <row r="432" spans="2:13" x14ac:dyDescent="0.2">
      <c r="B432" s="148"/>
      <c r="C432" s="148"/>
      <c r="D432" s="148"/>
      <c r="E432" s="148"/>
      <c r="F432" s="148"/>
      <c r="G432" s="148"/>
      <c r="H432" s="148"/>
      <c r="I432" s="148"/>
      <c r="J432" s="148"/>
      <c r="K432" s="148"/>
      <c r="L432" s="148"/>
      <c r="M432" s="148"/>
    </row>
    <row r="433" spans="2:13" x14ac:dyDescent="0.2">
      <c r="B433" s="148"/>
      <c r="C433" s="148"/>
      <c r="D433" s="148"/>
      <c r="E433" s="148"/>
      <c r="F433" s="148"/>
      <c r="G433" s="148"/>
      <c r="H433" s="148"/>
      <c r="I433" s="148"/>
      <c r="J433" s="148"/>
      <c r="K433" s="148"/>
      <c r="L433" s="148"/>
      <c r="M433" s="148"/>
    </row>
    <row r="434" spans="2:13" x14ac:dyDescent="0.2">
      <c r="B434" s="148"/>
      <c r="C434" s="148"/>
      <c r="D434" s="148"/>
      <c r="E434" s="148"/>
      <c r="F434" s="148"/>
      <c r="G434" s="148"/>
      <c r="H434" s="148"/>
      <c r="I434" s="148"/>
      <c r="J434" s="148"/>
      <c r="K434" s="148"/>
      <c r="L434" s="148"/>
      <c r="M434" s="148"/>
    </row>
    <row r="435" spans="2:13" x14ac:dyDescent="0.2">
      <c r="B435" s="148"/>
      <c r="C435" s="148"/>
      <c r="D435" s="148"/>
      <c r="E435" s="148"/>
      <c r="F435" s="148"/>
      <c r="G435" s="148"/>
      <c r="H435" s="148"/>
      <c r="I435" s="148"/>
      <c r="J435" s="148"/>
      <c r="K435" s="148"/>
      <c r="L435" s="148"/>
      <c r="M435" s="148"/>
    </row>
    <row r="436" spans="2:13" x14ac:dyDescent="0.2">
      <c r="B436" s="148"/>
      <c r="C436" s="148"/>
      <c r="D436" s="148"/>
      <c r="E436" s="148"/>
      <c r="F436" s="148"/>
      <c r="G436" s="148"/>
      <c r="H436" s="148"/>
      <c r="I436" s="148"/>
      <c r="J436" s="148"/>
      <c r="K436" s="148"/>
      <c r="L436" s="148"/>
      <c r="M436" s="148"/>
    </row>
    <row r="437" spans="2:13" x14ac:dyDescent="0.2">
      <c r="B437" s="148"/>
      <c r="C437" s="148"/>
      <c r="D437" s="148"/>
      <c r="E437" s="148"/>
      <c r="F437" s="148"/>
      <c r="G437" s="148"/>
      <c r="H437" s="148"/>
      <c r="I437" s="148"/>
      <c r="J437" s="148"/>
      <c r="K437" s="148"/>
      <c r="L437" s="148"/>
      <c r="M437" s="148"/>
    </row>
    <row r="438" spans="2:13" x14ac:dyDescent="0.2">
      <c r="B438" s="148"/>
      <c r="C438" s="148"/>
      <c r="D438" s="148"/>
      <c r="E438" s="148"/>
      <c r="F438" s="148"/>
      <c r="G438" s="148"/>
      <c r="H438" s="148"/>
      <c r="I438" s="148"/>
      <c r="J438" s="148"/>
      <c r="K438" s="148"/>
      <c r="L438" s="148"/>
      <c r="M438" s="148"/>
    </row>
    <row r="439" spans="2:13" x14ac:dyDescent="0.2">
      <c r="B439" s="148"/>
      <c r="C439" s="148"/>
      <c r="D439" s="148"/>
      <c r="E439" s="148"/>
      <c r="F439" s="148"/>
      <c r="G439" s="148"/>
      <c r="H439" s="148"/>
      <c r="I439" s="148"/>
      <c r="J439" s="148"/>
      <c r="K439" s="148"/>
      <c r="L439" s="148"/>
      <c r="M439" s="148"/>
    </row>
    <row r="440" spans="2:13" x14ac:dyDescent="0.2">
      <c r="B440" s="148"/>
      <c r="C440" s="148"/>
      <c r="D440" s="148"/>
      <c r="E440" s="148"/>
      <c r="F440" s="148"/>
      <c r="G440" s="148"/>
      <c r="H440" s="148"/>
      <c r="I440" s="148"/>
      <c r="J440" s="148"/>
      <c r="K440" s="148"/>
      <c r="L440" s="148"/>
      <c r="M440" s="148"/>
    </row>
    <row r="441" spans="2:13" x14ac:dyDescent="0.2">
      <c r="B441" s="148"/>
      <c r="C441" s="148"/>
      <c r="D441" s="148"/>
      <c r="E441" s="148"/>
      <c r="F441" s="148"/>
      <c r="G441" s="148"/>
      <c r="H441" s="148"/>
      <c r="I441" s="148"/>
      <c r="J441" s="148"/>
      <c r="K441" s="148"/>
      <c r="L441" s="148"/>
      <c r="M441" s="148"/>
    </row>
    <row r="442" spans="2:13" x14ac:dyDescent="0.2">
      <c r="B442" s="148"/>
      <c r="C442" s="148"/>
      <c r="D442" s="148"/>
      <c r="E442" s="148"/>
      <c r="F442" s="148"/>
      <c r="G442" s="148"/>
      <c r="H442" s="148"/>
      <c r="I442" s="148"/>
      <c r="J442" s="148"/>
      <c r="K442" s="148"/>
      <c r="L442" s="148"/>
      <c r="M442" s="148"/>
    </row>
    <row r="443" spans="2:13" x14ac:dyDescent="0.2">
      <c r="B443" s="148"/>
      <c r="C443" s="148"/>
      <c r="D443" s="148"/>
      <c r="E443" s="148"/>
      <c r="F443" s="148"/>
      <c r="G443" s="148"/>
      <c r="H443" s="148"/>
      <c r="I443" s="148"/>
      <c r="J443" s="148"/>
      <c r="K443" s="148"/>
      <c r="L443" s="148"/>
      <c r="M443" s="148"/>
    </row>
    <row r="444" spans="2:13" x14ac:dyDescent="0.2">
      <c r="B444" s="148"/>
      <c r="C444" s="148"/>
      <c r="D444" s="148"/>
      <c r="E444" s="148"/>
      <c r="F444" s="148"/>
      <c r="G444" s="148"/>
      <c r="H444" s="148"/>
      <c r="I444" s="148"/>
      <c r="J444" s="148"/>
      <c r="K444" s="148"/>
      <c r="L444" s="148"/>
      <c r="M444" s="148"/>
    </row>
    <row r="445" spans="2:13" x14ac:dyDescent="0.2">
      <c r="B445" s="148"/>
      <c r="C445" s="148"/>
      <c r="D445" s="148"/>
      <c r="E445" s="148"/>
      <c r="F445" s="148"/>
      <c r="G445" s="148"/>
      <c r="H445" s="148"/>
      <c r="I445" s="148"/>
      <c r="J445" s="148"/>
      <c r="K445" s="148"/>
      <c r="L445" s="148"/>
      <c r="M445" s="148"/>
    </row>
    <row r="446" spans="2:13" x14ac:dyDescent="0.2">
      <c r="B446" s="148"/>
      <c r="C446" s="148"/>
      <c r="D446" s="148"/>
      <c r="E446" s="148"/>
      <c r="F446" s="148"/>
      <c r="G446" s="148"/>
      <c r="H446" s="148"/>
      <c r="I446" s="148"/>
      <c r="J446" s="148"/>
      <c r="K446" s="148"/>
      <c r="L446" s="148"/>
      <c r="M446" s="148"/>
    </row>
    <row r="447" spans="2:13" x14ac:dyDescent="0.2">
      <c r="B447" s="148"/>
      <c r="C447" s="148"/>
      <c r="D447" s="148"/>
      <c r="E447" s="148"/>
      <c r="F447" s="148"/>
      <c r="G447" s="148"/>
      <c r="H447" s="148"/>
      <c r="I447" s="148"/>
      <c r="J447" s="148"/>
      <c r="K447" s="148"/>
      <c r="L447" s="148"/>
      <c r="M447" s="148"/>
    </row>
    <row r="448" spans="2:13" x14ac:dyDescent="0.2">
      <c r="B448" s="148"/>
      <c r="C448" s="148"/>
      <c r="D448" s="148"/>
      <c r="E448" s="148"/>
      <c r="F448" s="148"/>
      <c r="G448" s="148"/>
      <c r="H448" s="148"/>
      <c r="I448" s="148"/>
      <c r="J448" s="148"/>
      <c r="K448" s="148"/>
      <c r="L448" s="148"/>
      <c r="M448" s="148"/>
    </row>
    <row r="449" spans="2:13" x14ac:dyDescent="0.2">
      <c r="B449" s="148"/>
      <c r="C449" s="148"/>
      <c r="D449" s="148"/>
      <c r="E449" s="148"/>
      <c r="F449" s="148"/>
      <c r="G449" s="148"/>
      <c r="H449" s="148"/>
      <c r="I449" s="148"/>
      <c r="J449" s="148"/>
      <c r="K449" s="148"/>
      <c r="L449" s="148"/>
      <c r="M449" s="148"/>
    </row>
    <row r="450" spans="2:13" x14ac:dyDescent="0.2">
      <c r="B450" s="148"/>
      <c r="C450" s="148"/>
      <c r="D450" s="148"/>
      <c r="E450" s="148"/>
      <c r="F450" s="148"/>
      <c r="G450" s="148"/>
      <c r="H450" s="148"/>
      <c r="I450" s="148"/>
      <c r="J450" s="148"/>
      <c r="K450" s="148"/>
      <c r="L450" s="148"/>
      <c r="M450" s="148"/>
    </row>
    <row r="451" spans="2:13" x14ac:dyDescent="0.2">
      <c r="B451" s="148"/>
      <c r="C451" s="148"/>
      <c r="D451" s="148"/>
      <c r="E451" s="148"/>
      <c r="F451" s="148"/>
      <c r="G451" s="148"/>
      <c r="H451" s="148"/>
      <c r="I451" s="148"/>
      <c r="J451" s="148"/>
      <c r="K451" s="148"/>
      <c r="L451" s="148"/>
      <c r="M451" s="148"/>
    </row>
    <row r="452" spans="2:13" x14ac:dyDescent="0.2">
      <c r="B452" s="148"/>
      <c r="C452" s="148"/>
      <c r="D452" s="148"/>
      <c r="E452" s="148"/>
      <c r="F452" s="148"/>
      <c r="G452" s="148"/>
      <c r="H452" s="148"/>
      <c r="I452" s="148"/>
      <c r="J452" s="148"/>
      <c r="K452" s="148"/>
      <c r="L452" s="148"/>
      <c r="M452" s="148"/>
    </row>
    <row r="453" spans="2:13" x14ac:dyDescent="0.2">
      <c r="B453" s="148"/>
      <c r="C453" s="148"/>
      <c r="D453" s="148"/>
      <c r="E453" s="148"/>
      <c r="F453" s="148"/>
      <c r="G453" s="148"/>
      <c r="H453" s="148"/>
      <c r="I453" s="148"/>
      <c r="J453" s="148"/>
      <c r="K453" s="148"/>
      <c r="L453" s="148"/>
      <c r="M453" s="148"/>
    </row>
    <row r="454" spans="2:13" x14ac:dyDescent="0.2">
      <c r="B454" s="148"/>
      <c r="C454" s="148"/>
      <c r="D454" s="148"/>
      <c r="E454" s="148"/>
      <c r="F454" s="148"/>
      <c r="G454" s="148"/>
      <c r="H454" s="148"/>
      <c r="I454" s="148"/>
      <c r="J454" s="148"/>
      <c r="K454" s="148"/>
      <c r="L454" s="148"/>
      <c r="M454" s="148"/>
    </row>
    <row r="455" spans="2:13" x14ac:dyDescent="0.2">
      <c r="B455" s="148"/>
      <c r="C455" s="148"/>
      <c r="D455" s="148"/>
      <c r="E455" s="148"/>
      <c r="F455" s="148"/>
      <c r="G455" s="148"/>
      <c r="H455" s="148"/>
      <c r="I455" s="148"/>
      <c r="J455" s="148"/>
      <c r="K455" s="148"/>
      <c r="L455" s="148"/>
      <c r="M455" s="148"/>
    </row>
    <row r="456" spans="2:13" x14ac:dyDescent="0.2">
      <c r="B456" s="148"/>
      <c r="C456" s="148"/>
      <c r="D456" s="148"/>
      <c r="E456" s="148"/>
      <c r="F456" s="148"/>
      <c r="G456" s="148"/>
      <c r="H456" s="148"/>
      <c r="I456" s="148"/>
      <c r="J456" s="148"/>
      <c r="K456" s="148"/>
      <c r="L456" s="148"/>
      <c r="M456" s="148"/>
    </row>
    <row r="457" spans="2:13" x14ac:dyDescent="0.2">
      <c r="B457" s="148"/>
      <c r="C457" s="148"/>
      <c r="D457" s="148"/>
      <c r="E457" s="148"/>
      <c r="F457" s="148"/>
      <c r="G457" s="148"/>
      <c r="H457" s="148"/>
      <c r="I457" s="148"/>
      <c r="J457" s="148"/>
      <c r="K457" s="148"/>
      <c r="L457" s="148"/>
      <c r="M457" s="148"/>
    </row>
    <row r="458" spans="2:13" x14ac:dyDescent="0.2">
      <c r="B458" s="148"/>
      <c r="C458" s="148"/>
      <c r="D458" s="148"/>
      <c r="E458" s="148"/>
      <c r="F458" s="148"/>
      <c r="G458" s="148"/>
      <c r="H458" s="148"/>
      <c r="I458" s="148"/>
      <c r="J458" s="148"/>
      <c r="K458" s="148"/>
      <c r="L458" s="148"/>
      <c r="M458" s="148"/>
    </row>
    <row r="459" spans="2:13" x14ac:dyDescent="0.2">
      <c r="B459" s="148"/>
      <c r="C459" s="148"/>
      <c r="D459" s="148"/>
      <c r="E459" s="148"/>
      <c r="F459" s="148"/>
      <c r="G459" s="148"/>
      <c r="H459" s="148"/>
      <c r="I459" s="148"/>
      <c r="J459" s="148"/>
      <c r="K459" s="148"/>
      <c r="L459" s="148"/>
      <c r="M459" s="148"/>
    </row>
    <row r="460" spans="2:13" x14ac:dyDescent="0.2">
      <c r="B460" s="148"/>
      <c r="C460" s="148"/>
      <c r="D460" s="148"/>
      <c r="E460" s="148"/>
      <c r="F460" s="148"/>
      <c r="G460" s="148"/>
      <c r="H460" s="148"/>
      <c r="I460" s="148"/>
      <c r="J460" s="148"/>
      <c r="K460" s="148"/>
      <c r="L460" s="148"/>
      <c r="M460" s="148"/>
    </row>
    <row r="461" spans="2:13" x14ac:dyDescent="0.2">
      <c r="B461" s="148"/>
      <c r="C461" s="148"/>
      <c r="D461" s="148"/>
      <c r="E461" s="148"/>
      <c r="F461" s="148"/>
      <c r="G461" s="148"/>
      <c r="H461" s="148"/>
      <c r="I461" s="148"/>
      <c r="J461" s="148"/>
      <c r="K461" s="148"/>
      <c r="L461" s="148"/>
      <c r="M461" s="148"/>
    </row>
    <row r="462" spans="2:13" x14ac:dyDescent="0.2">
      <c r="B462" s="148"/>
      <c r="C462" s="148"/>
      <c r="D462" s="148"/>
      <c r="E462" s="148"/>
      <c r="F462" s="148"/>
      <c r="G462" s="148"/>
      <c r="H462" s="148"/>
      <c r="I462" s="148"/>
      <c r="J462" s="148"/>
      <c r="K462" s="148"/>
      <c r="L462" s="148"/>
      <c r="M462" s="148"/>
    </row>
    <row r="463" spans="2:13" x14ac:dyDescent="0.2">
      <c r="B463" s="148"/>
      <c r="C463" s="148"/>
      <c r="D463" s="148"/>
      <c r="E463" s="148"/>
      <c r="F463" s="148"/>
      <c r="G463" s="148"/>
      <c r="H463" s="148"/>
      <c r="I463" s="148"/>
      <c r="J463" s="148"/>
      <c r="K463" s="148"/>
      <c r="L463" s="148"/>
      <c r="M463" s="148"/>
    </row>
    <row r="464" spans="2:13" x14ac:dyDescent="0.2">
      <c r="B464" s="148"/>
      <c r="C464" s="148"/>
      <c r="D464" s="148"/>
      <c r="E464" s="148"/>
      <c r="F464" s="148"/>
      <c r="G464" s="148"/>
      <c r="H464" s="148"/>
      <c r="I464" s="148"/>
      <c r="J464" s="148"/>
      <c r="K464" s="148"/>
      <c r="L464" s="148"/>
      <c r="M464" s="148"/>
    </row>
    <row r="465" spans="2:13" x14ac:dyDescent="0.2">
      <c r="B465" s="148"/>
      <c r="C465" s="148"/>
      <c r="D465" s="148"/>
      <c r="E465" s="148"/>
      <c r="F465" s="148"/>
      <c r="G465" s="148"/>
      <c r="H465" s="148"/>
      <c r="I465" s="148"/>
      <c r="J465" s="148"/>
      <c r="K465" s="148"/>
      <c r="L465" s="148"/>
      <c r="M465" s="148"/>
    </row>
    <row r="466" spans="2:13" x14ac:dyDescent="0.2">
      <c r="B466" s="148"/>
      <c r="C466" s="148"/>
      <c r="D466" s="148"/>
      <c r="E466" s="148"/>
      <c r="F466" s="148"/>
      <c r="G466" s="148"/>
      <c r="H466" s="148"/>
      <c r="I466" s="148"/>
      <c r="J466" s="148"/>
      <c r="K466" s="148"/>
      <c r="L466" s="148"/>
      <c r="M466" s="148"/>
    </row>
    <row r="467" spans="2:13" x14ac:dyDescent="0.2">
      <c r="B467" s="148"/>
      <c r="C467" s="148"/>
      <c r="D467" s="148"/>
      <c r="E467" s="148"/>
      <c r="F467" s="148"/>
      <c r="G467" s="148"/>
      <c r="H467" s="148"/>
      <c r="I467" s="148"/>
      <c r="J467" s="148"/>
      <c r="K467" s="148"/>
      <c r="L467" s="148"/>
      <c r="M467" s="148"/>
    </row>
    <row r="468" spans="2:13" x14ac:dyDescent="0.2">
      <c r="B468" s="148"/>
      <c r="C468" s="148"/>
      <c r="D468" s="148"/>
      <c r="E468" s="148"/>
      <c r="F468" s="148"/>
      <c r="G468" s="148"/>
      <c r="H468" s="148"/>
      <c r="I468" s="148"/>
      <c r="J468" s="148"/>
      <c r="K468" s="148"/>
      <c r="L468" s="148"/>
      <c r="M468" s="148"/>
    </row>
    <row r="469" spans="2:13" x14ac:dyDescent="0.2">
      <c r="B469" s="148"/>
      <c r="C469" s="148"/>
      <c r="D469" s="148"/>
      <c r="E469" s="148"/>
      <c r="F469" s="148"/>
      <c r="G469" s="148"/>
      <c r="H469" s="148"/>
      <c r="I469" s="148"/>
      <c r="J469" s="148"/>
      <c r="K469" s="148"/>
      <c r="L469" s="148"/>
      <c r="M469" s="148"/>
    </row>
    <row r="470" spans="2:13" x14ac:dyDescent="0.2">
      <c r="B470" s="148"/>
      <c r="C470" s="148"/>
      <c r="D470" s="148"/>
      <c r="E470" s="148"/>
      <c r="F470" s="148"/>
      <c r="G470" s="148"/>
      <c r="H470" s="148"/>
      <c r="I470" s="148"/>
      <c r="J470" s="148"/>
      <c r="K470" s="148"/>
      <c r="L470" s="148"/>
      <c r="M470" s="148"/>
    </row>
    <row r="471" spans="2:13" x14ac:dyDescent="0.2">
      <c r="B471" s="148"/>
      <c r="C471" s="148"/>
      <c r="D471" s="148"/>
      <c r="E471" s="148"/>
      <c r="F471" s="148"/>
      <c r="G471" s="148"/>
      <c r="H471" s="148"/>
      <c r="I471" s="148"/>
      <c r="J471" s="148"/>
      <c r="K471" s="148"/>
      <c r="L471" s="148"/>
      <c r="M471" s="148"/>
    </row>
    <row r="472" spans="2:13" x14ac:dyDescent="0.2">
      <c r="B472" s="148"/>
      <c r="C472" s="148"/>
      <c r="D472" s="148"/>
      <c r="E472" s="148"/>
      <c r="F472" s="148"/>
      <c r="G472" s="148"/>
      <c r="H472" s="148"/>
      <c r="I472" s="148"/>
      <c r="J472" s="148"/>
      <c r="K472" s="148"/>
      <c r="L472" s="148"/>
      <c r="M472" s="148"/>
    </row>
    <row r="473" spans="2:13" x14ac:dyDescent="0.2">
      <c r="B473" s="148"/>
      <c r="C473" s="148"/>
      <c r="D473" s="148"/>
      <c r="E473" s="148"/>
      <c r="F473" s="148"/>
      <c r="G473" s="148"/>
      <c r="H473" s="148"/>
      <c r="I473" s="148"/>
      <c r="J473" s="148"/>
      <c r="K473" s="148"/>
      <c r="L473" s="148"/>
      <c r="M473" s="148"/>
    </row>
    <row r="474" spans="2:13" x14ac:dyDescent="0.2">
      <c r="B474" s="148"/>
      <c r="C474" s="148"/>
      <c r="D474" s="148"/>
      <c r="E474" s="148"/>
      <c r="F474" s="148"/>
      <c r="G474" s="148"/>
      <c r="H474" s="148"/>
      <c r="I474" s="148"/>
      <c r="J474" s="148"/>
      <c r="K474" s="148"/>
      <c r="L474" s="148"/>
      <c r="M474" s="148"/>
    </row>
    <row r="475" spans="2:13" x14ac:dyDescent="0.2">
      <c r="B475" s="148"/>
      <c r="C475" s="148"/>
      <c r="D475" s="148"/>
      <c r="E475" s="148"/>
      <c r="F475" s="148"/>
      <c r="G475" s="148"/>
      <c r="H475" s="148"/>
      <c r="I475" s="148"/>
      <c r="J475" s="148"/>
      <c r="K475" s="148"/>
      <c r="L475" s="148"/>
      <c r="M475" s="148"/>
    </row>
    <row r="476" spans="2:13" x14ac:dyDescent="0.2">
      <c r="B476" s="148"/>
      <c r="C476" s="148"/>
      <c r="D476" s="148"/>
      <c r="E476" s="148"/>
      <c r="F476" s="148"/>
      <c r="G476" s="148"/>
      <c r="H476" s="148"/>
      <c r="I476" s="148"/>
      <c r="J476" s="148"/>
      <c r="K476" s="148"/>
      <c r="L476" s="148"/>
      <c r="M476" s="148"/>
    </row>
    <row r="477" spans="2:13" x14ac:dyDescent="0.2">
      <c r="B477" s="148"/>
      <c r="C477" s="148"/>
      <c r="D477" s="148"/>
      <c r="E477" s="148"/>
      <c r="F477" s="148"/>
      <c r="G477" s="148"/>
      <c r="H477" s="148"/>
      <c r="I477" s="148"/>
      <c r="J477" s="148"/>
      <c r="K477" s="148"/>
      <c r="L477" s="148"/>
      <c r="M477" s="148"/>
    </row>
    <row r="478" spans="2:13" x14ac:dyDescent="0.2">
      <c r="B478" s="148"/>
      <c r="C478" s="148"/>
      <c r="D478" s="148"/>
      <c r="E478" s="148"/>
      <c r="F478" s="148"/>
      <c r="G478" s="148"/>
      <c r="H478" s="148"/>
      <c r="I478" s="148"/>
      <c r="J478" s="148"/>
      <c r="K478" s="148"/>
      <c r="L478" s="148"/>
      <c r="M478" s="148"/>
    </row>
    <row r="479" spans="2:13" x14ac:dyDescent="0.2">
      <c r="B479" s="148"/>
      <c r="C479" s="148"/>
      <c r="D479" s="148"/>
      <c r="E479" s="148"/>
      <c r="F479" s="148"/>
      <c r="G479" s="148"/>
      <c r="H479" s="148"/>
      <c r="I479" s="148"/>
      <c r="J479" s="148"/>
      <c r="K479" s="148"/>
      <c r="L479" s="148"/>
      <c r="M479" s="148"/>
    </row>
    <row r="480" spans="2:13" x14ac:dyDescent="0.2">
      <c r="B480" s="148"/>
      <c r="C480" s="148"/>
      <c r="D480" s="148"/>
      <c r="E480" s="148"/>
      <c r="F480" s="148"/>
      <c r="G480" s="148"/>
      <c r="H480" s="148"/>
      <c r="I480" s="148"/>
      <c r="J480" s="148"/>
      <c r="K480" s="148"/>
      <c r="L480" s="148"/>
      <c r="M480" s="148"/>
    </row>
    <row r="481" spans="2:13" x14ac:dyDescent="0.2">
      <c r="B481" s="148"/>
      <c r="C481" s="148"/>
      <c r="D481" s="148"/>
      <c r="E481" s="148"/>
      <c r="F481" s="148"/>
      <c r="G481" s="148"/>
      <c r="H481" s="148"/>
      <c r="I481" s="148"/>
      <c r="J481" s="148"/>
      <c r="K481" s="148"/>
      <c r="L481" s="148"/>
      <c r="M481" s="148"/>
    </row>
    <row r="482" spans="2:13" x14ac:dyDescent="0.2">
      <c r="B482" s="148"/>
      <c r="C482" s="148"/>
      <c r="D482" s="148"/>
      <c r="E482" s="148"/>
      <c r="F482" s="148"/>
      <c r="G482" s="148"/>
      <c r="H482" s="148"/>
      <c r="I482" s="148"/>
      <c r="J482" s="148"/>
      <c r="K482" s="148"/>
      <c r="L482" s="148"/>
      <c r="M482" s="148"/>
    </row>
    <row r="483" spans="2:13" x14ac:dyDescent="0.2">
      <c r="B483" s="148"/>
      <c r="C483" s="148"/>
      <c r="D483" s="148"/>
      <c r="E483" s="148"/>
      <c r="F483" s="148"/>
      <c r="G483" s="148"/>
      <c r="H483" s="148"/>
      <c r="I483" s="148"/>
      <c r="J483" s="148"/>
      <c r="K483" s="148"/>
      <c r="L483" s="148"/>
      <c r="M483" s="148"/>
    </row>
    <row r="484" spans="2:13" x14ac:dyDescent="0.2">
      <c r="B484" s="148"/>
      <c r="C484" s="148"/>
      <c r="D484" s="148"/>
      <c r="E484" s="148"/>
      <c r="F484" s="148"/>
      <c r="G484" s="148"/>
      <c r="H484" s="148"/>
      <c r="I484" s="148"/>
      <c r="J484" s="148"/>
      <c r="K484" s="148"/>
      <c r="L484" s="148"/>
      <c r="M484" s="148"/>
    </row>
    <row r="485" spans="2:13" x14ac:dyDescent="0.2">
      <c r="B485" s="148"/>
      <c r="C485" s="148"/>
      <c r="D485" s="148"/>
      <c r="E485" s="148"/>
      <c r="F485" s="148"/>
      <c r="G485" s="148"/>
      <c r="H485" s="148"/>
      <c r="I485" s="148"/>
      <c r="J485" s="148"/>
      <c r="K485" s="148"/>
      <c r="L485" s="148"/>
      <c r="M485" s="148"/>
    </row>
    <row r="486" spans="2:13" x14ac:dyDescent="0.2">
      <c r="B486" s="148"/>
      <c r="C486" s="148"/>
      <c r="D486" s="148"/>
      <c r="E486" s="148"/>
      <c r="F486" s="148"/>
      <c r="G486" s="148"/>
      <c r="H486" s="148"/>
      <c r="I486" s="148"/>
      <c r="J486" s="148"/>
      <c r="K486" s="148"/>
      <c r="L486" s="148"/>
      <c r="M486" s="148"/>
    </row>
    <row r="487" spans="2:13" x14ac:dyDescent="0.2">
      <c r="B487" s="148"/>
      <c r="C487" s="148"/>
      <c r="D487" s="148"/>
      <c r="E487" s="148"/>
      <c r="F487" s="148"/>
      <c r="G487" s="148"/>
      <c r="H487" s="148"/>
      <c r="I487" s="148"/>
      <c r="J487" s="148"/>
      <c r="K487" s="148"/>
      <c r="L487" s="148"/>
      <c r="M487" s="148"/>
    </row>
    <row r="488" spans="2:13" x14ac:dyDescent="0.2">
      <c r="B488" s="148"/>
      <c r="C488" s="148"/>
      <c r="D488" s="148"/>
      <c r="E488" s="148"/>
      <c r="F488" s="148"/>
      <c r="G488" s="148"/>
      <c r="H488" s="148"/>
      <c r="I488" s="148"/>
      <c r="J488" s="148"/>
      <c r="K488" s="148"/>
      <c r="L488" s="148"/>
      <c r="M488" s="148"/>
    </row>
    <row r="489" spans="2:13" x14ac:dyDescent="0.2">
      <c r="B489" s="148"/>
      <c r="C489" s="148"/>
      <c r="D489" s="148"/>
      <c r="E489" s="148"/>
      <c r="F489" s="148"/>
      <c r="G489" s="148"/>
      <c r="H489" s="148"/>
      <c r="I489" s="148"/>
      <c r="J489" s="148"/>
      <c r="K489" s="148"/>
      <c r="L489" s="148"/>
      <c r="M489" s="148"/>
    </row>
    <row r="490" spans="2:13" x14ac:dyDescent="0.2">
      <c r="B490" s="148"/>
      <c r="C490" s="148"/>
      <c r="D490" s="148"/>
      <c r="E490" s="148"/>
      <c r="F490" s="148"/>
      <c r="G490" s="148"/>
      <c r="H490" s="148"/>
      <c r="I490" s="148"/>
      <c r="J490" s="148"/>
      <c r="K490" s="148"/>
      <c r="L490" s="148"/>
      <c r="M490" s="148"/>
    </row>
    <row r="491" spans="2:13" x14ac:dyDescent="0.2">
      <c r="B491" s="148"/>
      <c r="C491" s="148"/>
      <c r="D491" s="148"/>
      <c r="E491" s="148"/>
      <c r="F491" s="148"/>
      <c r="G491" s="148"/>
      <c r="H491" s="148"/>
      <c r="I491" s="148"/>
      <c r="J491" s="148"/>
      <c r="K491" s="148"/>
      <c r="L491" s="148"/>
      <c r="M491" s="148"/>
    </row>
    <row r="492" spans="2:13" x14ac:dyDescent="0.2">
      <c r="B492" s="148"/>
      <c r="C492" s="148"/>
      <c r="D492" s="148"/>
      <c r="E492" s="148"/>
      <c r="F492" s="148"/>
      <c r="G492" s="148"/>
      <c r="H492" s="148"/>
      <c r="I492" s="148"/>
      <c r="J492" s="148"/>
      <c r="K492" s="148"/>
      <c r="L492" s="148"/>
      <c r="M492" s="148"/>
    </row>
    <row r="493" spans="2:13" x14ac:dyDescent="0.2">
      <c r="B493" s="148"/>
      <c r="C493" s="148"/>
      <c r="D493" s="148"/>
      <c r="E493" s="148"/>
      <c r="F493" s="148"/>
      <c r="G493" s="148"/>
      <c r="H493" s="148"/>
      <c r="I493" s="148"/>
      <c r="J493" s="148"/>
      <c r="K493" s="148"/>
      <c r="L493" s="148"/>
      <c r="M493" s="148"/>
    </row>
    <row r="494" spans="2:13" x14ac:dyDescent="0.2">
      <c r="B494" s="148"/>
      <c r="C494" s="148"/>
      <c r="D494" s="148"/>
      <c r="E494" s="148"/>
      <c r="F494" s="148"/>
      <c r="G494" s="148"/>
      <c r="H494" s="148"/>
      <c r="I494" s="148"/>
      <c r="J494" s="148"/>
      <c r="K494" s="148"/>
      <c r="L494" s="148"/>
      <c r="M494" s="148"/>
    </row>
    <row r="495" spans="2:13" x14ac:dyDescent="0.2">
      <c r="B495" s="148"/>
      <c r="C495" s="148"/>
      <c r="D495" s="148"/>
      <c r="E495" s="148"/>
      <c r="F495" s="148"/>
      <c r="G495" s="148"/>
      <c r="H495" s="148"/>
      <c r="I495" s="148"/>
      <c r="J495" s="148"/>
      <c r="K495" s="148"/>
      <c r="L495" s="148"/>
      <c r="M495" s="148"/>
    </row>
    <row r="496" spans="2:13" x14ac:dyDescent="0.2">
      <c r="B496" s="148"/>
      <c r="C496" s="148"/>
      <c r="D496" s="148"/>
      <c r="E496" s="148"/>
      <c r="F496" s="148"/>
      <c r="G496" s="148"/>
      <c r="H496" s="148"/>
      <c r="I496" s="148"/>
      <c r="J496" s="148"/>
      <c r="K496" s="148"/>
      <c r="L496" s="148"/>
      <c r="M496" s="148"/>
    </row>
    <row r="497" spans="2:13" x14ac:dyDescent="0.2">
      <c r="B497" s="148"/>
      <c r="C497" s="148"/>
      <c r="D497" s="148"/>
      <c r="E497" s="148"/>
      <c r="F497" s="148"/>
      <c r="G497" s="148"/>
      <c r="H497" s="148"/>
      <c r="I497" s="148"/>
      <c r="J497" s="148"/>
      <c r="K497" s="148"/>
      <c r="L497" s="148"/>
      <c r="M497" s="148"/>
    </row>
    <row r="498" spans="2:13" x14ac:dyDescent="0.2">
      <c r="B498" s="148"/>
      <c r="C498" s="148"/>
      <c r="D498" s="148"/>
      <c r="E498" s="148"/>
      <c r="F498" s="148"/>
      <c r="G498" s="148"/>
      <c r="H498" s="148"/>
      <c r="I498" s="148"/>
      <c r="J498" s="148"/>
      <c r="K498" s="148"/>
      <c r="L498" s="148"/>
      <c r="M498" s="148"/>
    </row>
    <row r="499" spans="2:13" x14ac:dyDescent="0.2">
      <c r="B499" s="148"/>
      <c r="C499" s="148"/>
      <c r="D499" s="148"/>
      <c r="E499" s="148"/>
      <c r="F499" s="148"/>
      <c r="G499" s="148"/>
      <c r="H499" s="148"/>
      <c r="I499" s="148"/>
      <c r="J499" s="148"/>
      <c r="K499" s="148"/>
      <c r="L499" s="148"/>
      <c r="M499" s="148"/>
    </row>
    <row r="500" spans="2:13" x14ac:dyDescent="0.2">
      <c r="B500" s="148"/>
      <c r="C500" s="148"/>
      <c r="D500" s="148"/>
      <c r="E500" s="148"/>
      <c r="F500" s="148"/>
      <c r="G500" s="148"/>
      <c r="H500" s="148"/>
      <c r="I500" s="148"/>
      <c r="J500" s="148"/>
      <c r="K500" s="148"/>
      <c r="L500" s="148"/>
      <c r="M500" s="148"/>
    </row>
    <row r="501" spans="2:13" x14ac:dyDescent="0.2">
      <c r="B501" s="148"/>
      <c r="C501" s="148"/>
      <c r="D501" s="148"/>
      <c r="E501" s="148"/>
      <c r="F501" s="148"/>
      <c r="G501" s="148"/>
      <c r="H501" s="148"/>
      <c r="I501" s="148"/>
      <c r="J501" s="148"/>
      <c r="K501" s="148"/>
      <c r="L501" s="148"/>
      <c r="M501" s="148"/>
    </row>
    <row r="502" spans="2:13" x14ac:dyDescent="0.2">
      <c r="B502" s="148"/>
      <c r="C502" s="148"/>
      <c r="D502" s="148"/>
      <c r="E502" s="148"/>
      <c r="F502" s="148"/>
      <c r="G502" s="148"/>
      <c r="H502" s="148"/>
      <c r="I502" s="148"/>
      <c r="J502" s="148"/>
      <c r="K502" s="148"/>
      <c r="L502" s="148"/>
      <c r="M502" s="148"/>
    </row>
    <row r="503" spans="2:13" x14ac:dyDescent="0.2">
      <c r="B503" s="148"/>
      <c r="C503" s="148"/>
      <c r="D503" s="148"/>
      <c r="E503" s="148"/>
      <c r="F503" s="148"/>
      <c r="G503" s="148"/>
      <c r="H503" s="148"/>
      <c r="I503" s="148"/>
      <c r="J503" s="148"/>
      <c r="K503" s="148"/>
      <c r="L503" s="148"/>
      <c r="M503" s="148"/>
    </row>
    <row r="504" spans="2:13" x14ac:dyDescent="0.2">
      <c r="B504" s="148"/>
      <c r="C504" s="148"/>
      <c r="D504" s="148"/>
      <c r="E504" s="148"/>
      <c r="F504" s="148"/>
      <c r="G504" s="148"/>
      <c r="H504" s="148"/>
      <c r="I504" s="148"/>
      <c r="J504" s="148"/>
      <c r="K504" s="148"/>
      <c r="L504" s="148"/>
      <c r="M504" s="148"/>
    </row>
    <row r="505" spans="2:13" x14ac:dyDescent="0.2">
      <c r="B505" s="148"/>
      <c r="C505" s="148"/>
      <c r="D505" s="148"/>
      <c r="E505" s="148"/>
      <c r="F505" s="148"/>
      <c r="G505" s="148"/>
      <c r="H505" s="148"/>
      <c r="I505" s="148"/>
      <c r="J505" s="148"/>
      <c r="K505" s="148"/>
      <c r="L505" s="148"/>
      <c r="M505" s="148"/>
    </row>
    <row r="506" spans="2:13" x14ac:dyDescent="0.2">
      <c r="B506" s="148"/>
      <c r="C506" s="148"/>
      <c r="D506" s="148"/>
      <c r="E506" s="148"/>
      <c r="F506" s="148"/>
      <c r="G506" s="148"/>
      <c r="H506" s="148"/>
      <c r="I506" s="148"/>
      <c r="J506" s="148"/>
      <c r="K506" s="148"/>
      <c r="L506" s="148"/>
      <c r="M506" s="148"/>
    </row>
    <row r="507" spans="2:13" x14ac:dyDescent="0.2">
      <c r="B507" s="148"/>
      <c r="C507" s="148"/>
      <c r="D507" s="148"/>
      <c r="E507" s="148"/>
      <c r="F507" s="148"/>
      <c r="G507" s="148"/>
      <c r="H507" s="148"/>
      <c r="I507" s="148"/>
      <c r="J507" s="148"/>
      <c r="K507" s="148"/>
      <c r="L507" s="148"/>
      <c r="M507" s="148"/>
    </row>
    <row r="508" spans="2:13" x14ac:dyDescent="0.2">
      <c r="B508" s="148"/>
      <c r="C508" s="148"/>
      <c r="D508" s="148"/>
      <c r="E508" s="148"/>
      <c r="F508" s="148"/>
      <c r="G508" s="148"/>
      <c r="H508" s="148"/>
      <c r="I508" s="148"/>
      <c r="J508" s="148"/>
      <c r="K508" s="148"/>
      <c r="L508" s="148"/>
      <c r="M508" s="148"/>
    </row>
    <row r="509" spans="2:13" x14ac:dyDescent="0.2">
      <c r="B509" s="148"/>
      <c r="C509" s="148"/>
      <c r="D509" s="148"/>
      <c r="E509" s="148"/>
      <c r="F509" s="148"/>
      <c r="G509" s="148"/>
      <c r="H509" s="148"/>
      <c r="I509" s="148"/>
      <c r="J509" s="148"/>
      <c r="K509" s="148"/>
      <c r="L509" s="148"/>
      <c r="M509" s="148"/>
    </row>
    <row r="510" spans="2:13" x14ac:dyDescent="0.2">
      <c r="B510" s="148"/>
      <c r="C510" s="148"/>
      <c r="D510" s="148"/>
      <c r="E510" s="148"/>
      <c r="F510" s="148"/>
      <c r="G510" s="148"/>
      <c r="H510" s="148"/>
      <c r="I510" s="148"/>
      <c r="J510" s="148"/>
      <c r="K510" s="148"/>
      <c r="L510" s="148"/>
      <c r="M510" s="148"/>
    </row>
    <row r="511" spans="2:13" x14ac:dyDescent="0.2">
      <c r="B511" s="148"/>
      <c r="C511" s="148"/>
      <c r="D511" s="148"/>
      <c r="E511" s="148"/>
      <c r="F511" s="148"/>
      <c r="G511" s="148"/>
      <c r="H511" s="148"/>
      <c r="I511" s="148"/>
      <c r="J511" s="148"/>
      <c r="K511" s="148"/>
      <c r="L511" s="148"/>
      <c r="M511" s="148"/>
    </row>
    <row r="512" spans="2:13" x14ac:dyDescent="0.2">
      <c r="B512" s="148"/>
      <c r="C512" s="148"/>
      <c r="D512" s="148"/>
      <c r="E512" s="148"/>
      <c r="F512" s="148"/>
      <c r="G512" s="148"/>
      <c r="H512" s="148"/>
      <c r="I512" s="148"/>
      <c r="J512" s="148"/>
      <c r="K512" s="148"/>
      <c r="L512" s="148"/>
      <c r="M512" s="148"/>
    </row>
    <row r="513" spans="2:13" x14ac:dyDescent="0.2">
      <c r="B513" s="148"/>
      <c r="C513" s="148"/>
      <c r="D513" s="148"/>
      <c r="E513" s="148"/>
      <c r="F513" s="148"/>
      <c r="G513" s="148"/>
      <c r="H513" s="148"/>
      <c r="I513" s="148"/>
      <c r="J513" s="148"/>
      <c r="K513" s="148"/>
      <c r="L513" s="148"/>
      <c r="M513" s="148"/>
    </row>
    <row r="514" spans="2:13" x14ac:dyDescent="0.2">
      <c r="B514" s="148"/>
      <c r="C514" s="148"/>
      <c r="D514" s="148"/>
      <c r="E514" s="148"/>
      <c r="F514" s="148"/>
      <c r="G514" s="148"/>
      <c r="H514" s="148"/>
      <c r="I514" s="148"/>
      <c r="J514" s="148"/>
      <c r="K514" s="148"/>
      <c r="L514" s="148"/>
      <c r="M514" s="148"/>
    </row>
    <row r="515" spans="2:13" x14ac:dyDescent="0.2">
      <c r="B515" s="148"/>
      <c r="C515" s="148"/>
      <c r="D515" s="148"/>
      <c r="E515" s="148"/>
      <c r="F515" s="148"/>
      <c r="G515" s="148"/>
      <c r="H515" s="148"/>
      <c r="I515" s="148"/>
      <c r="J515" s="148"/>
      <c r="K515" s="148"/>
      <c r="L515" s="148"/>
      <c r="M515" s="148"/>
    </row>
    <row r="516" spans="2:13" x14ac:dyDescent="0.2">
      <c r="B516" s="148"/>
      <c r="C516" s="148"/>
      <c r="D516" s="148"/>
      <c r="E516" s="148"/>
      <c r="F516" s="148"/>
      <c r="G516" s="148"/>
      <c r="H516" s="148"/>
      <c r="I516" s="148"/>
      <c r="J516" s="148"/>
      <c r="K516" s="148"/>
      <c r="L516" s="148"/>
      <c r="M516" s="148"/>
    </row>
    <row r="517" spans="2:13" x14ac:dyDescent="0.2">
      <c r="B517" s="148"/>
      <c r="C517" s="148"/>
      <c r="D517" s="148"/>
      <c r="E517" s="148"/>
      <c r="F517" s="148"/>
      <c r="G517" s="148"/>
      <c r="H517" s="148"/>
      <c r="I517" s="148"/>
      <c r="J517" s="148"/>
      <c r="K517" s="148"/>
      <c r="L517" s="148"/>
      <c r="M517" s="148"/>
    </row>
    <row r="518" spans="2:13" x14ac:dyDescent="0.2">
      <c r="B518" s="148"/>
      <c r="C518" s="148"/>
      <c r="D518" s="148"/>
      <c r="E518" s="148"/>
      <c r="F518" s="148"/>
      <c r="G518" s="148"/>
      <c r="H518" s="148"/>
      <c r="I518" s="148"/>
      <c r="J518" s="148"/>
      <c r="K518" s="148"/>
      <c r="L518" s="148"/>
      <c r="M518" s="148"/>
    </row>
    <row r="519" spans="2:13" x14ac:dyDescent="0.2">
      <c r="B519" s="148"/>
      <c r="C519" s="148"/>
      <c r="D519" s="148"/>
      <c r="E519" s="148"/>
      <c r="F519" s="148"/>
      <c r="G519" s="148"/>
      <c r="H519" s="148"/>
      <c r="I519" s="148"/>
      <c r="J519" s="148"/>
      <c r="K519" s="148"/>
      <c r="L519" s="148"/>
      <c r="M519" s="148"/>
    </row>
    <row r="520" spans="2:13" x14ac:dyDescent="0.2">
      <c r="B520" s="148"/>
      <c r="C520" s="148"/>
      <c r="D520" s="148"/>
      <c r="E520" s="148"/>
      <c r="F520" s="148"/>
      <c r="G520" s="148"/>
      <c r="H520" s="148"/>
      <c r="I520" s="148"/>
      <c r="J520" s="148"/>
      <c r="K520" s="148"/>
      <c r="L520" s="148"/>
      <c r="M520" s="148"/>
    </row>
    <row r="521" spans="2:13" x14ac:dyDescent="0.2">
      <c r="B521" s="148"/>
      <c r="C521" s="148"/>
      <c r="D521" s="148"/>
      <c r="E521" s="148"/>
      <c r="F521" s="148"/>
      <c r="G521" s="148"/>
      <c r="H521" s="148"/>
      <c r="I521" s="148"/>
      <c r="J521" s="148"/>
      <c r="K521" s="148"/>
      <c r="L521" s="148"/>
      <c r="M521" s="148"/>
    </row>
    <row r="522" spans="2:13" x14ac:dyDescent="0.2">
      <c r="B522" s="148"/>
      <c r="C522" s="148"/>
      <c r="D522" s="148"/>
      <c r="E522" s="148"/>
      <c r="F522" s="148"/>
      <c r="G522" s="148"/>
      <c r="H522" s="148"/>
      <c r="I522" s="148"/>
      <c r="J522" s="148"/>
      <c r="K522" s="148"/>
      <c r="L522" s="148"/>
      <c r="M522" s="148"/>
    </row>
    <row r="523" spans="2:13" x14ac:dyDescent="0.2">
      <c r="B523" s="148"/>
      <c r="C523" s="148"/>
      <c r="D523" s="148"/>
      <c r="E523" s="148"/>
      <c r="F523" s="148"/>
      <c r="G523" s="148"/>
      <c r="H523" s="148"/>
      <c r="I523" s="148"/>
      <c r="J523" s="148"/>
      <c r="K523" s="148"/>
      <c r="L523" s="148"/>
      <c r="M523" s="148"/>
    </row>
    <row r="524" spans="2:13" x14ac:dyDescent="0.2">
      <c r="B524" s="148"/>
      <c r="C524" s="148"/>
      <c r="D524" s="148"/>
      <c r="E524" s="148"/>
      <c r="F524" s="148"/>
      <c r="G524" s="148"/>
      <c r="H524" s="148"/>
      <c r="I524" s="148"/>
      <c r="J524" s="148"/>
      <c r="K524" s="148"/>
      <c r="L524" s="148"/>
      <c r="M524" s="148"/>
    </row>
    <row r="525" spans="2:13" x14ac:dyDescent="0.2">
      <c r="B525" s="148"/>
      <c r="C525" s="148"/>
      <c r="D525" s="148"/>
      <c r="E525" s="148"/>
      <c r="F525" s="148"/>
      <c r="G525" s="148"/>
      <c r="H525" s="148"/>
      <c r="I525" s="148"/>
      <c r="J525" s="148"/>
      <c r="K525" s="148"/>
      <c r="L525" s="148"/>
      <c r="M525" s="148"/>
    </row>
    <row r="526" spans="2:13" x14ac:dyDescent="0.2">
      <c r="B526" s="148"/>
      <c r="C526" s="148"/>
      <c r="D526" s="148"/>
      <c r="E526" s="148"/>
      <c r="F526" s="148"/>
      <c r="G526" s="148"/>
      <c r="H526" s="148"/>
      <c r="I526" s="148"/>
      <c r="J526" s="148"/>
      <c r="K526" s="148"/>
      <c r="L526" s="148"/>
      <c r="M526" s="148"/>
    </row>
    <row r="527" spans="2:13" x14ac:dyDescent="0.2">
      <c r="B527" s="148"/>
      <c r="C527" s="148"/>
      <c r="D527" s="148"/>
      <c r="E527" s="148"/>
      <c r="F527" s="148"/>
      <c r="G527" s="148"/>
      <c r="H527" s="148"/>
      <c r="I527" s="148"/>
      <c r="J527" s="148"/>
      <c r="K527" s="148"/>
      <c r="L527" s="148"/>
      <c r="M527" s="148"/>
    </row>
    <row r="528" spans="2:13" x14ac:dyDescent="0.2">
      <c r="B528" s="148"/>
      <c r="C528" s="148"/>
      <c r="D528" s="148"/>
      <c r="E528" s="148"/>
      <c r="F528" s="148"/>
      <c r="G528" s="148"/>
      <c r="H528" s="148"/>
      <c r="I528" s="148"/>
      <c r="J528" s="148"/>
      <c r="K528" s="148"/>
      <c r="L528" s="148"/>
      <c r="M528" s="148"/>
    </row>
    <row r="529" spans="2:13" x14ac:dyDescent="0.2">
      <c r="B529" s="148"/>
      <c r="C529" s="148"/>
      <c r="D529" s="148"/>
      <c r="E529" s="148"/>
      <c r="F529" s="148"/>
      <c r="G529" s="148"/>
      <c r="H529" s="148"/>
      <c r="I529" s="148"/>
      <c r="J529" s="148"/>
      <c r="K529" s="148"/>
      <c r="L529" s="148"/>
      <c r="M529" s="148"/>
    </row>
    <row r="530" spans="2:13" x14ac:dyDescent="0.2">
      <c r="B530" s="148"/>
      <c r="C530" s="148"/>
      <c r="D530" s="148"/>
      <c r="E530" s="148"/>
      <c r="F530" s="148"/>
      <c r="G530" s="148"/>
      <c r="H530" s="148"/>
      <c r="I530" s="148"/>
      <c r="J530" s="148"/>
      <c r="K530" s="148"/>
      <c r="L530" s="148"/>
      <c r="M530" s="148"/>
    </row>
    <row r="531" spans="2:13" x14ac:dyDescent="0.2">
      <c r="B531" s="148"/>
      <c r="C531" s="148"/>
      <c r="D531" s="148"/>
      <c r="E531" s="148"/>
      <c r="F531" s="148"/>
      <c r="G531" s="148"/>
      <c r="H531" s="148"/>
      <c r="I531" s="148"/>
      <c r="J531" s="148"/>
      <c r="K531" s="148"/>
      <c r="L531" s="148"/>
      <c r="M531" s="148"/>
    </row>
    <row r="532" spans="2:13" x14ac:dyDescent="0.2">
      <c r="B532" s="148"/>
      <c r="C532" s="148"/>
      <c r="D532" s="148"/>
      <c r="E532" s="148"/>
      <c r="F532" s="148"/>
      <c r="G532" s="148"/>
      <c r="H532" s="148"/>
      <c r="I532" s="148"/>
      <c r="J532" s="148"/>
      <c r="K532" s="148"/>
      <c r="L532" s="148"/>
      <c r="M532" s="148"/>
    </row>
    <row r="533" spans="2:13" x14ac:dyDescent="0.2">
      <c r="B533" s="148"/>
      <c r="C533" s="148"/>
      <c r="D533" s="148"/>
      <c r="E533" s="148"/>
      <c r="F533" s="148"/>
      <c r="G533" s="148"/>
      <c r="H533" s="148"/>
      <c r="I533" s="148"/>
      <c r="J533" s="148"/>
      <c r="K533" s="148"/>
      <c r="L533" s="148"/>
      <c r="M533" s="148"/>
    </row>
    <row r="534" spans="2:13" x14ac:dyDescent="0.2">
      <c r="B534" s="148"/>
      <c r="C534" s="148"/>
      <c r="D534" s="148"/>
      <c r="E534" s="148"/>
      <c r="F534" s="148"/>
      <c r="G534" s="148"/>
      <c r="H534" s="148"/>
      <c r="I534" s="148"/>
      <c r="J534" s="148"/>
      <c r="K534" s="148"/>
      <c r="L534" s="148"/>
      <c r="M534" s="148"/>
    </row>
    <row r="535" spans="2:13" x14ac:dyDescent="0.2">
      <c r="B535" s="148"/>
      <c r="C535" s="148"/>
      <c r="D535" s="148"/>
      <c r="E535" s="148"/>
      <c r="F535" s="148"/>
      <c r="G535" s="148"/>
      <c r="H535" s="148"/>
      <c r="I535" s="148"/>
      <c r="J535" s="148"/>
      <c r="K535" s="148"/>
      <c r="L535" s="148"/>
      <c r="M535" s="148"/>
    </row>
    <row r="536" spans="2:13" x14ac:dyDescent="0.2">
      <c r="B536" s="148"/>
      <c r="C536" s="148"/>
      <c r="D536" s="148"/>
      <c r="E536" s="148"/>
      <c r="F536" s="148"/>
      <c r="G536" s="148"/>
      <c r="H536" s="148"/>
      <c r="I536" s="148"/>
      <c r="J536" s="148"/>
      <c r="K536" s="148"/>
      <c r="L536" s="148"/>
      <c r="M536" s="148"/>
    </row>
    <row r="537" spans="2:13" x14ac:dyDescent="0.2">
      <c r="B537" s="148"/>
      <c r="C537" s="148"/>
      <c r="D537" s="148"/>
      <c r="E537" s="148"/>
      <c r="F537" s="148"/>
      <c r="G537" s="148"/>
      <c r="H537" s="148"/>
      <c r="I537" s="148"/>
      <c r="J537" s="148"/>
      <c r="K537" s="148"/>
      <c r="L537" s="148"/>
      <c r="M537" s="148"/>
    </row>
    <row r="538" spans="2:13" x14ac:dyDescent="0.2">
      <c r="B538" s="148"/>
      <c r="C538" s="148"/>
      <c r="D538" s="148"/>
      <c r="E538" s="148"/>
      <c r="F538" s="148"/>
      <c r="G538" s="148"/>
      <c r="H538" s="148"/>
      <c r="I538" s="148"/>
      <c r="J538" s="148"/>
      <c r="K538" s="148"/>
      <c r="L538" s="148"/>
      <c r="M538" s="148"/>
    </row>
    <row r="539" spans="2:13" x14ac:dyDescent="0.2">
      <c r="B539" s="148"/>
      <c r="C539" s="148"/>
      <c r="D539" s="148"/>
      <c r="E539" s="148"/>
      <c r="F539" s="148"/>
      <c r="G539" s="148"/>
      <c r="H539" s="148"/>
      <c r="I539" s="148"/>
      <c r="J539" s="148"/>
      <c r="K539" s="148"/>
      <c r="L539" s="148"/>
      <c r="M539" s="148"/>
    </row>
    <row r="540" spans="2:13" x14ac:dyDescent="0.2">
      <c r="B540" s="148"/>
      <c r="C540" s="148"/>
      <c r="D540" s="148"/>
      <c r="E540" s="148"/>
      <c r="F540" s="148"/>
      <c r="G540" s="148"/>
      <c r="H540" s="148"/>
      <c r="I540" s="148"/>
      <c r="J540" s="148"/>
      <c r="K540" s="148"/>
      <c r="L540" s="148"/>
      <c r="M540" s="148"/>
    </row>
    <row r="541" spans="2:13" x14ac:dyDescent="0.2">
      <c r="B541" s="148"/>
      <c r="C541" s="148"/>
      <c r="D541" s="148"/>
      <c r="E541" s="148"/>
      <c r="F541" s="148"/>
      <c r="G541" s="148"/>
      <c r="H541" s="148"/>
      <c r="I541" s="148"/>
      <c r="J541" s="148"/>
      <c r="K541" s="148"/>
      <c r="L541" s="148"/>
      <c r="M541" s="148"/>
    </row>
    <row r="542" spans="2:13" x14ac:dyDescent="0.2">
      <c r="B542" s="148"/>
      <c r="C542" s="148"/>
      <c r="D542" s="148"/>
      <c r="E542" s="148"/>
      <c r="F542" s="148"/>
      <c r="G542" s="148"/>
      <c r="H542" s="148"/>
      <c r="I542" s="148"/>
      <c r="J542" s="148"/>
      <c r="K542" s="148"/>
      <c r="L542" s="148"/>
      <c r="M542" s="148"/>
    </row>
    <row r="543" spans="2:13" x14ac:dyDescent="0.2">
      <c r="B543" s="148"/>
      <c r="C543" s="148"/>
      <c r="D543" s="148"/>
      <c r="E543" s="148"/>
      <c r="F543" s="148"/>
      <c r="G543" s="148"/>
      <c r="H543" s="148"/>
      <c r="I543" s="148"/>
      <c r="J543" s="148"/>
      <c r="K543" s="148"/>
      <c r="L543" s="148"/>
      <c r="M543" s="148"/>
    </row>
    <row r="544" spans="2:13" x14ac:dyDescent="0.2">
      <c r="B544" s="148"/>
      <c r="C544" s="148"/>
      <c r="D544" s="148"/>
      <c r="E544" s="148"/>
      <c r="F544" s="148"/>
      <c r="G544" s="148"/>
      <c r="H544" s="148"/>
      <c r="I544" s="148"/>
      <c r="J544" s="148"/>
      <c r="K544" s="148"/>
      <c r="L544" s="148"/>
      <c r="M544" s="148"/>
    </row>
    <row r="545" spans="2:13" x14ac:dyDescent="0.2">
      <c r="B545" s="148"/>
      <c r="C545" s="148"/>
      <c r="D545" s="148"/>
      <c r="E545" s="148"/>
      <c r="F545" s="148"/>
      <c r="G545" s="148"/>
      <c r="H545" s="148"/>
      <c r="I545" s="148"/>
      <c r="J545" s="148"/>
      <c r="K545" s="148"/>
      <c r="L545" s="148"/>
      <c r="M545" s="148"/>
    </row>
    <row r="546" spans="2:13" x14ac:dyDescent="0.2">
      <c r="B546" s="148"/>
      <c r="C546" s="148"/>
      <c r="D546" s="148"/>
      <c r="E546" s="148"/>
      <c r="F546" s="148"/>
      <c r="G546" s="148"/>
      <c r="H546" s="148"/>
      <c r="I546" s="148"/>
      <c r="J546" s="148"/>
      <c r="K546" s="148"/>
      <c r="L546" s="148"/>
      <c r="M546" s="148"/>
    </row>
    <row r="547" spans="2:13" x14ac:dyDescent="0.2">
      <c r="B547" s="148"/>
      <c r="C547" s="148"/>
      <c r="D547" s="148"/>
      <c r="E547" s="148"/>
      <c r="F547" s="148"/>
      <c r="G547" s="148"/>
      <c r="H547" s="148"/>
      <c r="I547" s="148"/>
      <c r="J547" s="148"/>
      <c r="K547" s="148"/>
      <c r="L547" s="148"/>
      <c r="M547" s="148"/>
    </row>
    <row r="548" spans="2:13" x14ac:dyDescent="0.2">
      <c r="B548" s="148"/>
      <c r="C548" s="148"/>
      <c r="D548" s="148"/>
      <c r="E548" s="148"/>
      <c r="F548" s="148"/>
      <c r="G548" s="148"/>
      <c r="H548" s="148"/>
      <c r="I548" s="148"/>
      <c r="J548" s="148"/>
      <c r="K548" s="148"/>
      <c r="L548" s="148"/>
      <c r="M548" s="148"/>
    </row>
    <row r="549" spans="2:13" x14ac:dyDescent="0.2">
      <c r="B549" s="148"/>
      <c r="C549" s="148"/>
      <c r="D549" s="148"/>
      <c r="E549" s="148"/>
      <c r="F549" s="148"/>
      <c r="G549" s="148"/>
      <c r="H549" s="148"/>
      <c r="I549" s="148"/>
      <c r="J549" s="148"/>
      <c r="K549" s="148"/>
      <c r="L549" s="148"/>
      <c r="M549" s="148"/>
    </row>
    <row r="550" spans="2:13" x14ac:dyDescent="0.2">
      <c r="B550" s="148"/>
      <c r="C550" s="148"/>
      <c r="D550" s="148"/>
      <c r="E550" s="148"/>
      <c r="F550" s="148"/>
      <c r="G550" s="148"/>
      <c r="H550" s="148"/>
      <c r="I550" s="148"/>
      <c r="J550" s="148"/>
      <c r="K550" s="148"/>
      <c r="L550" s="148"/>
      <c r="M550" s="148"/>
    </row>
    <row r="551" spans="2:13" x14ac:dyDescent="0.2">
      <c r="B551" s="148"/>
      <c r="C551" s="148"/>
      <c r="D551" s="148"/>
      <c r="E551" s="148"/>
      <c r="F551" s="148"/>
      <c r="G551" s="148"/>
      <c r="H551" s="148"/>
      <c r="I551" s="148"/>
      <c r="J551" s="148"/>
      <c r="K551" s="148"/>
      <c r="L551" s="148"/>
      <c r="M551" s="148"/>
    </row>
    <row r="552" spans="2:13" x14ac:dyDescent="0.2">
      <c r="B552" s="148"/>
      <c r="C552" s="148"/>
      <c r="D552" s="148"/>
      <c r="E552" s="148"/>
      <c r="F552" s="148"/>
      <c r="G552" s="148"/>
      <c r="H552" s="148"/>
      <c r="I552" s="148"/>
      <c r="J552" s="148"/>
      <c r="K552" s="148"/>
      <c r="L552" s="148"/>
      <c r="M552" s="148"/>
    </row>
    <row r="553" spans="2:13" x14ac:dyDescent="0.2">
      <c r="B553" s="148"/>
      <c r="C553" s="148"/>
      <c r="D553" s="148"/>
      <c r="E553" s="148"/>
      <c r="F553" s="148"/>
      <c r="G553" s="148"/>
      <c r="H553" s="148"/>
      <c r="I553" s="148"/>
      <c r="J553" s="148"/>
      <c r="K553" s="148"/>
      <c r="L553" s="148"/>
      <c r="M553" s="148"/>
    </row>
    <row r="554" spans="2:13" x14ac:dyDescent="0.2">
      <c r="B554" s="148"/>
      <c r="C554" s="148"/>
      <c r="D554" s="148"/>
      <c r="E554" s="148"/>
      <c r="F554" s="148"/>
      <c r="G554" s="148"/>
      <c r="H554" s="148"/>
      <c r="I554" s="148"/>
      <c r="J554" s="148"/>
      <c r="K554" s="148"/>
      <c r="L554" s="148"/>
      <c r="M554" s="148"/>
    </row>
    <row r="555" spans="2:13" x14ac:dyDescent="0.2">
      <c r="B555" s="148"/>
      <c r="C555" s="148"/>
      <c r="D555" s="148"/>
      <c r="E555" s="148"/>
      <c r="F555" s="148"/>
      <c r="G555" s="148"/>
      <c r="H555" s="148"/>
      <c r="I555" s="148"/>
      <c r="J555" s="148"/>
      <c r="K555" s="148"/>
      <c r="L555" s="148"/>
      <c r="M555" s="148"/>
    </row>
    <row r="556" spans="2:13" x14ac:dyDescent="0.2">
      <c r="B556" s="148"/>
      <c r="C556" s="148"/>
      <c r="D556" s="148"/>
      <c r="E556" s="148"/>
      <c r="F556" s="148"/>
      <c r="G556" s="148"/>
      <c r="H556" s="148"/>
      <c r="I556" s="148"/>
      <c r="J556" s="148"/>
      <c r="K556" s="148"/>
      <c r="L556" s="148"/>
      <c r="M556" s="148"/>
    </row>
    <row r="557" spans="2:13" x14ac:dyDescent="0.2">
      <c r="B557" s="148"/>
      <c r="C557" s="148"/>
      <c r="D557" s="148"/>
      <c r="E557" s="148"/>
      <c r="F557" s="148"/>
      <c r="G557" s="148"/>
      <c r="H557" s="148"/>
      <c r="I557" s="148"/>
      <c r="J557" s="148"/>
      <c r="K557" s="148"/>
      <c r="L557" s="148"/>
      <c r="M557" s="148"/>
    </row>
    <row r="558" spans="2:13" x14ac:dyDescent="0.2">
      <c r="B558" s="148"/>
      <c r="C558" s="148"/>
      <c r="D558" s="148"/>
      <c r="E558" s="148"/>
      <c r="F558" s="148"/>
      <c r="G558" s="148"/>
      <c r="H558" s="148"/>
      <c r="I558" s="148"/>
      <c r="J558" s="148"/>
      <c r="K558" s="148"/>
      <c r="L558" s="148"/>
      <c r="M558" s="148"/>
    </row>
    <row r="559" spans="2:13" x14ac:dyDescent="0.2">
      <c r="B559" s="148"/>
      <c r="C559" s="148"/>
      <c r="D559" s="148"/>
      <c r="E559" s="148"/>
      <c r="F559" s="148"/>
      <c r="G559" s="148"/>
      <c r="H559" s="148"/>
      <c r="I559" s="148"/>
      <c r="J559" s="148"/>
      <c r="K559" s="148"/>
      <c r="L559" s="148"/>
      <c r="M559" s="148"/>
    </row>
    <row r="560" spans="2:13" x14ac:dyDescent="0.2">
      <c r="B560" s="148"/>
      <c r="C560" s="148"/>
      <c r="D560" s="148"/>
      <c r="E560" s="148"/>
      <c r="F560" s="148"/>
      <c r="G560" s="148"/>
      <c r="H560" s="148"/>
      <c r="I560" s="148"/>
      <c r="J560" s="148"/>
      <c r="K560" s="148"/>
      <c r="L560" s="148"/>
      <c r="M560" s="148"/>
    </row>
    <row r="561" spans="2:13" x14ac:dyDescent="0.2">
      <c r="B561" s="148"/>
      <c r="C561" s="148"/>
      <c r="D561" s="148"/>
      <c r="E561" s="148"/>
      <c r="F561" s="148"/>
      <c r="G561" s="148"/>
      <c r="H561" s="148"/>
      <c r="I561" s="148"/>
      <c r="J561" s="148"/>
      <c r="K561" s="148"/>
      <c r="L561" s="148"/>
      <c r="M561" s="148"/>
    </row>
    <row r="562" spans="2:13" x14ac:dyDescent="0.2">
      <c r="B562" s="148"/>
      <c r="C562" s="148"/>
      <c r="D562" s="148"/>
      <c r="E562" s="148"/>
      <c r="F562" s="148"/>
      <c r="G562" s="148"/>
      <c r="H562" s="148"/>
      <c r="I562" s="148"/>
      <c r="J562" s="148"/>
      <c r="K562" s="148"/>
      <c r="L562" s="148"/>
      <c r="M562" s="148"/>
    </row>
    <row r="563" spans="2:13" x14ac:dyDescent="0.2">
      <c r="B563" s="148"/>
      <c r="C563" s="148"/>
      <c r="D563" s="148"/>
      <c r="E563" s="148"/>
      <c r="F563" s="148"/>
      <c r="G563" s="148"/>
      <c r="H563" s="148"/>
      <c r="I563" s="148"/>
      <c r="J563" s="148"/>
      <c r="K563" s="148"/>
      <c r="L563" s="148"/>
      <c r="M563" s="148"/>
    </row>
    <row r="564" spans="2:13" x14ac:dyDescent="0.2">
      <c r="B564" s="148"/>
      <c r="C564" s="148"/>
      <c r="D564" s="148"/>
      <c r="E564" s="148"/>
      <c r="F564" s="148"/>
      <c r="G564" s="148"/>
      <c r="H564" s="148"/>
      <c r="I564" s="148"/>
      <c r="J564" s="148"/>
      <c r="K564" s="148"/>
      <c r="L564" s="148"/>
      <c r="M564" s="148"/>
    </row>
    <row r="565" spans="2:13" x14ac:dyDescent="0.2">
      <c r="B565" s="148"/>
      <c r="C565" s="148"/>
      <c r="D565" s="148"/>
      <c r="E565" s="148"/>
      <c r="F565" s="148"/>
      <c r="G565" s="148"/>
      <c r="H565" s="148"/>
      <c r="I565" s="148"/>
      <c r="J565" s="148"/>
      <c r="K565" s="148"/>
      <c r="L565" s="148"/>
      <c r="M565" s="148"/>
    </row>
    <row r="566" spans="2:13" x14ac:dyDescent="0.2">
      <c r="B566" s="148"/>
      <c r="C566" s="148"/>
      <c r="D566" s="148"/>
      <c r="E566" s="148"/>
      <c r="F566" s="148"/>
      <c r="G566" s="148"/>
      <c r="H566" s="148"/>
      <c r="I566" s="148"/>
      <c r="J566" s="148"/>
      <c r="K566" s="148"/>
      <c r="L566" s="148"/>
      <c r="M566" s="148"/>
    </row>
    <row r="567" spans="2:13" x14ac:dyDescent="0.2">
      <c r="B567" s="148"/>
      <c r="C567" s="148"/>
      <c r="D567" s="148"/>
      <c r="E567" s="148"/>
      <c r="F567" s="148"/>
      <c r="G567" s="148"/>
      <c r="H567" s="148"/>
      <c r="I567" s="148"/>
      <c r="J567" s="148"/>
      <c r="K567" s="148"/>
      <c r="L567" s="148"/>
      <c r="M567" s="148"/>
    </row>
    <row r="568" spans="2:13" x14ac:dyDescent="0.2">
      <c r="B568" s="148"/>
      <c r="C568" s="148"/>
      <c r="D568" s="148"/>
      <c r="E568" s="148"/>
      <c r="F568" s="148"/>
      <c r="G568" s="148"/>
      <c r="H568" s="148"/>
      <c r="I568" s="148"/>
      <c r="J568" s="148"/>
      <c r="K568" s="148"/>
      <c r="L568" s="148"/>
      <c r="M568" s="148"/>
    </row>
    <row r="569" spans="2:13" x14ac:dyDescent="0.2">
      <c r="B569" s="148"/>
      <c r="C569" s="148"/>
      <c r="D569" s="148"/>
      <c r="E569" s="148"/>
      <c r="F569" s="148"/>
      <c r="G569" s="148"/>
      <c r="H569" s="148"/>
      <c r="I569" s="148"/>
      <c r="J569" s="148"/>
      <c r="K569" s="148"/>
      <c r="L569" s="148"/>
      <c r="M569" s="148"/>
    </row>
    <row r="570" spans="2:13" x14ac:dyDescent="0.2">
      <c r="B570" s="148"/>
      <c r="C570" s="148"/>
      <c r="D570" s="148"/>
      <c r="E570" s="148"/>
      <c r="F570" s="148"/>
      <c r="G570" s="148"/>
      <c r="H570" s="148"/>
      <c r="I570" s="148"/>
      <c r="J570" s="148"/>
      <c r="K570" s="148"/>
      <c r="L570" s="148"/>
      <c r="M570" s="148"/>
    </row>
    <row r="571" spans="2:13" x14ac:dyDescent="0.2">
      <c r="B571" s="148"/>
      <c r="C571" s="148"/>
      <c r="D571" s="148"/>
      <c r="E571" s="148"/>
      <c r="F571" s="148"/>
      <c r="G571" s="148"/>
      <c r="H571" s="148"/>
      <c r="I571" s="148"/>
      <c r="J571" s="148"/>
      <c r="K571" s="148"/>
      <c r="L571" s="148"/>
      <c r="M571" s="148"/>
    </row>
    <row r="572" spans="2:13" x14ac:dyDescent="0.2">
      <c r="B572" s="148"/>
      <c r="C572" s="148"/>
      <c r="D572" s="148"/>
      <c r="E572" s="148"/>
      <c r="F572" s="148"/>
      <c r="G572" s="148"/>
      <c r="H572" s="148"/>
      <c r="I572" s="148"/>
      <c r="J572" s="148"/>
      <c r="K572" s="148"/>
      <c r="L572" s="148"/>
      <c r="M572" s="148"/>
    </row>
    <row r="573" spans="2:13" x14ac:dyDescent="0.2">
      <c r="B573" s="148"/>
      <c r="C573" s="148"/>
      <c r="D573" s="148"/>
      <c r="E573" s="148"/>
      <c r="F573" s="148"/>
      <c r="G573" s="148"/>
      <c r="H573" s="148"/>
      <c r="I573" s="148"/>
      <c r="J573" s="148"/>
      <c r="K573" s="148"/>
      <c r="L573" s="148"/>
      <c r="M573" s="148"/>
    </row>
    <row r="574" spans="2:13" x14ac:dyDescent="0.2">
      <c r="B574" s="148"/>
      <c r="C574" s="148"/>
      <c r="D574" s="148"/>
      <c r="E574" s="148"/>
      <c r="F574" s="148"/>
      <c r="G574" s="148"/>
      <c r="H574" s="148"/>
      <c r="I574" s="148"/>
      <c r="J574" s="148"/>
      <c r="K574" s="148"/>
      <c r="L574" s="148"/>
      <c r="M574" s="148"/>
    </row>
    <row r="575" spans="2:13" x14ac:dyDescent="0.2">
      <c r="B575" s="148"/>
      <c r="C575" s="148"/>
      <c r="D575" s="148"/>
      <c r="E575" s="148"/>
      <c r="F575" s="148"/>
      <c r="G575" s="148"/>
      <c r="H575" s="148"/>
      <c r="I575" s="148"/>
      <c r="J575" s="148"/>
      <c r="K575" s="148"/>
      <c r="L575" s="148"/>
      <c r="M575" s="148"/>
    </row>
    <row r="576" spans="2:13" x14ac:dyDescent="0.2">
      <c r="B576" s="148"/>
      <c r="C576" s="148"/>
      <c r="D576" s="148"/>
      <c r="E576" s="148"/>
      <c r="F576" s="148"/>
      <c r="G576" s="148"/>
      <c r="H576" s="148"/>
      <c r="I576" s="148"/>
      <c r="J576" s="148"/>
      <c r="K576" s="148"/>
      <c r="L576" s="148"/>
      <c r="M576" s="148"/>
    </row>
    <row r="577" spans="2:13" x14ac:dyDescent="0.2">
      <c r="B577" s="148"/>
      <c r="C577" s="148"/>
      <c r="D577" s="148"/>
      <c r="E577" s="148"/>
      <c r="F577" s="148"/>
      <c r="G577" s="148"/>
      <c r="H577" s="148"/>
      <c r="I577" s="148"/>
      <c r="J577" s="148"/>
      <c r="K577" s="148"/>
      <c r="L577" s="148"/>
      <c r="M577" s="148"/>
    </row>
    <row r="578" spans="2:13" x14ac:dyDescent="0.2">
      <c r="B578" s="148"/>
      <c r="C578" s="148"/>
      <c r="D578" s="148"/>
      <c r="E578" s="148"/>
      <c r="F578" s="148"/>
      <c r="G578" s="148"/>
      <c r="H578" s="148"/>
      <c r="I578" s="148"/>
      <c r="J578" s="148"/>
      <c r="K578" s="148"/>
      <c r="L578" s="148"/>
      <c r="M578" s="148"/>
    </row>
    <row r="579" spans="2:13" x14ac:dyDescent="0.2">
      <c r="B579" s="148"/>
      <c r="C579" s="148"/>
      <c r="D579" s="148"/>
      <c r="E579" s="148"/>
      <c r="F579" s="148"/>
      <c r="G579" s="148"/>
      <c r="H579" s="148"/>
      <c r="I579" s="148"/>
      <c r="J579" s="148"/>
      <c r="K579" s="148"/>
      <c r="L579" s="148"/>
      <c r="M579" s="148"/>
    </row>
    <row r="580" spans="2:13" x14ac:dyDescent="0.2">
      <c r="B580" s="148"/>
      <c r="C580" s="148"/>
      <c r="D580" s="148"/>
      <c r="E580" s="148"/>
      <c r="F580" s="148"/>
      <c r="G580" s="148"/>
      <c r="H580" s="148"/>
      <c r="I580" s="148"/>
      <c r="J580" s="148"/>
      <c r="K580" s="148"/>
      <c r="L580" s="148"/>
      <c r="M580" s="148"/>
    </row>
    <row r="581" spans="2:13" x14ac:dyDescent="0.2">
      <c r="B581" s="148"/>
      <c r="C581" s="148"/>
      <c r="D581" s="148"/>
      <c r="E581" s="148"/>
      <c r="F581" s="148"/>
      <c r="G581" s="148"/>
      <c r="H581" s="148"/>
      <c r="I581" s="148"/>
      <c r="J581" s="148"/>
      <c r="K581" s="148"/>
      <c r="L581" s="148"/>
      <c r="M581" s="148"/>
    </row>
    <row r="582" spans="2:13" x14ac:dyDescent="0.2">
      <c r="B582" s="148"/>
      <c r="C582" s="148"/>
      <c r="D582" s="148"/>
      <c r="E582" s="148"/>
      <c r="F582" s="148"/>
      <c r="G582" s="148"/>
      <c r="H582" s="148"/>
      <c r="I582" s="148"/>
      <c r="J582" s="148"/>
      <c r="K582" s="148"/>
      <c r="L582" s="148"/>
      <c r="M582" s="148"/>
    </row>
    <row r="583" spans="2:13" x14ac:dyDescent="0.2">
      <c r="B583" s="148"/>
      <c r="C583" s="148"/>
      <c r="D583" s="148"/>
      <c r="E583" s="148"/>
      <c r="F583" s="148"/>
      <c r="G583" s="148"/>
      <c r="H583" s="148"/>
      <c r="I583" s="148"/>
      <c r="J583" s="148"/>
      <c r="K583" s="148"/>
      <c r="L583" s="148"/>
      <c r="M583" s="148"/>
    </row>
    <row r="584" spans="2:13" x14ac:dyDescent="0.2">
      <c r="B584" s="148"/>
      <c r="C584" s="148"/>
      <c r="D584" s="148"/>
      <c r="E584" s="148"/>
      <c r="F584" s="148"/>
      <c r="G584" s="148"/>
      <c r="H584" s="148"/>
      <c r="I584" s="148"/>
      <c r="J584" s="148"/>
      <c r="K584" s="148"/>
      <c r="L584" s="148"/>
      <c r="M584" s="148"/>
    </row>
    <row r="585" spans="2:13" x14ac:dyDescent="0.2">
      <c r="B585" s="148"/>
      <c r="C585" s="148"/>
      <c r="D585" s="148"/>
      <c r="E585" s="148"/>
      <c r="F585" s="148"/>
      <c r="G585" s="148"/>
      <c r="H585" s="148"/>
      <c r="I585" s="148"/>
      <c r="J585" s="148"/>
      <c r="K585" s="148"/>
      <c r="L585" s="148"/>
      <c r="M585" s="148"/>
    </row>
    <row r="586" spans="2:13" x14ac:dyDescent="0.2">
      <c r="B586" s="148"/>
      <c r="C586" s="148"/>
      <c r="D586" s="148"/>
      <c r="E586" s="148"/>
      <c r="F586" s="148"/>
      <c r="G586" s="148"/>
      <c r="H586" s="148"/>
      <c r="I586" s="148"/>
      <c r="J586" s="148"/>
      <c r="K586" s="148"/>
      <c r="L586" s="148"/>
      <c r="M586" s="148"/>
    </row>
    <row r="587" spans="2:13" x14ac:dyDescent="0.2">
      <c r="B587" s="148"/>
      <c r="C587" s="148"/>
      <c r="D587" s="148"/>
      <c r="E587" s="148"/>
      <c r="F587" s="148"/>
      <c r="G587" s="148"/>
      <c r="H587" s="148"/>
      <c r="I587" s="148"/>
      <c r="J587" s="148"/>
      <c r="K587" s="148"/>
      <c r="L587" s="148"/>
      <c r="M587" s="148"/>
    </row>
    <row r="588" spans="2:13" x14ac:dyDescent="0.2">
      <c r="B588" s="148"/>
      <c r="C588" s="148"/>
      <c r="D588" s="148"/>
      <c r="E588" s="148"/>
      <c r="F588" s="148"/>
      <c r="G588" s="148"/>
      <c r="H588" s="148"/>
      <c r="I588" s="148"/>
      <c r="J588" s="148"/>
      <c r="K588" s="148"/>
      <c r="L588" s="148"/>
      <c r="M588" s="148"/>
    </row>
    <row r="589" spans="2:13" x14ac:dyDescent="0.2">
      <c r="B589" s="148"/>
      <c r="C589" s="148"/>
      <c r="D589" s="148"/>
      <c r="E589" s="148"/>
      <c r="F589" s="148"/>
      <c r="G589" s="148"/>
      <c r="H589" s="148"/>
      <c r="I589" s="148"/>
      <c r="J589" s="148"/>
      <c r="K589" s="148"/>
      <c r="L589" s="148"/>
      <c r="M589" s="148"/>
    </row>
    <row r="590" spans="2:13" x14ac:dyDescent="0.2">
      <c r="B590" s="148"/>
      <c r="C590" s="148"/>
      <c r="D590" s="148"/>
      <c r="E590" s="148"/>
      <c r="F590" s="148"/>
      <c r="G590" s="148"/>
      <c r="H590" s="148"/>
      <c r="I590" s="148"/>
      <c r="J590" s="148"/>
      <c r="K590" s="148"/>
      <c r="L590" s="148"/>
      <c r="M590" s="148"/>
    </row>
    <row r="591" spans="2:13" x14ac:dyDescent="0.2">
      <c r="B591" s="148"/>
      <c r="C591" s="148"/>
      <c r="D591" s="148"/>
      <c r="E591" s="148"/>
      <c r="F591" s="148"/>
      <c r="G591" s="148"/>
      <c r="H591" s="148"/>
      <c r="I591" s="148"/>
      <c r="J591" s="148"/>
      <c r="K591" s="148"/>
      <c r="L591" s="148"/>
      <c r="M591" s="148"/>
    </row>
    <row r="592" spans="2:13" x14ac:dyDescent="0.2">
      <c r="B592" s="148"/>
      <c r="C592" s="148"/>
      <c r="D592" s="148"/>
      <c r="E592" s="148"/>
      <c r="F592" s="148"/>
      <c r="G592" s="148"/>
      <c r="H592" s="148"/>
      <c r="I592" s="148"/>
      <c r="J592" s="148"/>
      <c r="K592" s="148"/>
      <c r="L592" s="148"/>
      <c r="M592" s="148"/>
    </row>
    <row r="593" spans="2:13" x14ac:dyDescent="0.2">
      <c r="B593" s="148"/>
      <c r="C593" s="148"/>
      <c r="D593" s="148"/>
      <c r="E593" s="148"/>
      <c r="F593" s="148"/>
      <c r="G593" s="148"/>
      <c r="H593" s="148"/>
      <c r="I593" s="148"/>
      <c r="J593" s="148"/>
      <c r="K593" s="148"/>
      <c r="L593" s="148"/>
      <c r="M593" s="148"/>
    </row>
    <row r="594" spans="2:13" x14ac:dyDescent="0.2">
      <c r="B594" s="148"/>
      <c r="C594" s="148"/>
      <c r="D594" s="148"/>
      <c r="E594" s="148"/>
      <c r="F594" s="148"/>
      <c r="G594" s="148"/>
      <c r="H594" s="148"/>
      <c r="I594" s="148"/>
      <c r="J594" s="148"/>
      <c r="K594" s="148"/>
      <c r="L594" s="148"/>
      <c r="M594" s="148"/>
    </row>
    <row r="595" spans="2:13" x14ac:dyDescent="0.2">
      <c r="B595" s="148"/>
      <c r="C595" s="148"/>
      <c r="D595" s="148"/>
      <c r="E595" s="148"/>
      <c r="F595" s="148"/>
      <c r="G595" s="148"/>
      <c r="H595" s="148"/>
      <c r="I595" s="148"/>
      <c r="J595" s="148"/>
      <c r="K595" s="148"/>
      <c r="L595" s="148"/>
      <c r="M595" s="148"/>
    </row>
    <row r="596" spans="2:13" x14ac:dyDescent="0.2">
      <c r="B596" s="148"/>
      <c r="C596" s="148"/>
      <c r="D596" s="148"/>
      <c r="E596" s="148"/>
      <c r="F596" s="148"/>
      <c r="G596" s="148"/>
      <c r="H596" s="148"/>
      <c r="I596" s="148"/>
      <c r="J596" s="148"/>
      <c r="K596" s="148"/>
      <c r="L596" s="148"/>
      <c r="M596" s="148"/>
    </row>
    <row r="597" spans="2:13" x14ac:dyDescent="0.2">
      <c r="B597" s="148"/>
      <c r="C597" s="148"/>
      <c r="D597" s="148"/>
      <c r="E597" s="148"/>
      <c r="F597" s="148"/>
      <c r="G597" s="148"/>
      <c r="H597" s="148"/>
      <c r="I597" s="148"/>
      <c r="J597" s="148"/>
      <c r="K597" s="148"/>
      <c r="L597" s="148"/>
      <c r="M597" s="148"/>
    </row>
    <row r="598" spans="2:13" x14ac:dyDescent="0.2">
      <c r="B598" s="148"/>
      <c r="C598" s="148"/>
      <c r="D598" s="148"/>
      <c r="E598" s="148"/>
      <c r="F598" s="148"/>
      <c r="G598" s="148"/>
      <c r="H598" s="148"/>
      <c r="I598" s="148"/>
      <c r="J598" s="148"/>
      <c r="K598" s="148"/>
      <c r="L598" s="148"/>
      <c r="M598" s="148"/>
    </row>
    <row r="599" spans="2:13" x14ac:dyDescent="0.2">
      <c r="B599" s="148"/>
      <c r="C599" s="148"/>
      <c r="D599" s="148"/>
      <c r="E599" s="148"/>
      <c r="F599" s="148"/>
      <c r="G599" s="148"/>
      <c r="H599" s="148"/>
      <c r="I599" s="148"/>
      <c r="J599" s="148"/>
      <c r="K599" s="148"/>
      <c r="L599" s="148"/>
      <c r="M599" s="148"/>
    </row>
    <row r="600" spans="2:13" x14ac:dyDescent="0.2">
      <c r="B600" s="148"/>
      <c r="C600" s="148"/>
      <c r="D600" s="148"/>
      <c r="E600" s="148"/>
      <c r="F600" s="148"/>
      <c r="G600" s="148"/>
      <c r="H600" s="148"/>
      <c r="I600" s="148"/>
      <c r="J600" s="148"/>
      <c r="K600" s="148"/>
      <c r="L600" s="148"/>
      <c r="M600" s="148"/>
    </row>
    <row r="601" spans="2:13" x14ac:dyDescent="0.2">
      <c r="B601" s="148"/>
      <c r="C601" s="148"/>
      <c r="D601" s="148"/>
      <c r="E601" s="148"/>
      <c r="F601" s="148"/>
      <c r="G601" s="148"/>
      <c r="H601" s="148"/>
      <c r="I601" s="148"/>
      <c r="J601" s="148"/>
      <c r="K601" s="148"/>
      <c r="L601" s="148"/>
      <c r="M601" s="148"/>
    </row>
    <row r="602" spans="2:13" x14ac:dyDescent="0.2">
      <c r="B602" s="148"/>
      <c r="C602" s="148"/>
      <c r="D602" s="148"/>
      <c r="E602" s="148"/>
      <c r="F602" s="148"/>
      <c r="G602" s="148"/>
      <c r="H602" s="148"/>
      <c r="I602" s="148"/>
      <c r="J602" s="148"/>
      <c r="K602" s="148"/>
      <c r="L602" s="148"/>
      <c r="M602" s="148"/>
    </row>
    <row r="603" spans="2:13" x14ac:dyDescent="0.2">
      <c r="B603" s="148"/>
      <c r="C603" s="148"/>
      <c r="D603" s="148"/>
      <c r="E603" s="148"/>
      <c r="F603" s="148"/>
      <c r="G603" s="148"/>
      <c r="H603" s="148"/>
      <c r="I603" s="148"/>
      <c r="J603" s="148"/>
      <c r="K603" s="148"/>
      <c r="L603" s="148"/>
      <c r="M603" s="148"/>
    </row>
    <row r="604" spans="2:13" x14ac:dyDescent="0.2">
      <c r="B604" s="148"/>
      <c r="C604" s="148"/>
      <c r="D604" s="148"/>
      <c r="E604" s="148"/>
      <c r="F604" s="148"/>
      <c r="G604" s="148"/>
      <c r="H604" s="148"/>
      <c r="I604" s="148"/>
      <c r="J604" s="148"/>
      <c r="K604" s="148"/>
      <c r="L604" s="148"/>
      <c r="M604" s="148"/>
    </row>
    <row r="605" spans="2:13" x14ac:dyDescent="0.2">
      <c r="B605" s="148"/>
      <c r="C605" s="148"/>
      <c r="D605" s="148"/>
      <c r="E605" s="148"/>
      <c r="F605" s="148"/>
      <c r="G605" s="148"/>
      <c r="H605" s="148"/>
      <c r="I605" s="148"/>
      <c r="J605" s="148"/>
      <c r="K605" s="148"/>
      <c r="L605" s="148"/>
      <c r="M605" s="148"/>
    </row>
    <row r="606" spans="2:13" x14ac:dyDescent="0.2">
      <c r="B606" s="148"/>
      <c r="C606" s="148"/>
      <c r="D606" s="148"/>
      <c r="E606" s="148"/>
      <c r="F606" s="148"/>
      <c r="G606" s="148"/>
      <c r="H606" s="148"/>
      <c r="I606" s="148"/>
      <c r="J606" s="148"/>
      <c r="K606" s="148"/>
      <c r="L606" s="148"/>
      <c r="M606" s="148"/>
    </row>
    <row r="607" spans="2:13" x14ac:dyDescent="0.2">
      <c r="B607" s="148"/>
      <c r="C607" s="148"/>
      <c r="D607" s="148"/>
      <c r="E607" s="148"/>
      <c r="F607" s="148"/>
      <c r="G607" s="148"/>
      <c r="H607" s="148"/>
      <c r="I607" s="148"/>
      <c r="J607" s="148"/>
      <c r="K607" s="148"/>
      <c r="L607" s="148"/>
      <c r="M607" s="148"/>
    </row>
    <row r="608" spans="2:13" x14ac:dyDescent="0.2">
      <c r="B608" s="148"/>
      <c r="C608" s="148"/>
      <c r="D608" s="148"/>
      <c r="E608" s="148"/>
      <c r="F608" s="148"/>
      <c r="G608" s="148"/>
      <c r="H608" s="148"/>
      <c r="I608" s="148"/>
      <c r="J608" s="148"/>
      <c r="K608" s="148"/>
      <c r="L608" s="148"/>
      <c r="M608" s="148"/>
    </row>
    <row r="609" spans="2:13" x14ac:dyDescent="0.2">
      <c r="B609" s="148"/>
      <c r="C609" s="148"/>
      <c r="D609" s="148"/>
      <c r="E609" s="148"/>
      <c r="F609" s="148"/>
      <c r="G609" s="148"/>
      <c r="H609" s="148"/>
      <c r="I609" s="148"/>
      <c r="J609" s="148"/>
      <c r="K609" s="148"/>
      <c r="L609" s="148"/>
      <c r="M609" s="148"/>
    </row>
    <row r="610" spans="2:13" x14ac:dyDescent="0.2">
      <c r="B610" s="148"/>
      <c r="C610" s="148"/>
      <c r="D610" s="148"/>
      <c r="E610" s="148"/>
      <c r="F610" s="148"/>
      <c r="G610" s="148"/>
      <c r="H610" s="148"/>
      <c r="I610" s="148"/>
      <c r="J610" s="148"/>
      <c r="K610" s="148"/>
      <c r="L610" s="148"/>
      <c r="M610" s="148"/>
    </row>
    <row r="611" spans="2:13" x14ac:dyDescent="0.2">
      <c r="B611" s="148"/>
      <c r="C611" s="148"/>
      <c r="D611" s="148"/>
      <c r="E611" s="148"/>
      <c r="F611" s="148"/>
      <c r="G611" s="148"/>
      <c r="H611" s="148"/>
      <c r="I611" s="148"/>
      <c r="J611" s="148"/>
      <c r="K611" s="148"/>
      <c r="L611" s="148"/>
      <c r="M611" s="148"/>
    </row>
    <row r="612" spans="2:13" x14ac:dyDescent="0.2">
      <c r="B612" s="148"/>
      <c r="C612" s="148"/>
      <c r="D612" s="148"/>
      <c r="E612" s="148"/>
      <c r="F612" s="148"/>
      <c r="G612" s="148"/>
      <c r="H612" s="148"/>
      <c r="I612" s="148"/>
      <c r="J612" s="148"/>
      <c r="K612" s="148"/>
      <c r="L612" s="148"/>
      <c r="M612" s="148"/>
    </row>
    <row r="613" spans="2:13" x14ac:dyDescent="0.2">
      <c r="B613" s="148"/>
      <c r="C613" s="148"/>
      <c r="D613" s="148"/>
      <c r="E613" s="148"/>
      <c r="F613" s="148"/>
      <c r="G613" s="148"/>
      <c r="H613" s="148"/>
      <c r="I613" s="148"/>
      <c r="J613" s="148"/>
      <c r="K613" s="148"/>
      <c r="L613" s="148"/>
      <c r="M613" s="148"/>
    </row>
    <row r="614" spans="2:13" x14ac:dyDescent="0.2">
      <c r="B614" s="148"/>
      <c r="C614" s="148"/>
      <c r="D614" s="148"/>
      <c r="E614" s="148"/>
      <c r="F614" s="148"/>
      <c r="G614" s="148"/>
      <c r="H614" s="148"/>
      <c r="I614" s="148"/>
      <c r="J614" s="148"/>
      <c r="K614" s="148"/>
      <c r="L614" s="148"/>
      <c r="M614" s="148"/>
    </row>
    <row r="615" spans="2:13" x14ac:dyDescent="0.2">
      <c r="B615" s="148"/>
      <c r="C615" s="148"/>
      <c r="D615" s="148"/>
      <c r="E615" s="148"/>
      <c r="F615" s="148"/>
      <c r="G615" s="148"/>
      <c r="H615" s="148"/>
      <c r="I615" s="148"/>
      <c r="J615" s="148"/>
      <c r="K615" s="148"/>
      <c r="L615" s="148"/>
      <c r="M615" s="148"/>
    </row>
    <row r="616" spans="2:13" x14ac:dyDescent="0.2">
      <c r="B616" s="148"/>
      <c r="C616" s="148"/>
      <c r="D616" s="148"/>
      <c r="E616" s="148"/>
      <c r="F616" s="148"/>
      <c r="G616" s="148"/>
      <c r="H616" s="148"/>
      <c r="I616" s="148"/>
      <c r="J616" s="148"/>
      <c r="K616" s="148"/>
      <c r="L616" s="148"/>
      <c r="M616" s="148"/>
    </row>
    <row r="617" spans="2:13" x14ac:dyDescent="0.2">
      <c r="B617" s="148"/>
      <c r="C617" s="148"/>
      <c r="D617" s="148"/>
      <c r="E617" s="148"/>
      <c r="F617" s="148"/>
      <c r="G617" s="148"/>
      <c r="H617" s="148"/>
      <c r="I617" s="148"/>
      <c r="J617" s="148"/>
      <c r="K617" s="148"/>
      <c r="L617" s="148"/>
      <c r="M617" s="148"/>
    </row>
    <row r="618" spans="2:13" x14ac:dyDescent="0.2">
      <c r="B618" s="148"/>
      <c r="C618" s="148"/>
      <c r="D618" s="148"/>
      <c r="E618" s="148"/>
      <c r="F618" s="148"/>
      <c r="G618" s="148"/>
      <c r="H618" s="148"/>
      <c r="I618" s="148"/>
      <c r="J618" s="148"/>
      <c r="K618" s="148"/>
      <c r="L618" s="148"/>
      <c r="M618" s="148"/>
    </row>
    <row r="619" spans="2:13" x14ac:dyDescent="0.2">
      <c r="B619" s="148"/>
      <c r="C619" s="148"/>
      <c r="D619" s="148"/>
      <c r="E619" s="148"/>
      <c r="F619" s="148"/>
      <c r="G619" s="148"/>
      <c r="H619" s="148"/>
      <c r="I619" s="148"/>
      <c r="J619" s="148"/>
      <c r="K619" s="148"/>
      <c r="L619" s="148"/>
      <c r="M619" s="148"/>
    </row>
    <row r="620" spans="2:13" x14ac:dyDescent="0.2">
      <c r="B620" s="148"/>
      <c r="C620" s="148"/>
      <c r="D620" s="148"/>
      <c r="E620" s="148"/>
      <c r="F620" s="148"/>
      <c r="G620" s="148"/>
      <c r="H620" s="148"/>
      <c r="I620" s="148"/>
      <c r="J620" s="148"/>
      <c r="K620" s="148"/>
      <c r="L620" s="148"/>
      <c r="M620" s="148"/>
    </row>
    <row r="621" spans="2:13" x14ac:dyDescent="0.2">
      <c r="B621" s="148"/>
      <c r="C621" s="148"/>
      <c r="D621" s="148"/>
      <c r="E621" s="148"/>
      <c r="F621" s="148"/>
      <c r="G621" s="148"/>
      <c r="H621" s="148"/>
      <c r="I621" s="148"/>
      <c r="J621" s="148"/>
      <c r="K621" s="148"/>
      <c r="L621" s="148"/>
      <c r="M621" s="148"/>
    </row>
    <row r="622" spans="2:13" x14ac:dyDescent="0.2">
      <c r="B622" s="148"/>
      <c r="C622" s="148"/>
      <c r="D622" s="148"/>
      <c r="E622" s="148"/>
      <c r="F622" s="148"/>
      <c r="G622" s="148"/>
      <c r="H622" s="148"/>
      <c r="I622" s="148"/>
      <c r="J622" s="148"/>
      <c r="K622" s="148"/>
      <c r="L622" s="148"/>
      <c r="M622" s="148"/>
    </row>
    <row r="623" spans="2:13" x14ac:dyDescent="0.2">
      <c r="B623" s="148"/>
      <c r="C623" s="148"/>
      <c r="D623" s="148"/>
      <c r="E623" s="148"/>
      <c r="F623" s="148"/>
      <c r="G623" s="148"/>
      <c r="H623" s="148"/>
      <c r="I623" s="148"/>
      <c r="J623" s="148"/>
      <c r="K623" s="148"/>
      <c r="L623" s="148"/>
      <c r="M623" s="148"/>
    </row>
    <row r="624" spans="2:13" x14ac:dyDescent="0.2">
      <c r="B624" s="148"/>
      <c r="C624" s="148"/>
      <c r="D624" s="148"/>
      <c r="E624" s="148"/>
      <c r="F624" s="148"/>
      <c r="G624" s="148"/>
      <c r="H624" s="148"/>
      <c r="I624" s="148"/>
      <c r="J624" s="148"/>
      <c r="K624" s="148"/>
      <c r="L624" s="148"/>
      <c r="M624" s="148"/>
    </row>
    <row r="625" spans="2:13" x14ac:dyDescent="0.2">
      <c r="B625" s="148"/>
      <c r="C625" s="148"/>
      <c r="D625" s="148"/>
      <c r="E625" s="148"/>
      <c r="F625" s="148"/>
      <c r="G625" s="148"/>
      <c r="H625" s="148"/>
      <c r="I625" s="148"/>
      <c r="J625" s="148"/>
      <c r="K625" s="148"/>
      <c r="L625" s="148"/>
      <c r="M625" s="148"/>
    </row>
    <row r="626" spans="2:13" x14ac:dyDescent="0.2">
      <c r="B626" s="148"/>
      <c r="C626" s="148"/>
      <c r="D626" s="148"/>
      <c r="E626" s="148"/>
      <c r="F626" s="148"/>
      <c r="G626" s="148"/>
      <c r="H626" s="148"/>
      <c r="I626" s="148"/>
      <c r="J626" s="148"/>
      <c r="K626" s="148"/>
      <c r="L626" s="148"/>
      <c r="M626" s="148"/>
    </row>
    <row r="627" spans="2:13" x14ac:dyDescent="0.2">
      <c r="B627" s="148"/>
      <c r="C627" s="148"/>
      <c r="D627" s="148"/>
      <c r="E627" s="148"/>
      <c r="F627" s="148"/>
      <c r="G627" s="148"/>
      <c r="H627" s="148"/>
      <c r="I627" s="148"/>
      <c r="J627" s="148"/>
      <c r="K627" s="148"/>
      <c r="L627" s="148"/>
      <c r="M627" s="148"/>
    </row>
    <row r="628" spans="2:13" x14ac:dyDescent="0.2">
      <c r="B628" s="148"/>
      <c r="C628" s="148"/>
      <c r="D628" s="148"/>
      <c r="E628" s="148"/>
      <c r="F628" s="148"/>
      <c r="G628" s="148"/>
      <c r="H628" s="148"/>
      <c r="I628" s="148"/>
      <c r="J628" s="148"/>
      <c r="K628" s="148"/>
      <c r="L628" s="148"/>
      <c r="M628" s="148"/>
    </row>
    <row r="629" spans="2:13" x14ac:dyDescent="0.2">
      <c r="B629" s="148"/>
      <c r="C629" s="148"/>
      <c r="D629" s="148"/>
      <c r="E629" s="148"/>
      <c r="F629" s="148"/>
      <c r="G629" s="148"/>
      <c r="H629" s="148"/>
      <c r="I629" s="148"/>
      <c r="J629" s="148"/>
      <c r="K629" s="148"/>
      <c r="L629" s="148"/>
      <c r="M629" s="148"/>
    </row>
    <row r="630" spans="2:13" x14ac:dyDescent="0.2">
      <c r="B630" s="148"/>
      <c r="C630" s="148"/>
      <c r="D630" s="148"/>
      <c r="E630" s="148"/>
      <c r="F630" s="148"/>
      <c r="G630" s="148"/>
      <c r="H630" s="148"/>
      <c r="I630" s="148"/>
      <c r="J630" s="148"/>
      <c r="K630" s="148"/>
      <c r="L630" s="148"/>
      <c r="M630" s="148"/>
    </row>
    <row r="631" spans="2:13" x14ac:dyDescent="0.2">
      <c r="B631" s="148"/>
      <c r="C631" s="148"/>
      <c r="D631" s="148"/>
      <c r="E631" s="148"/>
      <c r="F631" s="148"/>
      <c r="G631" s="148"/>
      <c r="H631" s="148"/>
      <c r="I631" s="148"/>
      <c r="J631" s="148"/>
      <c r="K631" s="148"/>
      <c r="L631" s="148"/>
      <c r="M631" s="148"/>
    </row>
    <row r="632" spans="2:13" x14ac:dyDescent="0.2">
      <c r="B632" s="148"/>
      <c r="C632" s="148"/>
      <c r="D632" s="148"/>
      <c r="E632" s="148"/>
      <c r="F632" s="148"/>
      <c r="G632" s="148"/>
      <c r="H632" s="148"/>
      <c r="I632" s="148"/>
      <c r="J632" s="148"/>
      <c r="K632" s="148"/>
      <c r="L632" s="148"/>
      <c r="M632" s="148"/>
    </row>
    <row r="633" spans="2:13" x14ac:dyDescent="0.2">
      <c r="B633" s="148"/>
      <c r="C633" s="148"/>
      <c r="D633" s="148"/>
      <c r="E633" s="148"/>
      <c r="F633" s="148"/>
      <c r="G633" s="148"/>
      <c r="H633" s="148"/>
      <c r="I633" s="148"/>
      <c r="J633" s="148"/>
      <c r="K633" s="148"/>
      <c r="L633" s="148"/>
      <c r="M633" s="148"/>
    </row>
    <row r="634" spans="2:13" x14ac:dyDescent="0.2">
      <c r="B634" s="148"/>
      <c r="C634" s="148"/>
      <c r="D634" s="148"/>
      <c r="E634" s="148"/>
      <c r="F634" s="148"/>
      <c r="G634" s="148"/>
      <c r="H634" s="148"/>
      <c r="I634" s="148"/>
      <c r="J634" s="148"/>
      <c r="K634" s="148"/>
      <c r="L634" s="148"/>
      <c r="M634" s="148"/>
    </row>
    <row r="635" spans="2:13" x14ac:dyDescent="0.2">
      <c r="B635" s="148"/>
      <c r="C635" s="148"/>
      <c r="D635" s="148"/>
      <c r="E635" s="148"/>
      <c r="F635" s="148"/>
      <c r="G635" s="148"/>
      <c r="H635" s="148"/>
      <c r="I635" s="148"/>
      <c r="J635" s="148"/>
      <c r="K635" s="148"/>
      <c r="L635" s="148"/>
      <c r="M635" s="148"/>
    </row>
    <row r="636" spans="2:13" x14ac:dyDescent="0.2">
      <c r="B636" s="148"/>
      <c r="C636" s="148"/>
      <c r="D636" s="148"/>
      <c r="E636" s="148"/>
      <c r="F636" s="148"/>
      <c r="G636" s="148"/>
      <c r="H636" s="148"/>
      <c r="I636" s="148"/>
      <c r="J636" s="148"/>
      <c r="K636" s="148"/>
      <c r="L636" s="148"/>
      <c r="M636" s="148"/>
    </row>
    <row r="637" spans="2:13" x14ac:dyDescent="0.2">
      <c r="B637" s="148"/>
      <c r="C637" s="148"/>
      <c r="D637" s="148"/>
      <c r="E637" s="148"/>
      <c r="F637" s="148"/>
      <c r="G637" s="148"/>
      <c r="H637" s="148"/>
      <c r="I637" s="148"/>
      <c r="J637" s="148"/>
      <c r="K637" s="148"/>
      <c r="L637" s="148"/>
      <c r="M637" s="148"/>
    </row>
    <row r="638" spans="2:13" x14ac:dyDescent="0.2">
      <c r="B638" s="148"/>
      <c r="C638" s="148"/>
      <c r="D638" s="148"/>
      <c r="E638" s="148"/>
      <c r="F638" s="148"/>
      <c r="G638" s="148"/>
      <c r="H638" s="148"/>
      <c r="I638" s="148"/>
      <c r="J638" s="148"/>
      <c r="K638" s="148"/>
      <c r="L638" s="148"/>
      <c r="M638" s="148"/>
    </row>
    <row r="639" spans="2:13" x14ac:dyDescent="0.2">
      <c r="B639" s="148"/>
      <c r="C639" s="148"/>
      <c r="D639" s="148"/>
      <c r="E639" s="148"/>
      <c r="F639" s="148"/>
      <c r="G639" s="148"/>
      <c r="H639" s="148"/>
      <c r="I639" s="148"/>
      <c r="J639" s="148"/>
      <c r="K639" s="148"/>
      <c r="L639" s="148"/>
      <c r="M639" s="148"/>
    </row>
    <row r="640" spans="2:13" x14ac:dyDescent="0.2">
      <c r="B640" s="148"/>
      <c r="C640" s="148"/>
      <c r="D640" s="148"/>
      <c r="E640" s="148"/>
      <c r="F640" s="148"/>
      <c r="G640" s="148"/>
      <c r="H640" s="148"/>
      <c r="I640" s="148"/>
      <c r="J640" s="148"/>
      <c r="K640" s="148"/>
      <c r="L640" s="148"/>
      <c r="M640" s="148"/>
    </row>
    <row r="641" spans="2:13" x14ac:dyDescent="0.2">
      <c r="B641" s="148"/>
      <c r="C641" s="148"/>
      <c r="D641" s="148"/>
      <c r="E641" s="148"/>
      <c r="F641" s="148"/>
      <c r="G641" s="148"/>
      <c r="H641" s="148"/>
      <c r="I641" s="148"/>
      <c r="J641" s="148"/>
      <c r="K641" s="148"/>
      <c r="L641" s="148"/>
      <c r="M641" s="148"/>
    </row>
    <row r="642" spans="2:13" x14ac:dyDescent="0.2">
      <c r="B642" s="148"/>
      <c r="C642" s="148"/>
      <c r="D642" s="148"/>
      <c r="E642" s="148"/>
      <c r="F642" s="148"/>
      <c r="G642" s="148"/>
      <c r="H642" s="148"/>
      <c r="I642" s="148"/>
      <c r="J642" s="148"/>
      <c r="K642" s="148"/>
      <c r="L642" s="148"/>
      <c r="M642" s="148"/>
    </row>
    <row r="643" spans="2:13" x14ac:dyDescent="0.2">
      <c r="B643" s="148"/>
      <c r="C643" s="148"/>
      <c r="D643" s="148"/>
      <c r="E643" s="148"/>
      <c r="F643" s="148"/>
      <c r="G643" s="148"/>
      <c r="H643" s="148"/>
      <c r="I643" s="148"/>
      <c r="J643" s="148"/>
      <c r="K643" s="148"/>
      <c r="L643" s="148"/>
      <c r="M643" s="148"/>
    </row>
    <row r="644" spans="2:13" x14ac:dyDescent="0.2">
      <c r="B644" s="148"/>
      <c r="C644" s="148"/>
      <c r="D644" s="148"/>
      <c r="E644" s="148"/>
      <c r="F644" s="148"/>
      <c r="G644" s="148"/>
      <c r="H644" s="148"/>
      <c r="I644" s="148"/>
      <c r="J644" s="148"/>
      <c r="K644" s="148"/>
      <c r="L644" s="148"/>
      <c r="M644" s="148"/>
    </row>
    <row r="645" spans="2:13" x14ac:dyDescent="0.2">
      <c r="B645" s="148"/>
      <c r="C645" s="148"/>
      <c r="D645" s="148"/>
      <c r="E645" s="148"/>
      <c r="F645" s="148"/>
      <c r="G645" s="148"/>
      <c r="H645" s="148"/>
      <c r="I645" s="148"/>
      <c r="J645" s="148"/>
      <c r="K645" s="148"/>
      <c r="L645" s="148"/>
      <c r="M645" s="148"/>
    </row>
    <row r="646" spans="2:13" x14ac:dyDescent="0.2">
      <c r="B646" s="148"/>
      <c r="C646" s="148"/>
      <c r="D646" s="148"/>
      <c r="E646" s="148"/>
      <c r="F646" s="148"/>
      <c r="G646" s="148"/>
      <c r="H646" s="148"/>
      <c r="I646" s="148"/>
      <c r="J646" s="148"/>
      <c r="K646" s="148"/>
      <c r="L646" s="148"/>
      <c r="M646" s="148"/>
    </row>
    <row r="647" spans="2:13" x14ac:dyDescent="0.2">
      <c r="B647" s="148"/>
      <c r="C647" s="148"/>
      <c r="D647" s="148"/>
      <c r="E647" s="148"/>
      <c r="F647" s="148"/>
      <c r="G647" s="148"/>
      <c r="H647" s="148"/>
      <c r="I647" s="148"/>
      <c r="J647" s="148"/>
      <c r="K647" s="148"/>
      <c r="L647" s="148"/>
      <c r="M647" s="148"/>
    </row>
    <row r="648" spans="2:13" x14ac:dyDescent="0.2">
      <c r="B648" s="148"/>
      <c r="C648" s="148"/>
      <c r="D648" s="148"/>
      <c r="E648" s="148"/>
      <c r="F648" s="148"/>
      <c r="G648" s="148"/>
      <c r="H648" s="148"/>
      <c r="I648" s="148"/>
      <c r="J648" s="148"/>
      <c r="K648" s="148"/>
      <c r="L648" s="148"/>
      <c r="M648" s="148"/>
    </row>
    <row r="649" spans="2:13" x14ac:dyDescent="0.2">
      <c r="B649" s="148"/>
      <c r="C649" s="148"/>
      <c r="D649" s="148"/>
      <c r="E649" s="148"/>
      <c r="F649" s="148"/>
      <c r="G649" s="148"/>
      <c r="H649" s="148"/>
      <c r="I649" s="148"/>
      <c r="J649" s="148"/>
      <c r="K649" s="148"/>
      <c r="L649" s="148"/>
      <c r="M649" s="148"/>
    </row>
    <row r="650" spans="2:13" x14ac:dyDescent="0.2">
      <c r="B650" s="148"/>
      <c r="C650" s="148"/>
      <c r="D650" s="148"/>
      <c r="E650" s="148"/>
      <c r="F650" s="148"/>
      <c r="G650" s="148"/>
      <c r="H650" s="148"/>
      <c r="I650" s="148"/>
      <c r="J650" s="148"/>
      <c r="K650" s="148"/>
      <c r="L650" s="148"/>
      <c r="M650" s="148"/>
    </row>
    <row r="651" spans="2:13" x14ac:dyDescent="0.2">
      <c r="B651" s="148"/>
      <c r="C651" s="148"/>
      <c r="D651" s="148"/>
      <c r="E651" s="148"/>
      <c r="F651" s="148"/>
      <c r="G651" s="148"/>
      <c r="H651" s="148"/>
      <c r="I651" s="148"/>
      <c r="J651" s="148"/>
      <c r="K651" s="148"/>
      <c r="L651" s="148"/>
      <c r="M651" s="148"/>
    </row>
    <row r="652" spans="2:13" x14ac:dyDescent="0.2">
      <c r="B652" s="148"/>
      <c r="C652" s="148"/>
      <c r="D652" s="148"/>
      <c r="E652" s="148"/>
      <c r="F652" s="148"/>
      <c r="G652" s="148"/>
      <c r="H652" s="148"/>
      <c r="I652" s="148"/>
      <c r="J652" s="148"/>
      <c r="K652" s="148"/>
      <c r="L652" s="148"/>
      <c r="M652" s="148"/>
    </row>
    <row r="653" spans="2:13" x14ac:dyDescent="0.2">
      <c r="B653" s="148"/>
      <c r="C653" s="148"/>
      <c r="D653" s="148"/>
      <c r="E653" s="148"/>
      <c r="F653" s="148"/>
      <c r="G653" s="148"/>
      <c r="H653" s="148"/>
      <c r="I653" s="148"/>
      <c r="J653" s="148"/>
      <c r="K653" s="148"/>
      <c r="L653" s="148"/>
      <c r="M653" s="148"/>
    </row>
    <row r="654" spans="2:13" x14ac:dyDescent="0.2">
      <c r="B654" s="148"/>
      <c r="C654" s="148"/>
      <c r="D654" s="148"/>
      <c r="E654" s="148"/>
      <c r="F654" s="148"/>
      <c r="G654" s="148"/>
      <c r="H654" s="148"/>
      <c r="I654" s="148"/>
      <c r="J654" s="148"/>
      <c r="K654" s="148"/>
      <c r="L654" s="148"/>
      <c r="M654" s="148"/>
    </row>
    <row r="655" spans="2:13" x14ac:dyDescent="0.2">
      <c r="B655" s="148"/>
      <c r="C655" s="148"/>
      <c r="D655" s="148"/>
      <c r="E655" s="148"/>
      <c r="F655" s="148"/>
      <c r="G655" s="148"/>
      <c r="H655" s="148"/>
      <c r="I655" s="148"/>
      <c r="J655" s="148"/>
      <c r="K655" s="148"/>
      <c r="L655" s="148"/>
      <c r="M655" s="148"/>
    </row>
    <row r="656" spans="2:13" x14ac:dyDescent="0.2">
      <c r="B656" s="148"/>
      <c r="C656" s="148"/>
      <c r="D656" s="148"/>
      <c r="E656" s="148"/>
      <c r="F656" s="148"/>
      <c r="G656" s="148"/>
      <c r="H656" s="148"/>
      <c r="I656" s="148"/>
      <c r="J656" s="148"/>
      <c r="K656" s="148"/>
      <c r="L656" s="148"/>
      <c r="M656" s="148"/>
    </row>
    <row r="657" spans="2:13" x14ac:dyDescent="0.2">
      <c r="B657" s="148"/>
      <c r="C657" s="148"/>
      <c r="D657" s="148"/>
      <c r="E657" s="148"/>
      <c r="F657" s="148"/>
      <c r="G657" s="148"/>
      <c r="H657" s="148"/>
      <c r="I657" s="148"/>
      <c r="J657" s="148"/>
      <c r="K657" s="148"/>
      <c r="L657" s="148"/>
      <c r="M657" s="148"/>
    </row>
    <row r="658" spans="2:13" x14ac:dyDescent="0.2">
      <c r="B658" s="148"/>
      <c r="C658" s="148"/>
      <c r="D658" s="148"/>
      <c r="E658" s="148"/>
      <c r="F658" s="148"/>
      <c r="G658" s="148"/>
      <c r="H658" s="148"/>
      <c r="I658" s="148"/>
      <c r="J658" s="148"/>
      <c r="K658" s="148"/>
      <c r="L658" s="148"/>
      <c r="M658" s="148"/>
    </row>
    <row r="659" spans="2:13" x14ac:dyDescent="0.2">
      <c r="B659" s="148"/>
      <c r="C659" s="148"/>
      <c r="D659" s="148"/>
      <c r="E659" s="148"/>
      <c r="F659" s="148"/>
      <c r="G659" s="148"/>
      <c r="H659" s="148"/>
      <c r="I659" s="148"/>
      <c r="J659" s="148"/>
      <c r="K659" s="148"/>
      <c r="L659" s="148"/>
      <c r="M659" s="148"/>
    </row>
    <row r="660" spans="2:13" x14ac:dyDescent="0.2">
      <c r="B660" s="148"/>
      <c r="C660" s="148"/>
      <c r="D660" s="148"/>
      <c r="E660" s="148"/>
      <c r="F660" s="148"/>
      <c r="G660" s="148"/>
      <c r="H660" s="148"/>
      <c r="I660" s="148"/>
      <c r="J660" s="148"/>
      <c r="K660" s="148"/>
      <c r="L660" s="148"/>
      <c r="M660" s="148"/>
    </row>
    <row r="661" spans="2:13" x14ac:dyDescent="0.2">
      <c r="B661" s="148"/>
      <c r="C661" s="148"/>
      <c r="D661" s="148"/>
      <c r="E661" s="148"/>
      <c r="F661" s="148"/>
      <c r="G661" s="148"/>
      <c r="H661" s="148"/>
      <c r="I661" s="148"/>
      <c r="J661" s="148"/>
      <c r="K661" s="148"/>
      <c r="L661" s="148"/>
      <c r="M661" s="148"/>
    </row>
    <row r="662" spans="2:13" x14ac:dyDescent="0.2">
      <c r="B662" s="148"/>
      <c r="C662" s="148"/>
      <c r="D662" s="148"/>
      <c r="E662" s="148"/>
      <c r="F662" s="148"/>
      <c r="G662" s="148"/>
      <c r="H662" s="148"/>
      <c r="I662" s="148"/>
      <c r="J662" s="148"/>
      <c r="K662" s="148"/>
      <c r="L662" s="148"/>
      <c r="M662" s="148"/>
    </row>
    <row r="663" spans="2:13" x14ac:dyDescent="0.2">
      <c r="B663" s="148"/>
      <c r="C663" s="148"/>
      <c r="D663" s="148"/>
      <c r="E663" s="148"/>
      <c r="F663" s="148"/>
      <c r="G663" s="148"/>
      <c r="H663" s="148"/>
      <c r="I663" s="148"/>
      <c r="J663" s="148"/>
      <c r="K663" s="148"/>
      <c r="L663" s="148"/>
      <c r="M663" s="148"/>
    </row>
    <row r="664" spans="2:13" x14ac:dyDescent="0.2">
      <c r="B664" s="148"/>
      <c r="C664" s="148"/>
      <c r="D664" s="148"/>
      <c r="E664" s="148"/>
      <c r="F664" s="148"/>
      <c r="G664" s="148"/>
      <c r="H664" s="148"/>
      <c r="I664" s="148"/>
      <c r="J664" s="148"/>
      <c r="K664" s="148"/>
      <c r="L664" s="148"/>
      <c r="M664" s="148"/>
    </row>
    <row r="665" spans="2:13" x14ac:dyDescent="0.2">
      <c r="B665" s="148"/>
      <c r="C665" s="148"/>
      <c r="D665" s="148"/>
      <c r="E665" s="148"/>
      <c r="F665" s="148"/>
      <c r="G665" s="148"/>
      <c r="H665" s="148"/>
      <c r="I665" s="148"/>
      <c r="J665" s="148"/>
      <c r="K665" s="148"/>
      <c r="L665" s="148"/>
      <c r="M665" s="148"/>
    </row>
    <row r="666" spans="2:13" x14ac:dyDescent="0.2">
      <c r="B666" s="148"/>
      <c r="C666" s="148"/>
      <c r="D666" s="148"/>
      <c r="E666" s="148"/>
      <c r="F666" s="148"/>
      <c r="G666" s="148"/>
      <c r="H666" s="148"/>
      <c r="I666" s="148"/>
      <c r="J666" s="148"/>
      <c r="K666" s="148"/>
      <c r="L666" s="148"/>
      <c r="M666" s="148"/>
    </row>
    <row r="667" spans="2:13" x14ac:dyDescent="0.2">
      <c r="B667" s="148"/>
      <c r="C667" s="148"/>
      <c r="D667" s="148"/>
      <c r="E667" s="148"/>
      <c r="F667" s="148"/>
      <c r="G667" s="148"/>
      <c r="H667" s="148"/>
      <c r="I667" s="148"/>
      <c r="J667" s="148"/>
      <c r="K667" s="148"/>
      <c r="L667" s="148"/>
      <c r="M667" s="148"/>
    </row>
    <row r="668" spans="2:13" x14ac:dyDescent="0.2">
      <c r="B668" s="148"/>
      <c r="C668" s="148"/>
      <c r="D668" s="148"/>
      <c r="E668" s="148"/>
      <c r="F668" s="148"/>
      <c r="G668" s="148"/>
      <c r="H668" s="148"/>
      <c r="I668" s="148"/>
      <c r="J668" s="148"/>
      <c r="K668" s="148"/>
      <c r="L668" s="148"/>
      <c r="M668" s="148"/>
    </row>
    <row r="669" spans="2:13" x14ac:dyDescent="0.2">
      <c r="B669" s="148"/>
      <c r="C669" s="148"/>
      <c r="D669" s="148"/>
      <c r="E669" s="148"/>
      <c r="F669" s="148"/>
      <c r="G669" s="148"/>
      <c r="H669" s="148"/>
      <c r="I669" s="148"/>
      <c r="J669" s="148"/>
      <c r="K669" s="148"/>
      <c r="L669" s="148"/>
      <c r="M669" s="148"/>
    </row>
    <row r="670" spans="2:13" x14ac:dyDescent="0.2">
      <c r="B670" s="148"/>
      <c r="C670" s="148"/>
      <c r="D670" s="148"/>
      <c r="E670" s="148"/>
      <c r="F670" s="148"/>
      <c r="G670" s="148"/>
      <c r="H670" s="148"/>
      <c r="I670" s="148"/>
      <c r="J670" s="148"/>
      <c r="K670" s="148"/>
      <c r="L670" s="148"/>
      <c r="M670" s="148"/>
    </row>
    <row r="671" spans="2:13" x14ac:dyDescent="0.2">
      <c r="B671" s="148"/>
      <c r="C671" s="148"/>
      <c r="D671" s="148"/>
      <c r="E671" s="148"/>
      <c r="F671" s="148"/>
      <c r="G671" s="148"/>
      <c r="H671" s="148"/>
      <c r="I671" s="148"/>
      <c r="J671" s="148"/>
      <c r="K671" s="148"/>
      <c r="L671" s="148"/>
      <c r="M671" s="148"/>
    </row>
    <row r="672" spans="2:13" x14ac:dyDescent="0.2">
      <c r="B672" s="148"/>
      <c r="C672" s="148"/>
      <c r="D672" s="148"/>
      <c r="E672" s="148"/>
      <c r="F672" s="148"/>
      <c r="G672" s="148"/>
      <c r="H672" s="148"/>
      <c r="I672" s="148"/>
      <c r="J672" s="148"/>
      <c r="K672" s="148"/>
      <c r="L672" s="148"/>
      <c r="M672" s="148"/>
    </row>
    <row r="673" spans="2:13" x14ac:dyDescent="0.2">
      <c r="B673" s="148"/>
      <c r="C673" s="148"/>
      <c r="D673" s="148"/>
      <c r="E673" s="148"/>
      <c r="F673" s="148"/>
      <c r="G673" s="148"/>
      <c r="H673" s="148"/>
      <c r="I673" s="148"/>
      <c r="J673" s="148"/>
      <c r="K673" s="148"/>
      <c r="L673" s="148"/>
      <c r="M673" s="148"/>
    </row>
    <row r="674" spans="2:13" x14ac:dyDescent="0.2">
      <c r="B674" s="148"/>
      <c r="C674" s="148"/>
      <c r="D674" s="148"/>
      <c r="E674" s="148"/>
      <c r="F674" s="148"/>
      <c r="G674" s="148"/>
      <c r="H674" s="148"/>
      <c r="I674" s="148"/>
      <c r="J674" s="148"/>
      <c r="K674" s="148"/>
      <c r="L674" s="148"/>
      <c r="M674" s="148"/>
    </row>
    <row r="675" spans="2:13" x14ac:dyDescent="0.2">
      <c r="B675" s="148"/>
      <c r="C675" s="148"/>
      <c r="D675" s="148"/>
      <c r="E675" s="148"/>
      <c r="F675" s="148"/>
      <c r="G675" s="148"/>
      <c r="H675" s="148"/>
      <c r="I675" s="148"/>
      <c r="J675" s="148"/>
      <c r="K675" s="148"/>
      <c r="L675" s="148"/>
      <c r="M675" s="148"/>
    </row>
    <row r="676" spans="2:13" x14ac:dyDescent="0.2">
      <c r="B676" s="148"/>
      <c r="C676" s="148"/>
      <c r="D676" s="148"/>
      <c r="E676" s="148"/>
      <c r="F676" s="148"/>
      <c r="G676" s="148"/>
      <c r="H676" s="148"/>
      <c r="I676" s="148"/>
      <c r="J676" s="148"/>
      <c r="K676" s="148"/>
      <c r="L676" s="148"/>
      <c r="M676" s="148"/>
    </row>
    <row r="677" spans="2:13" x14ac:dyDescent="0.2">
      <c r="B677" s="148"/>
      <c r="C677" s="148"/>
      <c r="D677" s="148"/>
      <c r="E677" s="148"/>
      <c r="F677" s="148"/>
      <c r="G677" s="148"/>
      <c r="H677" s="148"/>
      <c r="I677" s="148"/>
      <c r="J677" s="148"/>
      <c r="K677" s="148"/>
      <c r="L677" s="148"/>
      <c r="M677" s="148"/>
    </row>
    <row r="678" spans="2:13" x14ac:dyDescent="0.2">
      <c r="B678" s="148"/>
      <c r="C678" s="148"/>
      <c r="D678" s="148"/>
      <c r="E678" s="148"/>
      <c r="F678" s="148"/>
      <c r="G678" s="148"/>
      <c r="H678" s="148"/>
      <c r="I678" s="148"/>
      <c r="J678" s="148"/>
      <c r="K678" s="148"/>
      <c r="L678" s="148"/>
      <c r="M678" s="148"/>
    </row>
    <row r="679" spans="2:13" x14ac:dyDescent="0.2">
      <c r="B679" s="148"/>
      <c r="C679" s="148"/>
      <c r="D679" s="148"/>
      <c r="E679" s="148"/>
      <c r="F679" s="148"/>
      <c r="G679" s="148"/>
      <c r="H679" s="148"/>
      <c r="I679" s="148"/>
      <c r="J679" s="148"/>
      <c r="K679" s="148"/>
      <c r="L679" s="148"/>
      <c r="M679" s="148"/>
    </row>
    <row r="680" spans="2:13" x14ac:dyDescent="0.2">
      <c r="B680" s="148"/>
      <c r="C680" s="148"/>
      <c r="D680" s="148"/>
      <c r="E680" s="148"/>
      <c r="F680" s="148"/>
      <c r="G680" s="148"/>
      <c r="H680" s="148"/>
      <c r="I680" s="148"/>
      <c r="J680" s="148"/>
      <c r="K680" s="148"/>
      <c r="L680" s="148"/>
      <c r="M680" s="148"/>
    </row>
    <row r="681" spans="2:13" x14ac:dyDescent="0.2">
      <c r="B681" s="148"/>
      <c r="C681" s="148"/>
      <c r="D681" s="148"/>
      <c r="E681" s="148"/>
      <c r="F681" s="148"/>
      <c r="G681" s="148"/>
      <c r="H681" s="148"/>
      <c r="I681" s="148"/>
      <c r="J681" s="148"/>
      <c r="K681" s="148"/>
      <c r="L681" s="148"/>
      <c r="M681" s="148"/>
    </row>
    <row r="682" spans="2:13" x14ac:dyDescent="0.2">
      <c r="B682" s="148"/>
      <c r="C682" s="148"/>
      <c r="D682" s="148"/>
      <c r="E682" s="148"/>
      <c r="F682" s="148"/>
      <c r="G682" s="148"/>
      <c r="H682" s="148"/>
      <c r="I682" s="148"/>
      <c r="J682" s="148"/>
      <c r="K682" s="148"/>
      <c r="L682" s="148"/>
      <c r="M682" s="148"/>
    </row>
    <row r="683" spans="2:13" x14ac:dyDescent="0.2">
      <c r="B683" s="148"/>
      <c r="C683" s="148"/>
      <c r="D683" s="148"/>
      <c r="E683" s="148"/>
      <c r="F683" s="148"/>
      <c r="G683" s="148"/>
      <c r="H683" s="148"/>
      <c r="I683" s="148"/>
      <c r="J683" s="148"/>
      <c r="K683" s="148"/>
      <c r="L683" s="148"/>
      <c r="M683" s="148"/>
    </row>
    <row r="684" spans="2:13" x14ac:dyDescent="0.2">
      <c r="B684" s="148"/>
      <c r="C684" s="148"/>
      <c r="D684" s="148"/>
      <c r="E684" s="148"/>
      <c r="F684" s="148"/>
      <c r="G684" s="148"/>
      <c r="H684" s="148"/>
      <c r="I684" s="148"/>
      <c r="J684" s="148"/>
      <c r="K684" s="148"/>
      <c r="L684" s="148"/>
      <c r="M684" s="148"/>
    </row>
    <row r="685" spans="2:13" x14ac:dyDescent="0.2">
      <c r="B685" s="148"/>
      <c r="C685" s="148"/>
      <c r="D685" s="148"/>
      <c r="E685" s="148"/>
      <c r="F685" s="148"/>
      <c r="G685" s="148"/>
      <c r="H685" s="148"/>
      <c r="I685" s="148"/>
      <c r="J685" s="148"/>
      <c r="K685" s="148"/>
      <c r="L685" s="148"/>
      <c r="M685" s="148"/>
    </row>
    <row r="686" spans="2:13" x14ac:dyDescent="0.2">
      <c r="B686" s="148"/>
      <c r="C686" s="148"/>
      <c r="D686" s="148"/>
      <c r="E686" s="148"/>
      <c r="F686" s="148"/>
      <c r="G686" s="148"/>
      <c r="H686" s="148"/>
      <c r="I686" s="148"/>
      <c r="J686" s="148"/>
      <c r="K686" s="148"/>
      <c r="L686" s="148"/>
      <c r="M686" s="148"/>
    </row>
    <row r="687" spans="2:13" x14ac:dyDescent="0.2">
      <c r="B687" s="148"/>
      <c r="C687" s="148"/>
      <c r="D687" s="148"/>
      <c r="E687" s="148"/>
      <c r="F687" s="148"/>
      <c r="G687" s="148"/>
      <c r="H687" s="148"/>
      <c r="I687" s="148"/>
      <c r="J687" s="148"/>
      <c r="K687" s="148"/>
      <c r="L687" s="148"/>
      <c r="M687" s="148"/>
    </row>
    <row r="688" spans="2:13" x14ac:dyDescent="0.2">
      <c r="B688" s="148"/>
      <c r="C688" s="148"/>
      <c r="D688" s="148"/>
      <c r="E688" s="148"/>
      <c r="F688" s="148"/>
      <c r="G688" s="148"/>
      <c r="H688" s="148"/>
      <c r="I688" s="148"/>
      <c r="J688" s="148"/>
      <c r="K688" s="148"/>
      <c r="L688" s="148"/>
      <c r="M688" s="148"/>
    </row>
    <row r="689" spans="2:13" x14ac:dyDescent="0.2">
      <c r="B689" s="148"/>
      <c r="C689" s="148"/>
      <c r="D689" s="148"/>
      <c r="E689" s="148"/>
      <c r="F689" s="148"/>
      <c r="G689" s="148"/>
      <c r="H689" s="148"/>
      <c r="I689" s="148"/>
      <c r="J689" s="148"/>
      <c r="K689" s="148"/>
      <c r="L689" s="148"/>
      <c r="M689" s="148"/>
    </row>
    <row r="690" spans="2:13" x14ac:dyDescent="0.2">
      <c r="B690" s="148"/>
      <c r="C690" s="148"/>
      <c r="D690" s="148"/>
      <c r="E690" s="148"/>
      <c r="F690" s="148"/>
      <c r="G690" s="148"/>
      <c r="H690" s="148"/>
      <c r="I690" s="148"/>
      <c r="J690" s="148"/>
      <c r="K690" s="148"/>
      <c r="L690" s="148"/>
      <c r="M690" s="148"/>
    </row>
    <row r="691" spans="2:13" x14ac:dyDescent="0.2">
      <c r="B691" s="148"/>
      <c r="C691" s="148"/>
      <c r="D691" s="148"/>
      <c r="E691" s="148"/>
      <c r="F691" s="148"/>
      <c r="G691" s="148"/>
      <c r="H691" s="148"/>
      <c r="I691" s="148"/>
      <c r="J691" s="148"/>
      <c r="K691" s="148"/>
      <c r="L691" s="148"/>
      <c r="M691" s="148"/>
    </row>
    <row r="692" spans="2:13" x14ac:dyDescent="0.2">
      <c r="B692" s="148"/>
      <c r="C692" s="148"/>
      <c r="D692" s="148"/>
      <c r="E692" s="148"/>
      <c r="F692" s="148"/>
      <c r="G692" s="148"/>
      <c r="H692" s="148"/>
      <c r="I692" s="148"/>
      <c r="J692" s="148"/>
      <c r="K692" s="148"/>
      <c r="L692" s="148"/>
      <c r="M692" s="148"/>
    </row>
    <row r="693" spans="2:13" x14ac:dyDescent="0.2">
      <c r="B693" s="148"/>
      <c r="C693" s="148"/>
      <c r="D693" s="148"/>
      <c r="E693" s="148"/>
      <c r="F693" s="148"/>
      <c r="G693" s="148"/>
      <c r="H693" s="148"/>
      <c r="I693" s="148"/>
      <c r="J693" s="148"/>
      <c r="K693" s="148"/>
      <c r="L693" s="148"/>
      <c r="M693" s="148"/>
    </row>
    <row r="694" spans="2:13" x14ac:dyDescent="0.2">
      <c r="B694" s="148"/>
      <c r="C694" s="148"/>
      <c r="D694" s="148"/>
      <c r="E694" s="148"/>
      <c r="F694" s="148"/>
      <c r="G694" s="148"/>
      <c r="H694" s="148"/>
      <c r="I694" s="148"/>
      <c r="J694" s="148"/>
      <c r="K694" s="148"/>
      <c r="L694" s="148"/>
      <c r="M694" s="148"/>
    </row>
    <row r="695" spans="2:13" x14ac:dyDescent="0.2">
      <c r="B695" s="148"/>
      <c r="C695" s="148"/>
      <c r="D695" s="148"/>
      <c r="E695" s="148"/>
      <c r="F695" s="148"/>
      <c r="G695" s="148"/>
      <c r="H695" s="148"/>
      <c r="I695" s="148"/>
      <c r="J695" s="148"/>
      <c r="K695" s="148"/>
      <c r="L695" s="148"/>
      <c r="M695" s="148"/>
    </row>
    <row r="696" spans="2:13" x14ac:dyDescent="0.2">
      <c r="B696" s="148"/>
      <c r="C696" s="148"/>
      <c r="D696" s="148"/>
      <c r="E696" s="148"/>
      <c r="F696" s="148"/>
      <c r="G696" s="148"/>
      <c r="H696" s="148"/>
      <c r="I696" s="148"/>
      <c r="J696" s="148"/>
      <c r="K696" s="148"/>
      <c r="L696" s="148"/>
      <c r="M696" s="148"/>
    </row>
    <row r="697" spans="2:13" x14ac:dyDescent="0.2">
      <c r="B697" s="148"/>
      <c r="C697" s="148"/>
      <c r="D697" s="148"/>
      <c r="E697" s="148"/>
      <c r="F697" s="148"/>
      <c r="G697" s="148"/>
      <c r="H697" s="148"/>
      <c r="I697" s="148"/>
      <c r="J697" s="148"/>
      <c r="K697" s="148"/>
      <c r="L697" s="148"/>
      <c r="M697" s="148"/>
    </row>
    <row r="698" spans="2:13" x14ac:dyDescent="0.2">
      <c r="B698" s="148"/>
      <c r="C698" s="148"/>
      <c r="D698" s="148"/>
      <c r="E698" s="148"/>
      <c r="F698" s="148"/>
      <c r="G698" s="148"/>
      <c r="H698" s="148"/>
      <c r="I698" s="148"/>
      <c r="J698" s="148"/>
      <c r="K698" s="148"/>
      <c r="L698" s="148"/>
      <c r="M698" s="148"/>
    </row>
    <row r="699" spans="2:13" x14ac:dyDescent="0.2">
      <c r="B699" s="148"/>
      <c r="C699" s="148"/>
      <c r="D699" s="148"/>
      <c r="E699" s="148"/>
      <c r="F699" s="148"/>
      <c r="G699" s="148"/>
      <c r="H699" s="148"/>
      <c r="I699" s="148"/>
      <c r="J699" s="148"/>
      <c r="K699" s="148"/>
      <c r="L699" s="148"/>
      <c r="M699" s="148"/>
    </row>
    <row r="700" spans="2:13" x14ac:dyDescent="0.2">
      <c r="B700" s="148"/>
      <c r="C700" s="148"/>
      <c r="D700" s="148"/>
      <c r="E700" s="148"/>
      <c r="F700" s="148"/>
      <c r="G700" s="148"/>
      <c r="H700" s="148"/>
      <c r="I700" s="148"/>
      <c r="J700" s="148"/>
      <c r="K700" s="148"/>
      <c r="L700" s="148"/>
      <c r="M700" s="148"/>
    </row>
    <row r="701" spans="2:13" x14ac:dyDescent="0.2">
      <c r="B701" s="148"/>
      <c r="C701" s="148"/>
      <c r="D701" s="148"/>
      <c r="E701" s="148"/>
      <c r="F701" s="148"/>
      <c r="G701" s="148"/>
      <c r="H701" s="148"/>
      <c r="I701" s="148"/>
      <c r="J701" s="148"/>
      <c r="K701" s="148"/>
      <c r="L701" s="148"/>
      <c r="M701" s="148"/>
    </row>
    <row r="702" spans="2:13" x14ac:dyDescent="0.2">
      <c r="B702" s="148"/>
      <c r="C702" s="148"/>
      <c r="D702" s="148"/>
      <c r="E702" s="148"/>
      <c r="F702" s="148"/>
      <c r="G702" s="148"/>
      <c r="H702" s="148"/>
      <c r="I702" s="148"/>
      <c r="J702" s="148"/>
      <c r="K702" s="148"/>
      <c r="L702" s="148"/>
      <c r="M702" s="148"/>
    </row>
    <row r="703" spans="2:13" x14ac:dyDescent="0.2">
      <c r="B703" s="148"/>
      <c r="C703" s="148"/>
      <c r="D703" s="148"/>
      <c r="E703" s="148"/>
      <c r="F703" s="148"/>
      <c r="G703" s="148"/>
      <c r="H703" s="148"/>
      <c r="I703" s="148"/>
      <c r="J703" s="148"/>
      <c r="K703" s="148"/>
      <c r="L703" s="148"/>
      <c r="M703" s="148"/>
    </row>
    <row r="704" spans="2:13" x14ac:dyDescent="0.2">
      <c r="B704" s="148"/>
      <c r="C704" s="148"/>
      <c r="D704" s="148"/>
      <c r="E704" s="148"/>
      <c r="F704" s="148"/>
      <c r="G704" s="148"/>
      <c r="H704" s="148"/>
      <c r="I704" s="148"/>
      <c r="J704" s="148"/>
      <c r="K704" s="148"/>
      <c r="L704" s="148"/>
      <c r="M704" s="148"/>
    </row>
    <row r="705" spans="2:13" x14ac:dyDescent="0.2">
      <c r="B705" s="148"/>
      <c r="C705" s="148"/>
      <c r="D705" s="148"/>
      <c r="E705" s="148"/>
      <c r="F705" s="148"/>
      <c r="G705" s="148"/>
      <c r="H705" s="148"/>
      <c r="I705" s="148"/>
      <c r="J705" s="148"/>
      <c r="K705" s="148"/>
      <c r="L705" s="148"/>
      <c r="M705" s="148"/>
    </row>
    <row r="706" spans="2:13" x14ac:dyDescent="0.2">
      <c r="B706" s="148"/>
      <c r="C706" s="148"/>
      <c r="D706" s="148"/>
      <c r="E706" s="148"/>
      <c r="F706" s="148"/>
      <c r="G706" s="148"/>
      <c r="H706" s="148"/>
      <c r="I706" s="148"/>
      <c r="J706" s="148"/>
      <c r="K706" s="148"/>
      <c r="L706" s="148"/>
      <c r="M706" s="148"/>
    </row>
    <row r="707" spans="2:13" x14ac:dyDescent="0.2">
      <c r="B707" s="148"/>
      <c r="C707" s="148"/>
      <c r="D707" s="148"/>
      <c r="E707" s="148"/>
      <c r="F707" s="148"/>
      <c r="G707" s="148"/>
      <c r="H707" s="148"/>
      <c r="I707" s="148"/>
      <c r="J707" s="148"/>
      <c r="K707" s="148"/>
      <c r="L707" s="148"/>
      <c r="M707" s="148"/>
    </row>
    <row r="708" spans="2:13" x14ac:dyDescent="0.2">
      <c r="B708" s="148"/>
      <c r="C708" s="148"/>
      <c r="D708" s="148"/>
      <c r="E708" s="148"/>
      <c r="F708" s="148"/>
      <c r="G708" s="148"/>
      <c r="H708" s="148"/>
      <c r="I708" s="148"/>
      <c r="J708" s="148"/>
      <c r="K708" s="148"/>
      <c r="L708" s="148"/>
      <c r="M708" s="148"/>
    </row>
    <row r="709" spans="2:13" x14ac:dyDescent="0.2">
      <c r="B709" s="148"/>
      <c r="C709" s="148"/>
      <c r="D709" s="148"/>
      <c r="E709" s="148"/>
      <c r="F709" s="148"/>
      <c r="G709" s="148"/>
      <c r="H709" s="148"/>
      <c r="I709" s="148"/>
      <c r="J709" s="148"/>
      <c r="K709" s="148"/>
      <c r="L709" s="148"/>
      <c r="M709" s="148"/>
    </row>
    <row r="710" spans="2:13" x14ac:dyDescent="0.2">
      <c r="B710" s="148"/>
      <c r="C710" s="148"/>
      <c r="D710" s="148"/>
      <c r="E710" s="148"/>
      <c r="F710" s="148"/>
      <c r="G710" s="148"/>
      <c r="H710" s="148"/>
      <c r="I710" s="148"/>
      <c r="J710" s="148"/>
      <c r="K710" s="148"/>
      <c r="L710" s="148"/>
      <c r="M710" s="148"/>
    </row>
    <row r="711" spans="2:13" x14ac:dyDescent="0.2">
      <c r="B711" s="148"/>
      <c r="C711" s="148"/>
      <c r="D711" s="148"/>
      <c r="E711" s="148"/>
      <c r="F711" s="148"/>
      <c r="G711" s="148"/>
      <c r="H711" s="148"/>
      <c r="I711" s="148"/>
      <c r="J711" s="148"/>
      <c r="K711" s="148"/>
      <c r="L711" s="148"/>
      <c r="M711" s="148"/>
    </row>
    <row r="712" spans="2:13" x14ac:dyDescent="0.2">
      <c r="B712" s="148"/>
      <c r="C712" s="148"/>
      <c r="D712" s="148"/>
      <c r="E712" s="148"/>
      <c r="F712" s="148"/>
      <c r="G712" s="148"/>
      <c r="H712" s="148"/>
      <c r="I712" s="148"/>
      <c r="J712" s="148"/>
      <c r="K712" s="148"/>
      <c r="L712" s="148"/>
      <c r="M712" s="148"/>
    </row>
    <row r="713" spans="2:13" x14ac:dyDescent="0.2">
      <c r="B713" s="148"/>
      <c r="C713" s="148"/>
      <c r="D713" s="148"/>
      <c r="E713" s="148"/>
      <c r="F713" s="148"/>
      <c r="G713" s="148"/>
      <c r="H713" s="148"/>
      <c r="I713" s="148"/>
      <c r="J713" s="148"/>
      <c r="K713" s="148"/>
      <c r="L713" s="148"/>
      <c r="M713" s="148"/>
    </row>
    <row r="714" spans="2:13" x14ac:dyDescent="0.2">
      <c r="B714" s="148"/>
      <c r="C714" s="148"/>
      <c r="D714" s="148"/>
      <c r="E714" s="148"/>
      <c r="F714" s="148"/>
      <c r="G714" s="148"/>
      <c r="H714" s="148"/>
      <c r="I714" s="148"/>
      <c r="J714" s="148"/>
      <c r="K714" s="148"/>
      <c r="L714" s="148"/>
      <c r="M714" s="148"/>
    </row>
    <row r="715" spans="2:13" x14ac:dyDescent="0.2">
      <c r="B715" s="148"/>
      <c r="C715" s="148"/>
      <c r="D715" s="148"/>
      <c r="E715" s="148"/>
      <c r="F715" s="148"/>
      <c r="G715" s="148"/>
      <c r="H715" s="148"/>
      <c r="I715" s="148"/>
      <c r="J715" s="148"/>
      <c r="K715" s="148"/>
      <c r="L715" s="148"/>
      <c r="M715" s="148"/>
    </row>
    <row r="716" spans="2:13" x14ac:dyDescent="0.2">
      <c r="B716" s="148"/>
      <c r="C716" s="148"/>
      <c r="D716" s="148"/>
      <c r="E716" s="148"/>
      <c r="F716" s="148"/>
      <c r="G716" s="148"/>
      <c r="H716" s="148"/>
      <c r="I716" s="148"/>
      <c r="J716" s="148"/>
      <c r="K716" s="148"/>
      <c r="L716" s="148"/>
      <c r="M716" s="148"/>
    </row>
    <row r="717" spans="2:13" x14ac:dyDescent="0.2">
      <c r="B717" s="148"/>
      <c r="C717" s="148"/>
      <c r="D717" s="148"/>
      <c r="E717" s="148"/>
      <c r="F717" s="148"/>
      <c r="G717" s="148"/>
      <c r="H717" s="148"/>
      <c r="I717" s="148"/>
      <c r="J717" s="148"/>
      <c r="K717" s="148"/>
      <c r="L717" s="148"/>
      <c r="M717" s="148"/>
    </row>
    <row r="718" spans="2:13" x14ac:dyDescent="0.2">
      <c r="B718" s="148"/>
      <c r="C718" s="148"/>
      <c r="D718" s="148"/>
      <c r="E718" s="148"/>
      <c r="F718" s="148"/>
      <c r="G718" s="148"/>
      <c r="H718" s="148"/>
      <c r="I718" s="148"/>
      <c r="J718" s="148"/>
      <c r="K718" s="148"/>
      <c r="L718" s="148"/>
      <c r="M718" s="148"/>
    </row>
    <row r="719" spans="2:13" x14ac:dyDescent="0.2">
      <c r="B719" s="148"/>
      <c r="C719" s="148"/>
      <c r="D719" s="148"/>
      <c r="E719" s="148"/>
      <c r="F719" s="148"/>
      <c r="G719" s="148"/>
      <c r="H719" s="148"/>
      <c r="I719" s="148"/>
      <c r="J719" s="148"/>
      <c r="K719" s="148"/>
      <c r="L719" s="148"/>
      <c r="M719" s="148"/>
    </row>
    <row r="720" spans="2:13" x14ac:dyDescent="0.2">
      <c r="B720" s="148"/>
      <c r="C720" s="148"/>
      <c r="D720" s="148"/>
      <c r="E720" s="148"/>
      <c r="F720" s="148"/>
      <c r="G720" s="148"/>
      <c r="H720" s="148"/>
      <c r="I720" s="148"/>
      <c r="J720" s="148"/>
      <c r="K720" s="148"/>
      <c r="L720" s="148"/>
      <c r="M720" s="148"/>
    </row>
    <row r="721" spans="2:13" x14ac:dyDescent="0.2">
      <c r="B721" s="148"/>
      <c r="C721" s="148"/>
      <c r="D721" s="148"/>
      <c r="E721" s="148"/>
      <c r="F721" s="148"/>
      <c r="G721" s="148"/>
      <c r="H721" s="148"/>
      <c r="I721" s="148"/>
      <c r="J721" s="148"/>
      <c r="K721" s="148"/>
      <c r="L721" s="148"/>
      <c r="M721" s="148"/>
    </row>
    <row r="722" spans="2:13" x14ac:dyDescent="0.2">
      <c r="B722" s="148"/>
      <c r="C722" s="148"/>
      <c r="D722" s="148"/>
      <c r="E722" s="148"/>
      <c r="F722" s="148"/>
      <c r="G722" s="148"/>
      <c r="H722" s="148"/>
      <c r="I722" s="148"/>
      <c r="J722" s="148"/>
      <c r="K722" s="148"/>
      <c r="L722" s="148"/>
      <c r="M722" s="148"/>
    </row>
    <row r="723" spans="2:13" x14ac:dyDescent="0.2">
      <c r="B723" s="148"/>
      <c r="C723" s="148"/>
      <c r="D723" s="148"/>
      <c r="E723" s="148"/>
      <c r="F723" s="148"/>
      <c r="G723" s="148"/>
      <c r="H723" s="148"/>
      <c r="I723" s="148"/>
      <c r="J723" s="148"/>
      <c r="K723" s="148"/>
      <c r="L723" s="148"/>
      <c r="M723" s="148"/>
    </row>
    <row r="724" spans="2:13" x14ac:dyDescent="0.2">
      <c r="B724" s="148"/>
      <c r="C724" s="148"/>
      <c r="D724" s="148"/>
      <c r="E724" s="148"/>
      <c r="F724" s="148"/>
      <c r="G724" s="148"/>
      <c r="H724" s="148"/>
      <c r="I724" s="148"/>
      <c r="J724" s="148"/>
      <c r="K724" s="148"/>
      <c r="L724" s="148"/>
      <c r="M724" s="148"/>
    </row>
    <row r="725" spans="2:13" x14ac:dyDescent="0.2">
      <c r="B725" s="148"/>
      <c r="C725" s="148"/>
      <c r="D725" s="148"/>
      <c r="E725" s="148"/>
      <c r="F725" s="148"/>
      <c r="G725" s="148"/>
      <c r="H725" s="148"/>
      <c r="I725" s="148"/>
      <c r="J725" s="148"/>
      <c r="K725" s="148"/>
      <c r="L725" s="148"/>
      <c r="M725" s="148"/>
    </row>
    <row r="726" spans="2:13" x14ac:dyDescent="0.2">
      <c r="B726" s="148"/>
      <c r="C726" s="148"/>
      <c r="D726" s="148"/>
      <c r="E726" s="148"/>
      <c r="F726" s="148"/>
      <c r="G726" s="148"/>
      <c r="H726" s="148"/>
      <c r="I726" s="148"/>
      <c r="J726" s="148"/>
      <c r="K726" s="148"/>
      <c r="L726" s="148"/>
      <c r="M726" s="148"/>
    </row>
    <row r="727" spans="2:13" x14ac:dyDescent="0.2">
      <c r="B727" s="148"/>
      <c r="C727" s="148"/>
      <c r="D727" s="148"/>
      <c r="E727" s="148"/>
      <c r="F727" s="148"/>
      <c r="G727" s="148"/>
      <c r="H727" s="148"/>
      <c r="I727" s="148"/>
      <c r="J727" s="148"/>
      <c r="K727" s="148"/>
      <c r="L727" s="148"/>
      <c r="M727" s="148"/>
    </row>
    <row r="728" spans="2:13" x14ac:dyDescent="0.2">
      <c r="B728" s="148"/>
      <c r="C728" s="148"/>
      <c r="D728" s="148"/>
      <c r="E728" s="148"/>
      <c r="F728" s="148"/>
      <c r="G728" s="148"/>
      <c r="H728" s="148"/>
      <c r="I728" s="148"/>
      <c r="J728" s="148"/>
      <c r="K728" s="148"/>
      <c r="L728" s="148"/>
      <c r="M728" s="148"/>
    </row>
    <row r="729" spans="2:13" x14ac:dyDescent="0.2">
      <c r="B729" s="148"/>
      <c r="C729" s="148"/>
      <c r="D729" s="148"/>
      <c r="E729" s="148"/>
      <c r="F729" s="148"/>
      <c r="G729" s="148"/>
      <c r="H729" s="148"/>
      <c r="I729" s="148"/>
      <c r="J729" s="148"/>
      <c r="K729" s="148"/>
      <c r="L729" s="148"/>
      <c r="M729" s="148"/>
    </row>
    <row r="730" spans="2:13" x14ac:dyDescent="0.2">
      <c r="B730" s="148"/>
      <c r="C730" s="148"/>
      <c r="D730" s="148"/>
      <c r="E730" s="148"/>
      <c r="F730" s="148"/>
      <c r="G730" s="148"/>
      <c r="H730" s="148"/>
      <c r="I730" s="148"/>
      <c r="J730" s="148"/>
      <c r="K730" s="148"/>
      <c r="L730" s="148"/>
      <c r="M730" s="148"/>
    </row>
    <row r="731" spans="2:13" x14ac:dyDescent="0.2">
      <c r="B731" s="148"/>
      <c r="C731" s="148"/>
      <c r="D731" s="148"/>
      <c r="E731" s="148"/>
      <c r="F731" s="148"/>
      <c r="G731" s="148"/>
      <c r="H731" s="148"/>
      <c r="I731" s="148"/>
      <c r="J731" s="148"/>
      <c r="K731" s="148"/>
      <c r="L731" s="148"/>
      <c r="M731" s="148"/>
    </row>
    <row r="732" spans="2:13" x14ac:dyDescent="0.2">
      <c r="B732" s="148"/>
      <c r="C732" s="148"/>
      <c r="D732" s="148"/>
      <c r="E732" s="148"/>
      <c r="F732" s="148"/>
      <c r="G732" s="148"/>
      <c r="H732" s="148"/>
      <c r="I732" s="148"/>
      <c r="J732" s="148"/>
      <c r="K732" s="148"/>
      <c r="L732" s="148"/>
      <c r="M732" s="148"/>
    </row>
    <row r="733" spans="2:13" x14ac:dyDescent="0.2">
      <c r="B733" s="148"/>
      <c r="C733" s="148"/>
      <c r="D733" s="148"/>
      <c r="E733" s="148"/>
      <c r="F733" s="148"/>
      <c r="G733" s="148"/>
      <c r="H733" s="148"/>
      <c r="I733" s="148"/>
      <c r="J733" s="148"/>
      <c r="K733" s="148"/>
      <c r="L733" s="148"/>
      <c r="M733" s="148"/>
    </row>
    <row r="734" spans="2:13" x14ac:dyDescent="0.2">
      <c r="B734" s="148"/>
      <c r="C734" s="148"/>
      <c r="D734" s="148"/>
      <c r="E734" s="148"/>
      <c r="F734" s="148"/>
      <c r="G734" s="148"/>
      <c r="H734" s="148"/>
      <c r="I734" s="148"/>
      <c r="J734" s="148"/>
      <c r="K734" s="148"/>
      <c r="L734" s="148"/>
      <c r="M734" s="148"/>
    </row>
    <row r="735" spans="2:13" x14ac:dyDescent="0.2">
      <c r="B735" s="148"/>
      <c r="C735" s="148"/>
      <c r="D735" s="148"/>
      <c r="E735" s="148"/>
      <c r="F735" s="148"/>
      <c r="G735" s="148"/>
      <c r="H735" s="148"/>
      <c r="I735" s="148"/>
      <c r="J735" s="148"/>
      <c r="K735" s="148"/>
      <c r="L735" s="148"/>
      <c r="M735" s="148"/>
    </row>
    <row r="736" spans="2:13" x14ac:dyDescent="0.2">
      <c r="B736" s="148"/>
      <c r="C736" s="148"/>
      <c r="D736" s="148"/>
      <c r="E736" s="148"/>
      <c r="F736" s="148"/>
      <c r="G736" s="148"/>
      <c r="H736" s="148"/>
      <c r="I736" s="148"/>
      <c r="J736" s="148"/>
      <c r="K736" s="148"/>
      <c r="L736" s="148"/>
      <c r="M736" s="148"/>
    </row>
    <row r="737" spans="2:13" x14ac:dyDescent="0.2">
      <c r="B737" s="148"/>
      <c r="C737" s="148"/>
      <c r="D737" s="148"/>
      <c r="E737" s="148"/>
      <c r="F737" s="148"/>
      <c r="G737" s="148"/>
      <c r="H737" s="148"/>
      <c r="I737" s="148"/>
      <c r="J737" s="148"/>
      <c r="K737" s="148"/>
      <c r="L737" s="148"/>
      <c r="M737" s="148"/>
    </row>
    <row r="738" spans="2:13" x14ac:dyDescent="0.2">
      <c r="B738" s="148"/>
      <c r="C738" s="148"/>
      <c r="D738" s="148"/>
      <c r="E738" s="148"/>
      <c r="F738" s="148"/>
      <c r="G738" s="148"/>
      <c r="H738" s="148"/>
      <c r="I738" s="148"/>
      <c r="J738" s="148"/>
      <c r="K738" s="148"/>
      <c r="L738" s="148"/>
      <c r="M738" s="148"/>
    </row>
    <row r="739" spans="2:13" x14ac:dyDescent="0.2">
      <c r="B739" s="148"/>
      <c r="C739" s="148"/>
      <c r="D739" s="148"/>
      <c r="E739" s="148"/>
      <c r="F739" s="148"/>
      <c r="G739" s="148"/>
      <c r="H739" s="148"/>
      <c r="I739" s="148"/>
      <c r="J739" s="148"/>
      <c r="K739" s="148"/>
      <c r="L739" s="148"/>
      <c r="M739" s="148"/>
    </row>
    <row r="740" spans="2:13" x14ac:dyDescent="0.2">
      <c r="B740" s="148"/>
      <c r="C740" s="148"/>
      <c r="D740" s="148"/>
      <c r="E740" s="148"/>
      <c r="F740" s="148"/>
      <c r="G740" s="148"/>
      <c r="H740" s="148"/>
      <c r="I740" s="148"/>
      <c r="J740" s="148"/>
      <c r="K740" s="148"/>
      <c r="L740" s="148"/>
      <c r="M740" s="148"/>
    </row>
    <row r="741" spans="2:13" x14ac:dyDescent="0.2">
      <c r="B741" s="148"/>
      <c r="C741" s="148"/>
      <c r="D741" s="148"/>
      <c r="E741" s="148"/>
      <c r="F741" s="148"/>
      <c r="G741" s="148"/>
      <c r="H741" s="148"/>
      <c r="I741" s="148"/>
      <c r="J741" s="148"/>
      <c r="K741" s="148"/>
      <c r="L741" s="148"/>
      <c r="M741" s="148"/>
    </row>
    <row r="742" spans="2:13" x14ac:dyDescent="0.2">
      <c r="B742" s="148"/>
      <c r="C742" s="148"/>
      <c r="D742" s="148"/>
      <c r="E742" s="148"/>
      <c r="F742" s="148"/>
      <c r="G742" s="148"/>
      <c r="H742" s="148"/>
      <c r="I742" s="148"/>
      <c r="J742" s="148"/>
      <c r="K742" s="148"/>
      <c r="L742" s="148"/>
      <c r="M742" s="148"/>
    </row>
    <row r="743" spans="2:13" x14ac:dyDescent="0.2">
      <c r="B743" s="148"/>
      <c r="C743" s="148"/>
      <c r="D743" s="148"/>
      <c r="E743" s="148"/>
      <c r="F743" s="148"/>
      <c r="G743" s="148"/>
      <c r="H743" s="148"/>
      <c r="I743" s="148"/>
      <c r="J743" s="148"/>
      <c r="K743" s="148"/>
      <c r="L743" s="148"/>
      <c r="M743" s="148"/>
    </row>
    <row r="744" spans="2:13" x14ac:dyDescent="0.2">
      <c r="B744" s="148"/>
      <c r="C744" s="148"/>
      <c r="D744" s="148"/>
      <c r="E744" s="148"/>
      <c r="F744" s="148"/>
      <c r="G744" s="148"/>
      <c r="H744" s="148"/>
      <c r="I744" s="148"/>
      <c r="J744" s="148"/>
      <c r="K744" s="148"/>
      <c r="L744" s="148"/>
      <c r="M744" s="148"/>
    </row>
    <row r="745" spans="2:13" x14ac:dyDescent="0.2">
      <c r="B745" s="148"/>
      <c r="C745" s="148"/>
      <c r="D745" s="148"/>
      <c r="E745" s="148"/>
      <c r="F745" s="148"/>
      <c r="G745" s="148"/>
      <c r="H745" s="148"/>
      <c r="I745" s="148"/>
      <c r="J745" s="148"/>
      <c r="K745" s="148"/>
      <c r="L745" s="148"/>
      <c r="M745" s="148"/>
    </row>
    <row r="746" spans="2:13" x14ac:dyDescent="0.2">
      <c r="B746" s="148"/>
      <c r="C746" s="148"/>
      <c r="D746" s="148"/>
      <c r="E746" s="148"/>
      <c r="F746" s="148"/>
      <c r="G746" s="148"/>
      <c r="H746" s="148"/>
      <c r="I746" s="148"/>
      <c r="J746" s="148"/>
      <c r="K746" s="148"/>
      <c r="L746" s="148"/>
      <c r="M746" s="148"/>
    </row>
    <row r="747" spans="2:13" x14ac:dyDescent="0.2">
      <c r="B747" s="148"/>
      <c r="C747" s="148"/>
      <c r="D747" s="148"/>
      <c r="E747" s="148"/>
      <c r="F747" s="148"/>
      <c r="G747" s="148"/>
      <c r="H747" s="148"/>
      <c r="I747" s="148"/>
      <c r="J747" s="148"/>
      <c r="K747" s="148"/>
      <c r="L747" s="148"/>
      <c r="M747" s="148"/>
    </row>
    <row r="748" spans="2:13" x14ac:dyDescent="0.2">
      <c r="B748" s="148"/>
      <c r="C748" s="148"/>
      <c r="D748" s="148"/>
      <c r="E748" s="148"/>
      <c r="F748" s="148"/>
      <c r="G748" s="148"/>
      <c r="H748" s="148"/>
      <c r="I748" s="148"/>
      <c r="J748" s="148"/>
      <c r="K748" s="148"/>
      <c r="L748" s="148"/>
      <c r="M748" s="148"/>
    </row>
    <row r="749" spans="2:13" x14ac:dyDescent="0.2">
      <c r="B749" s="148"/>
      <c r="C749" s="148"/>
      <c r="D749" s="148"/>
      <c r="E749" s="148"/>
      <c r="F749" s="148"/>
      <c r="G749" s="148"/>
      <c r="H749" s="148"/>
      <c r="I749" s="148"/>
      <c r="J749" s="148"/>
      <c r="K749" s="148"/>
      <c r="L749" s="148"/>
      <c r="M749" s="148"/>
    </row>
    <row r="750" spans="2:13" x14ac:dyDescent="0.2">
      <c r="B750" s="148"/>
      <c r="C750" s="148"/>
      <c r="D750" s="148"/>
      <c r="E750" s="148"/>
      <c r="F750" s="148"/>
      <c r="G750" s="148"/>
      <c r="H750" s="148"/>
      <c r="I750" s="148"/>
      <c r="J750" s="148"/>
      <c r="K750" s="148"/>
      <c r="L750" s="148"/>
      <c r="M750" s="148"/>
    </row>
    <row r="751" spans="2:13" x14ac:dyDescent="0.2">
      <c r="B751" s="148"/>
      <c r="C751" s="148"/>
      <c r="D751" s="148"/>
      <c r="E751" s="148"/>
      <c r="F751" s="148"/>
      <c r="G751" s="148"/>
      <c r="H751" s="148"/>
      <c r="I751" s="148"/>
      <c r="J751" s="148"/>
      <c r="K751" s="148"/>
      <c r="L751" s="148"/>
      <c r="M751" s="148"/>
    </row>
    <row r="752" spans="2:13" x14ac:dyDescent="0.2">
      <c r="B752" s="148"/>
      <c r="C752" s="148"/>
      <c r="D752" s="148"/>
      <c r="E752" s="148"/>
      <c r="F752" s="148"/>
      <c r="G752" s="148"/>
      <c r="H752" s="148"/>
      <c r="I752" s="148"/>
      <c r="J752" s="148"/>
      <c r="K752" s="148"/>
      <c r="L752" s="148"/>
      <c r="M752" s="148"/>
    </row>
    <row r="753" spans="2:13" x14ac:dyDescent="0.2">
      <c r="B753" s="148"/>
      <c r="C753" s="148"/>
      <c r="D753" s="148"/>
      <c r="E753" s="148"/>
      <c r="F753" s="148"/>
      <c r="G753" s="148"/>
      <c r="H753" s="148"/>
      <c r="I753" s="148"/>
      <c r="J753" s="148"/>
      <c r="K753" s="148"/>
      <c r="L753" s="148"/>
      <c r="M753" s="148"/>
    </row>
    <row r="754" spans="2:13" x14ac:dyDescent="0.2">
      <c r="B754" s="148"/>
      <c r="C754" s="148"/>
      <c r="D754" s="148"/>
      <c r="E754" s="148"/>
      <c r="F754" s="148"/>
      <c r="G754" s="148"/>
      <c r="H754" s="148"/>
      <c r="I754" s="148"/>
      <c r="J754" s="148"/>
      <c r="K754" s="148"/>
      <c r="L754" s="148"/>
      <c r="M754" s="148"/>
    </row>
    <row r="755" spans="2:13" x14ac:dyDescent="0.2">
      <c r="B755" s="148"/>
      <c r="C755" s="148"/>
      <c r="D755" s="148"/>
      <c r="E755" s="148"/>
      <c r="F755" s="148"/>
      <c r="G755" s="148"/>
      <c r="H755" s="148"/>
      <c r="I755" s="148"/>
      <c r="J755" s="148"/>
      <c r="K755" s="148"/>
      <c r="L755" s="148"/>
      <c r="M755" s="148"/>
    </row>
    <row r="756" spans="2:13" x14ac:dyDescent="0.2">
      <c r="B756" s="148"/>
      <c r="C756" s="148"/>
      <c r="D756" s="148"/>
      <c r="E756" s="148"/>
      <c r="F756" s="148"/>
      <c r="G756" s="148"/>
      <c r="H756" s="148"/>
      <c r="I756" s="148"/>
      <c r="J756" s="148"/>
      <c r="K756" s="148"/>
      <c r="L756" s="148"/>
      <c r="M756" s="148"/>
    </row>
    <row r="757" spans="2:13" x14ac:dyDescent="0.2">
      <c r="B757" s="148"/>
      <c r="C757" s="148"/>
      <c r="D757" s="148"/>
      <c r="E757" s="148"/>
      <c r="F757" s="148"/>
      <c r="G757" s="148"/>
      <c r="H757" s="148"/>
      <c r="I757" s="148"/>
      <c r="J757" s="148"/>
      <c r="K757" s="148"/>
      <c r="L757" s="148"/>
      <c r="M757" s="148"/>
    </row>
    <row r="758" spans="2:13" x14ac:dyDescent="0.2">
      <c r="B758" s="148"/>
      <c r="C758" s="148"/>
      <c r="D758" s="148"/>
      <c r="E758" s="148"/>
      <c r="F758" s="148"/>
      <c r="G758" s="148"/>
      <c r="H758" s="148"/>
      <c r="I758" s="148"/>
      <c r="J758" s="148"/>
      <c r="K758" s="148"/>
      <c r="L758" s="148"/>
      <c r="M758" s="148"/>
    </row>
    <row r="759" spans="2:13" x14ac:dyDescent="0.2">
      <c r="B759" s="148"/>
      <c r="C759" s="148"/>
      <c r="D759" s="148"/>
      <c r="E759" s="148"/>
      <c r="F759" s="148"/>
      <c r="G759" s="148"/>
      <c r="H759" s="148"/>
      <c r="I759" s="148"/>
      <c r="J759" s="148"/>
      <c r="K759" s="148"/>
      <c r="L759" s="148"/>
      <c r="M759" s="148"/>
    </row>
    <row r="760" spans="2:13" x14ac:dyDescent="0.2">
      <c r="B760" s="148"/>
      <c r="C760" s="148"/>
      <c r="D760" s="148"/>
      <c r="E760" s="148"/>
      <c r="F760" s="148"/>
      <c r="G760" s="148"/>
      <c r="H760" s="148"/>
      <c r="I760" s="148"/>
      <c r="J760" s="148"/>
      <c r="K760" s="148"/>
      <c r="L760" s="148"/>
      <c r="M760" s="148"/>
    </row>
    <row r="761" spans="2:13" x14ac:dyDescent="0.2">
      <c r="B761" s="148"/>
      <c r="C761" s="148"/>
      <c r="D761" s="148"/>
      <c r="E761" s="148"/>
      <c r="F761" s="148"/>
      <c r="G761" s="148"/>
      <c r="H761" s="148"/>
      <c r="I761" s="148"/>
      <c r="J761" s="148"/>
      <c r="K761" s="148"/>
      <c r="L761" s="148"/>
      <c r="M761" s="148"/>
    </row>
    <row r="762" spans="2:13" x14ac:dyDescent="0.2">
      <c r="B762" s="148"/>
      <c r="C762" s="148"/>
      <c r="D762" s="148"/>
      <c r="E762" s="148"/>
      <c r="F762" s="148"/>
      <c r="G762" s="148"/>
      <c r="H762" s="148"/>
      <c r="I762" s="148"/>
      <c r="J762" s="148"/>
      <c r="K762" s="148"/>
      <c r="L762" s="148"/>
      <c r="M762" s="148"/>
    </row>
    <row r="763" spans="2:13" x14ac:dyDescent="0.2">
      <c r="B763" s="148"/>
      <c r="C763" s="148"/>
      <c r="D763" s="148"/>
      <c r="E763" s="148"/>
      <c r="F763" s="148"/>
      <c r="G763" s="148"/>
      <c r="H763" s="148"/>
      <c r="I763" s="148"/>
      <c r="J763" s="148"/>
      <c r="K763" s="148"/>
      <c r="L763" s="148"/>
      <c r="M763" s="148"/>
    </row>
    <row r="764" spans="2:13" x14ac:dyDescent="0.2">
      <c r="B764" s="148"/>
      <c r="C764" s="148"/>
      <c r="D764" s="148"/>
      <c r="E764" s="148"/>
      <c r="F764" s="148"/>
      <c r="G764" s="148"/>
      <c r="H764" s="148"/>
      <c r="I764" s="148"/>
      <c r="J764" s="148"/>
      <c r="K764" s="148"/>
      <c r="L764" s="148"/>
      <c r="M764" s="148"/>
    </row>
    <row r="765" spans="2:13" x14ac:dyDescent="0.2">
      <c r="B765" s="148"/>
      <c r="C765" s="148"/>
      <c r="D765" s="148"/>
      <c r="E765" s="148"/>
      <c r="F765" s="148"/>
      <c r="G765" s="148"/>
      <c r="H765" s="148"/>
      <c r="I765" s="148"/>
      <c r="J765" s="148"/>
      <c r="K765" s="148"/>
      <c r="L765" s="148"/>
      <c r="M765" s="148"/>
    </row>
    <row r="766" spans="2:13" x14ac:dyDescent="0.2">
      <c r="B766" s="148"/>
      <c r="C766" s="148"/>
      <c r="D766" s="148"/>
      <c r="E766" s="148"/>
      <c r="F766" s="148"/>
      <c r="G766" s="148"/>
      <c r="H766" s="148"/>
      <c r="I766" s="148"/>
      <c r="J766" s="148"/>
      <c r="K766" s="148"/>
      <c r="L766" s="148"/>
      <c r="M766" s="148"/>
    </row>
    <row r="767" spans="2:13" x14ac:dyDescent="0.2">
      <c r="B767" s="148"/>
      <c r="C767" s="148"/>
      <c r="D767" s="148"/>
      <c r="E767" s="148"/>
      <c r="F767" s="148"/>
      <c r="G767" s="148"/>
      <c r="H767" s="148"/>
      <c r="I767" s="148"/>
      <c r="J767" s="148"/>
      <c r="K767" s="148"/>
      <c r="L767" s="148"/>
      <c r="M767" s="148"/>
    </row>
    <row r="768" spans="2:13" x14ac:dyDescent="0.2">
      <c r="B768" s="148"/>
      <c r="C768" s="148"/>
      <c r="D768" s="148"/>
      <c r="E768" s="148"/>
      <c r="F768" s="148"/>
      <c r="G768" s="148"/>
      <c r="H768" s="148"/>
      <c r="I768" s="148"/>
      <c r="J768" s="148"/>
      <c r="K768" s="148"/>
      <c r="L768" s="148"/>
      <c r="M768" s="148"/>
    </row>
    <row r="769" spans="2:13" x14ac:dyDescent="0.2">
      <c r="B769" s="148"/>
      <c r="C769" s="148"/>
      <c r="D769" s="148"/>
      <c r="E769" s="148"/>
      <c r="F769" s="148"/>
      <c r="G769" s="148"/>
      <c r="H769" s="148"/>
      <c r="I769" s="148"/>
      <c r="J769" s="148"/>
      <c r="K769" s="148"/>
      <c r="L769" s="148"/>
      <c r="M769" s="148"/>
    </row>
    <row r="770" spans="2:13" x14ac:dyDescent="0.2">
      <c r="B770" s="148"/>
      <c r="C770" s="148"/>
      <c r="D770" s="148"/>
      <c r="E770" s="148"/>
      <c r="F770" s="148"/>
      <c r="G770" s="148"/>
      <c r="H770" s="148"/>
      <c r="I770" s="148"/>
      <c r="J770" s="148"/>
      <c r="K770" s="148"/>
      <c r="L770" s="148"/>
      <c r="M770" s="148"/>
    </row>
    <row r="771" spans="2:13" x14ac:dyDescent="0.2">
      <c r="B771" s="148"/>
      <c r="C771" s="148"/>
      <c r="D771" s="148"/>
      <c r="E771" s="148"/>
      <c r="F771" s="148"/>
      <c r="G771" s="148"/>
      <c r="H771" s="148"/>
      <c r="I771" s="148"/>
      <c r="J771" s="148"/>
      <c r="K771" s="148"/>
      <c r="L771" s="148"/>
      <c r="M771" s="148"/>
    </row>
    <row r="772" spans="2:13" x14ac:dyDescent="0.2">
      <c r="B772" s="148"/>
      <c r="C772" s="148"/>
      <c r="D772" s="148"/>
      <c r="E772" s="148"/>
      <c r="F772" s="148"/>
      <c r="G772" s="148"/>
      <c r="H772" s="148"/>
      <c r="I772" s="148"/>
      <c r="J772" s="148"/>
      <c r="K772" s="148"/>
      <c r="L772" s="148"/>
      <c r="M772" s="148"/>
    </row>
    <row r="773" spans="2:13" x14ac:dyDescent="0.2">
      <c r="B773" s="148"/>
      <c r="C773" s="148"/>
      <c r="D773" s="148"/>
      <c r="E773" s="148"/>
      <c r="F773" s="148"/>
      <c r="G773" s="148"/>
      <c r="H773" s="148"/>
      <c r="I773" s="148"/>
      <c r="J773" s="148"/>
      <c r="K773" s="148"/>
      <c r="L773" s="148"/>
      <c r="M773" s="148"/>
    </row>
    <row r="774" spans="2:13" x14ac:dyDescent="0.2">
      <c r="B774" s="148"/>
      <c r="C774" s="148"/>
      <c r="D774" s="148"/>
      <c r="E774" s="148"/>
      <c r="F774" s="148"/>
      <c r="G774" s="148"/>
      <c r="H774" s="148"/>
      <c r="I774" s="148"/>
      <c r="J774" s="148"/>
      <c r="K774" s="148"/>
      <c r="L774" s="148"/>
      <c r="M774" s="148"/>
    </row>
    <row r="775" spans="2:13" x14ac:dyDescent="0.2">
      <c r="B775" s="148"/>
      <c r="C775" s="148"/>
      <c r="D775" s="148"/>
      <c r="E775" s="148"/>
      <c r="F775" s="148"/>
      <c r="G775" s="148"/>
      <c r="H775" s="148"/>
      <c r="I775" s="148"/>
      <c r="J775" s="148"/>
      <c r="K775" s="148"/>
      <c r="L775" s="148"/>
      <c r="M775" s="148"/>
    </row>
    <row r="776" spans="2:13" x14ac:dyDescent="0.2">
      <c r="B776" s="148"/>
      <c r="C776" s="148"/>
      <c r="D776" s="148"/>
      <c r="E776" s="148"/>
      <c r="F776" s="148"/>
      <c r="G776" s="148"/>
      <c r="H776" s="148"/>
      <c r="I776" s="148"/>
      <c r="J776" s="148"/>
      <c r="K776" s="148"/>
      <c r="L776" s="148"/>
      <c r="M776" s="148"/>
    </row>
    <row r="777" spans="2:13" x14ac:dyDescent="0.2">
      <c r="B777" s="148"/>
      <c r="C777" s="148"/>
      <c r="D777" s="148"/>
      <c r="E777" s="148"/>
      <c r="F777" s="148"/>
      <c r="G777" s="148"/>
      <c r="H777" s="148"/>
      <c r="I777" s="148"/>
      <c r="J777" s="148"/>
      <c r="K777" s="148"/>
      <c r="L777" s="148"/>
      <c r="M777" s="148"/>
    </row>
    <row r="778" spans="2:13" x14ac:dyDescent="0.2">
      <c r="B778" s="148"/>
      <c r="C778" s="148"/>
      <c r="D778" s="148"/>
      <c r="E778" s="148"/>
      <c r="F778" s="148"/>
      <c r="G778" s="148"/>
      <c r="H778" s="148"/>
      <c r="I778" s="148"/>
      <c r="J778" s="148"/>
      <c r="K778" s="148"/>
      <c r="L778" s="148"/>
      <c r="M778" s="148"/>
    </row>
    <row r="779" spans="2:13" x14ac:dyDescent="0.2">
      <c r="B779" s="148"/>
      <c r="C779" s="148"/>
      <c r="D779" s="148"/>
      <c r="E779" s="148"/>
      <c r="F779" s="148"/>
      <c r="G779" s="148"/>
      <c r="H779" s="148"/>
      <c r="I779" s="148"/>
      <c r="J779" s="148"/>
      <c r="K779" s="148"/>
      <c r="L779" s="148"/>
      <c r="M779" s="148"/>
    </row>
    <row r="780" spans="2:13" x14ac:dyDescent="0.2">
      <c r="B780" s="148"/>
      <c r="C780" s="148"/>
      <c r="D780" s="148"/>
      <c r="E780" s="148"/>
      <c r="F780" s="148"/>
      <c r="G780" s="148"/>
      <c r="H780" s="148"/>
      <c r="I780" s="148"/>
      <c r="J780" s="148"/>
      <c r="K780" s="148"/>
      <c r="L780" s="148"/>
      <c r="M780" s="148"/>
    </row>
    <row r="781" spans="2:13" x14ac:dyDescent="0.2">
      <c r="B781" s="148"/>
      <c r="C781" s="148"/>
      <c r="D781" s="148"/>
      <c r="E781" s="148"/>
      <c r="F781" s="148"/>
      <c r="G781" s="148"/>
      <c r="H781" s="148"/>
      <c r="I781" s="148"/>
      <c r="J781" s="148"/>
      <c r="K781" s="148"/>
      <c r="L781" s="148"/>
      <c r="M781" s="148"/>
    </row>
    <row r="782" spans="2:13" x14ac:dyDescent="0.2">
      <c r="B782" s="148"/>
      <c r="C782" s="148"/>
      <c r="D782" s="148"/>
      <c r="E782" s="148"/>
      <c r="F782" s="148"/>
      <c r="G782" s="148"/>
      <c r="H782" s="148"/>
      <c r="I782" s="148"/>
      <c r="J782" s="148"/>
      <c r="K782" s="148"/>
      <c r="L782" s="148"/>
      <c r="M782" s="148"/>
    </row>
    <row r="783" spans="2:13" x14ac:dyDescent="0.2">
      <c r="B783" s="148"/>
      <c r="C783" s="148"/>
      <c r="D783" s="148"/>
      <c r="E783" s="148"/>
      <c r="F783" s="148"/>
      <c r="G783" s="148"/>
      <c r="H783" s="148"/>
      <c r="I783" s="148"/>
      <c r="J783" s="148"/>
      <c r="K783" s="148"/>
      <c r="L783" s="148"/>
      <c r="M783" s="148"/>
    </row>
    <row r="784" spans="2:13" x14ac:dyDescent="0.2">
      <c r="B784" s="148"/>
      <c r="C784" s="148"/>
      <c r="D784" s="148"/>
      <c r="E784" s="148"/>
      <c r="F784" s="148"/>
      <c r="G784" s="148"/>
      <c r="H784" s="148"/>
      <c r="I784" s="148"/>
      <c r="J784" s="148"/>
      <c r="K784" s="148"/>
      <c r="L784" s="148"/>
      <c r="M784" s="148"/>
    </row>
    <row r="785" spans="2:13" x14ac:dyDescent="0.2">
      <c r="B785" s="148"/>
      <c r="C785" s="148"/>
      <c r="D785" s="148"/>
      <c r="E785" s="148"/>
      <c r="F785" s="148"/>
      <c r="G785" s="148"/>
      <c r="H785" s="148"/>
      <c r="I785" s="148"/>
      <c r="J785" s="148"/>
      <c r="K785" s="148"/>
      <c r="L785" s="148"/>
      <c r="M785" s="148"/>
    </row>
    <row r="786" spans="2:13" x14ac:dyDescent="0.2">
      <c r="B786" s="148"/>
      <c r="C786" s="148"/>
      <c r="D786" s="148"/>
      <c r="E786" s="148"/>
      <c r="F786" s="148"/>
      <c r="G786" s="148"/>
      <c r="H786" s="148"/>
      <c r="I786" s="148"/>
      <c r="J786" s="148"/>
      <c r="K786" s="148"/>
      <c r="L786" s="148"/>
      <c r="M786" s="148"/>
    </row>
    <row r="787" spans="2:13" x14ac:dyDescent="0.2">
      <c r="B787" s="148"/>
      <c r="C787" s="148"/>
      <c r="D787" s="148"/>
      <c r="E787" s="148"/>
      <c r="F787" s="148"/>
      <c r="G787" s="148"/>
      <c r="H787" s="148"/>
      <c r="I787" s="148"/>
      <c r="J787" s="148"/>
      <c r="K787" s="148"/>
      <c r="L787" s="148"/>
      <c r="M787" s="148"/>
    </row>
    <row r="788" spans="2:13" x14ac:dyDescent="0.2">
      <c r="B788" s="148"/>
      <c r="C788" s="148"/>
      <c r="D788" s="148"/>
      <c r="E788" s="148"/>
      <c r="F788" s="148"/>
      <c r="G788" s="148"/>
      <c r="H788" s="148"/>
      <c r="I788" s="148"/>
      <c r="J788" s="148"/>
      <c r="K788" s="148"/>
      <c r="L788" s="148"/>
      <c r="M788" s="148"/>
    </row>
    <row r="789" spans="2:13" x14ac:dyDescent="0.2">
      <c r="B789" s="148"/>
      <c r="C789" s="148"/>
      <c r="D789" s="148"/>
      <c r="E789" s="148"/>
      <c r="F789" s="148"/>
      <c r="G789" s="148"/>
      <c r="H789" s="148"/>
      <c r="I789" s="148"/>
      <c r="J789" s="148"/>
      <c r="K789" s="148"/>
      <c r="L789" s="148"/>
      <c r="M789" s="148"/>
    </row>
    <row r="790" spans="2:13" x14ac:dyDescent="0.2">
      <c r="B790" s="148"/>
      <c r="C790" s="148"/>
      <c r="D790" s="148"/>
      <c r="E790" s="148"/>
      <c r="F790" s="148"/>
      <c r="G790" s="148"/>
      <c r="H790" s="148"/>
      <c r="I790" s="148"/>
      <c r="J790" s="148"/>
      <c r="K790" s="148"/>
      <c r="L790" s="148"/>
      <c r="M790" s="148"/>
    </row>
    <row r="791" spans="2:13" x14ac:dyDescent="0.2">
      <c r="B791" s="148"/>
      <c r="C791" s="148"/>
      <c r="D791" s="148"/>
      <c r="E791" s="148"/>
      <c r="F791" s="148"/>
      <c r="G791" s="148"/>
      <c r="H791" s="148"/>
      <c r="I791" s="148"/>
      <c r="J791" s="148"/>
      <c r="K791" s="148"/>
      <c r="L791" s="148"/>
      <c r="M791" s="148"/>
    </row>
    <row r="792" spans="2:13" x14ac:dyDescent="0.2">
      <c r="B792" s="148"/>
      <c r="C792" s="148"/>
      <c r="D792" s="148"/>
      <c r="E792" s="148"/>
      <c r="F792" s="148"/>
      <c r="G792" s="148"/>
      <c r="H792" s="148"/>
      <c r="I792" s="148"/>
      <c r="J792" s="148"/>
      <c r="K792" s="148"/>
      <c r="L792" s="148"/>
      <c r="M792" s="148"/>
    </row>
    <row r="793" spans="2:13" x14ac:dyDescent="0.2">
      <c r="B793" s="148"/>
      <c r="C793" s="148"/>
      <c r="D793" s="148"/>
      <c r="E793" s="148"/>
      <c r="F793" s="148"/>
      <c r="G793" s="148"/>
      <c r="H793" s="148"/>
      <c r="I793" s="148"/>
      <c r="J793" s="148"/>
      <c r="K793" s="148"/>
      <c r="L793" s="148"/>
      <c r="M793" s="148"/>
    </row>
    <row r="794" spans="2:13" x14ac:dyDescent="0.2">
      <c r="B794" s="148"/>
      <c r="C794" s="148"/>
      <c r="D794" s="148"/>
      <c r="E794" s="148"/>
      <c r="F794" s="148"/>
      <c r="G794" s="148"/>
      <c r="H794" s="148"/>
      <c r="I794" s="148"/>
      <c r="J794" s="148"/>
      <c r="K794" s="148"/>
      <c r="L794" s="148"/>
      <c r="M794" s="148"/>
    </row>
    <row r="795" spans="2:13" x14ac:dyDescent="0.2">
      <c r="B795" s="148"/>
      <c r="C795" s="148"/>
      <c r="D795" s="148"/>
      <c r="E795" s="148"/>
      <c r="F795" s="148"/>
      <c r="G795" s="148"/>
      <c r="H795" s="148"/>
      <c r="I795" s="148"/>
      <c r="J795" s="148"/>
      <c r="K795" s="148"/>
      <c r="L795" s="148"/>
      <c r="M795" s="148"/>
    </row>
    <row r="796" spans="2:13" x14ac:dyDescent="0.2">
      <c r="B796" s="148"/>
      <c r="C796" s="148"/>
      <c r="D796" s="148"/>
      <c r="E796" s="148"/>
      <c r="F796" s="148"/>
      <c r="G796" s="148"/>
      <c r="H796" s="148"/>
      <c r="I796" s="148"/>
      <c r="J796" s="148"/>
      <c r="K796" s="148"/>
      <c r="L796" s="148"/>
      <c r="M796" s="148"/>
    </row>
    <row r="797" spans="2:13" x14ac:dyDescent="0.2">
      <c r="B797" s="148"/>
      <c r="C797" s="148"/>
      <c r="D797" s="148"/>
      <c r="E797" s="148"/>
      <c r="F797" s="148"/>
      <c r="G797" s="148"/>
      <c r="H797" s="148"/>
      <c r="I797" s="148"/>
      <c r="J797" s="148"/>
      <c r="K797" s="148"/>
      <c r="L797" s="148"/>
      <c r="M797" s="148"/>
    </row>
    <row r="798" spans="2:13" x14ac:dyDescent="0.2">
      <c r="B798" s="148"/>
      <c r="C798" s="148"/>
      <c r="D798" s="148"/>
      <c r="E798" s="148"/>
      <c r="F798" s="148"/>
      <c r="G798" s="148"/>
      <c r="H798" s="148"/>
      <c r="I798" s="148"/>
      <c r="J798" s="148"/>
      <c r="K798" s="148"/>
      <c r="L798" s="148"/>
      <c r="M798" s="148"/>
    </row>
    <row r="799" spans="2:13" x14ac:dyDescent="0.2">
      <c r="B799" s="148"/>
      <c r="C799" s="148"/>
      <c r="D799" s="148"/>
      <c r="E799" s="148"/>
      <c r="F799" s="148"/>
      <c r="G799" s="148"/>
      <c r="H799" s="148"/>
      <c r="I799" s="148"/>
      <c r="J799" s="148"/>
      <c r="K799" s="148"/>
      <c r="L799" s="148"/>
      <c r="M799" s="148"/>
    </row>
    <row r="800" spans="2:13" x14ac:dyDescent="0.2">
      <c r="B800" s="148"/>
      <c r="C800" s="148"/>
      <c r="D800" s="148"/>
      <c r="E800" s="148"/>
      <c r="F800" s="148"/>
      <c r="G800" s="148"/>
      <c r="H800" s="148"/>
      <c r="I800" s="148"/>
      <c r="J800" s="148"/>
      <c r="K800" s="148"/>
      <c r="L800" s="148"/>
      <c r="M800" s="148"/>
    </row>
    <row r="801" spans="2:13" x14ac:dyDescent="0.2">
      <c r="B801" s="148"/>
      <c r="C801" s="148"/>
      <c r="D801" s="148"/>
      <c r="E801" s="148"/>
      <c r="F801" s="148"/>
      <c r="G801" s="148"/>
      <c r="H801" s="148"/>
      <c r="I801" s="148"/>
      <c r="J801" s="148"/>
      <c r="K801" s="148"/>
      <c r="L801" s="148"/>
      <c r="M801" s="148"/>
    </row>
    <row r="802" spans="2:13" x14ac:dyDescent="0.2">
      <c r="B802" s="148"/>
      <c r="C802" s="148"/>
      <c r="D802" s="148"/>
      <c r="E802" s="148"/>
      <c r="F802" s="148"/>
      <c r="G802" s="148"/>
      <c r="H802" s="148"/>
      <c r="I802" s="148"/>
      <c r="J802" s="148"/>
      <c r="K802" s="148"/>
      <c r="L802" s="148"/>
      <c r="M802" s="148"/>
    </row>
    <row r="803" spans="2:13" x14ac:dyDescent="0.2">
      <c r="B803" s="148"/>
      <c r="C803" s="148"/>
      <c r="D803" s="148"/>
      <c r="E803" s="148"/>
      <c r="F803" s="148"/>
      <c r="G803" s="148"/>
      <c r="H803" s="148"/>
      <c r="I803" s="148"/>
      <c r="J803" s="148"/>
      <c r="K803" s="148"/>
      <c r="L803" s="148"/>
      <c r="M803" s="148"/>
    </row>
    <row r="804" spans="2:13" x14ac:dyDescent="0.2">
      <c r="B804" s="148"/>
      <c r="C804" s="148"/>
      <c r="D804" s="148"/>
      <c r="E804" s="148"/>
      <c r="F804" s="148"/>
      <c r="G804" s="148"/>
      <c r="H804" s="148"/>
      <c r="I804" s="148"/>
      <c r="J804" s="148"/>
      <c r="K804" s="148"/>
      <c r="L804" s="148"/>
      <c r="M804" s="148"/>
    </row>
    <row r="805" spans="2:13" x14ac:dyDescent="0.2">
      <c r="B805" s="148"/>
      <c r="C805" s="148"/>
      <c r="D805" s="148"/>
      <c r="E805" s="148"/>
      <c r="F805" s="148"/>
      <c r="G805" s="148"/>
      <c r="H805" s="148"/>
      <c r="I805" s="148"/>
      <c r="J805" s="148"/>
      <c r="K805" s="148"/>
      <c r="L805" s="148"/>
      <c r="M805" s="148"/>
    </row>
    <row r="806" spans="2:13" x14ac:dyDescent="0.2">
      <c r="B806" s="148"/>
      <c r="C806" s="148"/>
      <c r="D806" s="148"/>
      <c r="E806" s="148"/>
      <c r="F806" s="148"/>
      <c r="G806" s="148"/>
      <c r="H806" s="148"/>
      <c r="I806" s="148"/>
      <c r="J806" s="148"/>
      <c r="K806" s="148"/>
      <c r="L806" s="148"/>
      <c r="M806" s="148"/>
    </row>
    <row r="807" spans="2:13" x14ac:dyDescent="0.2">
      <c r="B807" s="148"/>
      <c r="C807" s="148"/>
      <c r="D807" s="148"/>
      <c r="E807" s="148"/>
      <c r="F807" s="148"/>
      <c r="G807" s="148"/>
      <c r="H807" s="148"/>
      <c r="I807" s="148"/>
      <c r="J807" s="148"/>
      <c r="K807" s="148"/>
      <c r="L807" s="148"/>
      <c r="M807" s="148"/>
    </row>
    <row r="808" spans="2:13" x14ac:dyDescent="0.2">
      <c r="B808" s="148"/>
      <c r="C808" s="148"/>
      <c r="D808" s="148"/>
      <c r="E808" s="148"/>
      <c r="F808" s="148"/>
      <c r="G808" s="148"/>
      <c r="H808" s="148"/>
      <c r="I808" s="148"/>
      <c r="J808" s="148"/>
      <c r="K808" s="148"/>
      <c r="L808" s="148"/>
      <c r="M808" s="148"/>
    </row>
    <row r="809" spans="2:13" x14ac:dyDescent="0.2">
      <c r="B809" s="148"/>
      <c r="C809" s="148"/>
      <c r="D809" s="148"/>
      <c r="E809" s="148"/>
      <c r="F809" s="148"/>
      <c r="G809" s="148"/>
      <c r="H809" s="148"/>
      <c r="I809" s="148"/>
      <c r="J809" s="148"/>
      <c r="K809" s="148"/>
      <c r="L809" s="148"/>
      <c r="M809" s="148"/>
    </row>
    <row r="810" spans="2:13" x14ac:dyDescent="0.2">
      <c r="B810" s="148"/>
      <c r="C810" s="148"/>
      <c r="D810" s="148"/>
      <c r="E810" s="148"/>
      <c r="F810" s="148"/>
      <c r="G810" s="148"/>
      <c r="H810" s="148"/>
      <c r="I810" s="148"/>
      <c r="J810" s="148"/>
      <c r="K810" s="148"/>
      <c r="L810" s="148"/>
      <c r="M810" s="148"/>
    </row>
    <row r="811" spans="2:13" x14ac:dyDescent="0.2">
      <c r="B811" s="148"/>
      <c r="C811" s="148"/>
      <c r="D811" s="148"/>
      <c r="E811" s="148"/>
      <c r="F811" s="148"/>
      <c r="G811" s="148"/>
      <c r="H811" s="148"/>
      <c r="I811" s="148"/>
      <c r="J811" s="148"/>
      <c r="K811" s="148"/>
      <c r="L811" s="148"/>
      <c r="M811" s="148"/>
    </row>
    <row r="812" spans="2:13" x14ac:dyDescent="0.2">
      <c r="B812" s="148"/>
      <c r="C812" s="148"/>
      <c r="D812" s="148"/>
      <c r="E812" s="148"/>
      <c r="F812" s="148"/>
      <c r="G812" s="148"/>
      <c r="H812" s="148"/>
      <c r="I812" s="148"/>
      <c r="J812" s="148"/>
      <c r="K812" s="148"/>
      <c r="L812" s="148"/>
      <c r="M812" s="148"/>
    </row>
    <row r="813" spans="2:13" x14ac:dyDescent="0.2">
      <c r="B813" s="148"/>
      <c r="C813" s="148"/>
      <c r="D813" s="148"/>
      <c r="E813" s="148"/>
      <c r="F813" s="148"/>
      <c r="G813" s="148"/>
      <c r="H813" s="148"/>
      <c r="I813" s="148"/>
      <c r="J813" s="148"/>
      <c r="K813" s="148"/>
      <c r="L813" s="148"/>
      <c r="M813" s="148"/>
    </row>
    <row r="814" spans="2:13" x14ac:dyDescent="0.2">
      <c r="B814" s="148"/>
      <c r="C814" s="148"/>
      <c r="D814" s="148"/>
      <c r="E814" s="148"/>
      <c r="F814" s="148"/>
      <c r="G814" s="148"/>
      <c r="H814" s="148"/>
      <c r="I814" s="148"/>
      <c r="J814" s="148"/>
      <c r="K814" s="148"/>
      <c r="L814" s="148"/>
      <c r="M814" s="148"/>
    </row>
    <row r="815" spans="2:13" x14ac:dyDescent="0.2">
      <c r="B815" s="148"/>
      <c r="C815" s="148"/>
      <c r="D815" s="148"/>
      <c r="E815" s="148"/>
      <c r="F815" s="148"/>
      <c r="G815" s="148"/>
      <c r="H815" s="148"/>
      <c r="I815" s="148"/>
      <c r="J815" s="148"/>
      <c r="K815" s="148"/>
      <c r="L815" s="148"/>
      <c r="M815" s="148"/>
    </row>
    <row r="816" spans="2:13" x14ac:dyDescent="0.2">
      <c r="B816" s="148"/>
      <c r="C816" s="148"/>
      <c r="D816" s="148"/>
      <c r="E816" s="148"/>
      <c r="F816" s="148"/>
      <c r="G816" s="148"/>
      <c r="H816" s="148"/>
      <c r="I816" s="148"/>
      <c r="J816" s="148"/>
      <c r="K816" s="148"/>
      <c r="L816" s="148"/>
      <c r="M816" s="148"/>
    </row>
    <row r="817" spans="2:13" x14ac:dyDescent="0.2">
      <c r="B817" s="148"/>
      <c r="C817" s="148"/>
      <c r="D817" s="148"/>
      <c r="E817" s="148"/>
      <c r="F817" s="148"/>
      <c r="G817" s="148"/>
      <c r="H817" s="148"/>
      <c r="I817" s="148"/>
      <c r="J817" s="148"/>
      <c r="K817" s="148"/>
      <c r="L817" s="148"/>
      <c r="M817" s="148"/>
    </row>
    <row r="818" spans="2:13" x14ac:dyDescent="0.2">
      <c r="B818" s="148"/>
      <c r="C818" s="148"/>
      <c r="D818" s="148"/>
      <c r="E818" s="148"/>
      <c r="F818" s="148"/>
      <c r="G818" s="148"/>
      <c r="H818" s="148"/>
      <c r="I818" s="148"/>
      <c r="J818" s="148"/>
      <c r="K818" s="148"/>
      <c r="L818" s="148"/>
      <c r="M818" s="148"/>
    </row>
    <row r="819" spans="2:13" x14ac:dyDescent="0.2">
      <c r="B819" s="148"/>
      <c r="C819" s="148"/>
      <c r="D819" s="148"/>
      <c r="E819" s="148"/>
      <c r="F819" s="148"/>
      <c r="G819" s="148"/>
      <c r="H819" s="148"/>
      <c r="I819" s="148"/>
      <c r="J819" s="148"/>
      <c r="K819" s="148"/>
      <c r="L819" s="148"/>
      <c r="M819" s="148"/>
    </row>
    <row r="820" spans="2:13" x14ac:dyDescent="0.2">
      <c r="B820" s="148"/>
      <c r="C820" s="148"/>
      <c r="D820" s="148"/>
      <c r="E820" s="148"/>
      <c r="F820" s="148"/>
      <c r="G820" s="148"/>
      <c r="H820" s="148"/>
      <c r="I820" s="148"/>
      <c r="J820" s="148"/>
      <c r="K820" s="148"/>
      <c r="L820" s="148"/>
      <c r="M820" s="148"/>
    </row>
    <row r="821" spans="2:13" x14ac:dyDescent="0.2">
      <c r="B821" s="148"/>
      <c r="C821" s="148"/>
      <c r="D821" s="148"/>
      <c r="E821" s="148"/>
      <c r="F821" s="148"/>
      <c r="G821" s="148"/>
      <c r="H821" s="148"/>
      <c r="I821" s="148"/>
      <c r="J821" s="148"/>
      <c r="K821" s="148"/>
      <c r="L821" s="148"/>
      <c r="M821" s="148"/>
    </row>
    <row r="822" spans="2:13" x14ac:dyDescent="0.2">
      <c r="B822" s="148"/>
      <c r="C822" s="148"/>
      <c r="D822" s="148"/>
      <c r="E822" s="148"/>
      <c r="F822" s="148"/>
      <c r="G822" s="148"/>
      <c r="H822" s="148"/>
      <c r="I822" s="148"/>
      <c r="J822" s="148"/>
      <c r="K822" s="148"/>
      <c r="L822" s="148"/>
      <c r="M822" s="148"/>
    </row>
    <row r="823" spans="2:13" x14ac:dyDescent="0.2">
      <c r="B823" s="148"/>
      <c r="C823" s="148"/>
      <c r="D823" s="148"/>
      <c r="E823" s="148"/>
      <c r="F823" s="148"/>
      <c r="G823" s="148"/>
      <c r="H823" s="148"/>
      <c r="I823" s="148"/>
      <c r="J823" s="148"/>
      <c r="K823" s="148"/>
      <c r="L823" s="148"/>
      <c r="M823" s="148"/>
    </row>
    <row r="824" spans="2:13" x14ac:dyDescent="0.2">
      <c r="B824" s="148"/>
      <c r="C824" s="148"/>
      <c r="D824" s="148"/>
      <c r="E824" s="148"/>
      <c r="F824" s="148"/>
      <c r="G824" s="148"/>
      <c r="H824" s="148"/>
      <c r="I824" s="148"/>
      <c r="J824" s="148"/>
      <c r="K824" s="148"/>
      <c r="L824" s="148"/>
      <c r="M824" s="148"/>
    </row>
    <row r="825" spans="2:13" x14ac:dyDescent="0.2">
      <c r="B825" s="148"/>
      <c r="C825" s="148"/>
      <c r="D825" s="148"/>
      <c r="E825" s="148"/>
      <c r="F825" s="148"/>
      <c r="G825" s="148"/>
      <c r="H825" s="148"/>
      <c r="I825" s="148"/>
      <c r="J825" s="148"/>
      <c r="K825" s="148"/>
      <c r="L825" s="148"/>
      <c r="M825" s="148"/>
    </row>
    <row r="826" spans="2:13" x14ac:dyDescent="0.2">
      <c r="B826" s="148"/>
      <c r="C826" s="148"/>
      <c r="D826" s="148"/>
      <c r="E826" s="148"/>
      <c r="F826" s="148"/>
      <c r="G826" s="148"/>
      <c r="H826" s="148"/>
      <c r="I826" s="148"/>
      <c r="J826" s="148"/>
      <c r="K826" s="148"/>
      <c r="L826" s="148"/>
      <c r="M826" s="148"/>
    </row>
    <row r="827" spans="2:13" x14ac:dyDescent="0.2">
      <c r="B827" s="148"/>
      <c r="C827" s="148"/>
      <c r="D827" s="148"/>
      <c r="E827" s="148"/>
      <c r="F827" s="148"/>
      <c r="G827" s="148"/>
      <c r="H827" s="148"/>
      <c r="I827" s="148"/>
      <c r="J827" s="148"/>
      <c r="K827" s="148"/>
      <c r="L827" s="148"/>
      <c r="M827" s="148"/>
    </row>
    <row r="828" spans="2:13" x14ac:dyDescent="0.2">
      <c r="B828" s="148"/>
      <c r="C828" s="148"/>
      <c r="D828" s="148"/>
      <c r="E828" s="148"/>
      <c r="F828" s="148"/>
      <c r="G828" s="148"/>
      <c r="H828" s="148"/>
      <c r="I828" s="148"/>
      <c r="J828" s="148"/>
      <c r="K828" s="148"/>
      <c r="L828" s="148"/>
      <c r="M828" s="148"/>
    </row>
    <row r="829" spans="2:13" x14ac:dyDescent="0.2">
      <c r="B829" s="148"/>
      <c r="C829" s="148"/>
      <c r="D829" s="148"/>
      <c r="E829" s="148"/>
      <c r="F829" s="148"/>
      <c r="G829" s="148"/>
      <c r="H829" s="148"/>
      <c r="I829" s="148"/>
      <c r="J829" s="148"/>
      <c r="K829" s="148"/>
      <c r="L829" s="148"/>
      <c r="M829" s="148"/>
    </row>
    <row r="830" spans="2:13" x14ac:dyDescent="0.2">
      <c r="B830" s="148"/>
      <c r="C830" s="148"/>
      <c r="D830" s="148"/>
      <c r="E830" s="148"/>
      <c r="F830" s="148"/>
      <c r="G830" s="148"/>
      <c r="H830" s="148"/>
      <c r="I830" s="148"/>
      <c r="J830" s="148"/>
      <c r="K830" s="148"/>
      <c r="L830" s="148"/>
      <c r="M830" s="148"/>
    </row>
    <row r="831" spans="2:13" x14ac:dyDescent="0.2">
      <c r="B831" s="148"/>
      <c r="C831" s="148"/>
      <c r="D831" s="148"/>
      <c r="E831" s="148"/>
      <c r="F831" s="148"/>
      <c r="G831" s="148"/>
      <c r="H831" s="148"/>
      <c r="I831" s="148"/>
      <c r="J831" s="148"/>
      <c r="K831" s="148"/>
      <c r="L831" s="148"/>
      <c r="M831" s="148"/>
    </row>
    <row r="832" spans="2:13" x14ac:dyDescent="0.2">
      <c r="B832" s="148"/>
      <c r="C832" s="148"/>
      <c r="D832" s="148"/>
      <c r="E832" s="148"/>
      <c r="F832" s="148"/>
      <c r="G832" s="148"/>
      <c r="H832" s="148"/>
      <c r="I832" s="148"/>
      <c r="J832" s="148"/>
      <c r="K832" s="148"/>
      <c r="L832" s="148"/>
      <c r="M832" s="148"/>
    </row>
    <row r="833" spans="2:13" x14ac:dyDescent="0.2">
      <c r="B833" s="148"/>
      <c r="C833" s="148"/>
      <c r="D833" s="148"/>
      <c r="E833" s="148"/>
      <c r="F833" s="148"/>
      <c r="G833" s="148"/>
      <c r="H833" s="148"/>
      <c r="I833" s="148"/>
      <c r="J833" s="148"/>
      <c r="K833" s="148"/>
      <c r="L833" s="148"/>
      <c r="M833" s="148"/>
    </row>
    <row r="834" spans="2:13" x14ac:dyDescent="0.2">
      <c r="B834" s="148"/>
      <c r="C834" s="148"/>
      <c r="D834" s="148"/>
      <c r="E834" s="148"/>
      <c r="F834" s="148"/>
      <c r="G834" s="148"/>
      <c r="H834" s="148"/>
      <c r="I834" s="148"/>
      <c r="J834" s="148"/>
      <c r="K834" s="148"/>
      <c r="L834" s="148"/>
      <c r="M834" s="148"/>
    </row>
    <row r="835" spans="2:13" x14ac:dyDescent="0.2">
      <c r="B835" s="148"/>
      <c r="C835" s="148"/>
      <c r="D835" s="148"/>
      <c r="E835" s="148"/>
      <c r="F835" s="148"/>
      <c r="G835" s="148"/>
      <c r="H835" s="148"/>
      <c r="I835" s="148"/>
      <c r="J835" s="148"/>
      <c r="K835" s="148"/>
      <c r="L835" s="148"/>
      <c r="M835" s="148"/>
    </row>
    <row r="836" spans="2:13" x14ac:dyDescent="0.2">
      <c r="B836" s="148"/>
      <c r="C836" s="148"/>
      <c r="D836" s="148"/>
      <c r="E836" s="148"/>
      <c r="F836" s="148"/>
      <c r="G836" s="148"/>
      <c r="H836" s="148"/>
      <c r="I836" s="148"/>
      <c r="J836" s="148"/>
      <c r="K836" s="148"/>
      <c r="L836" s="148"/>
      <c r="M836" s="148"/>
    </row>
    <row r="837" spans="2:13" x14ac:dyDescent="0.2">
      <c r="B837" s="148"/>
      <c r="C837" s="148"/>
      <c r="D837" s="148"/>
      <c r="E837" s="148"/>
      <c r="F837" s="148"/>
      <c r="G837" s="148"/>
      <c r="H837" s="148"/>
      <c r="I837" s="148"/>
      <c r="J837" s="148"/>
      <c r="K837" s="148"/>
      <c r="L837" s="148"/>
      <c r="M837" s="148"/>
    </row>
    <row r="838" spans="2:13" x14ac:dyDescent="0.2">
      <c r="B838" s="148"/>
      <c r="C838" s="148"/>
      <c r="D838" s="148"/>
      <c r="E838" s="148"/>
      <c r="F838" s="148"/>
      <c r="G838" s="148"/>
      <c r="H838" s="148"/>
      <c r="I838" s="148"/>
      <c r="J838" s="148"/>
      <c r="K838" s="148"/>
      <c r="L838" s="148"/>
      <c r="M838" s="148"/>
    </row>
    <row r="839" spans="2:13" x14ac:dyDescent="0.2">
      <c r="B839" s="148"/>
      <c r="C839" s="148"/>
      <c r="D839" s="148"/>
      <c r="E839" s="148"/>
      <c r="F839" s="148"/>
      <c r="G839" s="148"/>
      <c r="H839" s="148"/>
      <c r="I839" s="148"/>
      <c r="J839" s="148"/>
      <c r="K839" s="148"/>
      <c r="L839" s="148"/>
      <c r="M839" s="148"/>
    </row>
    <row r="840" spans="2:13" x14ac:dyDescent="0.2">
      <c r="B840" s="148"/>
      <c r="C840" s="148"/>
      <c r="D840" s="148"/>
      <c r="E840" s="148"/>
      <c r="F840" s="148"/>
      <c r="G840" s="148"/>
      <c r="H840" s="148"/>
      <c r="I840" s="148"/>
      <c r="J840" s="148"/>
      <c r="K840" s="148"/>
      <c r="L840" s="148"/>
      <c r="M840" s="148"/>
    </row>
    <row r="841" spans="2:13" x14ac:dyDescent="0.2">
      <c r="B841" s="148"/>
      <c r="C841" s="148"/>
      <c r="D841" s="148"/>
      <c r="E841" s="148"/>
      <c r="F841" s="148"/>
      <c r="G841" s="148"/>
      <c r="H841" s="148"/>
      <c r="I841" s="148"/>
      <c r="J841" s="148"/>
      <c r="K841" s="148"/>
      <c r="L841" s="148"/>
      <c r="M841" s="148"/>
    </row>
    <row r="842" spans="2:13" x14ac:dyDescent="0.2">
      <c r="B842" s="148"/>
      <c r="C842" s="148"/>
      <c r="D842" s="148"/>
      <c r="E842" s="148"/>
      <c r="F842" s="148"/>
      <c r="G842" s="148"/>
      <c r="H842" s="148"/>
      <c r="I842" s="148"/>
      <c r="J842" s="148"/>
      <c r="K842" s="148"/>
      <c r="L842" s="148"/>
      <c r="M842" s="148"/>
    </row>
    <row r="843" spans="2:13" x14ac:dyDescent="0.2">
      <c r="B843" s="148"/>
      <c r="C843" s="148"/>
      <c r="D843" s="148"/>
      <c r="E843" s="148"/>
      <c r="F843" s="148"/>
      <c r="G843" s="148"/>
      <c r="H843" s="148"/>
      <c r="I843" s="148"/>
      <c r="J843" s="148"/>
      <c r="K843" s="148"/>
      <c r="L843" s="148"/>
      <c r="M843" s="148"/>
    </row>
    <row r="844" spans="2:13" x14ac:dyDescent="0.2">
      <c r="B844" s="148"/>
      <c r="C844" s="148"/>
      <c r="D844" s="148"/>
      <c r="E844" s="148"/>
      <c r="F844" s="148"/>
      <c r="G844" s="148"/>
      <c r="H844" s="148"/>
      <c r="I844" s="148"/>
      <c r="J844" s="148"/>
      <c r="K844" s="148"/>
      <c r="L844" s="148"/>
      <c r="M844" s="148"/>
    </row>
    <row r="845" spans="2:13" x14ac:dyDescent="0.2">
      <c r="B845" s="148"/>
      <c r="C845" s="148"/>
      <c r="D845" s="148"/>
      <c r="E845" s="148"/>
      <c r="F845" s="148"/>
      <c r="G845" s="148"/>
      <c r="H845" s="148"/>
      <c r="I845" s="148"/>
      <c r="J845" s="148"/>
      <c r="K845" s="148"/>
      <c r="L845" s="148"/>
      <c r="M845" s="148"/>
    </row>
    <row r="846" spans="2:13" x14ac:dyDescent="0.2">
      <c r="B846" s="148"/>
      <c r="C846" s="148"/>
      <c r="D846" s="148"/>
      <c r="E846" s="148"/>
      <c r="F846" s="148"/>
      <c r="G846" s="148"/>
      <c r="H846" s="148"/>
      <c r="I846" s="148"/>
      <c r="J846" s="148"/>
      <c r="K846" s="148"/>
      <c r="L846" s="148"/>
      <c r="M846" s="148"/>
    </row>
    <row r="847" spans="2:13" x14ac:dyDescent="0.2">
      <c r="B847" s="148"/>
      <c r="C847" s="148"/>
      <c r="D847" s="148"/>
      <c r="E847" s="148"/>
      <c r="F847" s="148"/>
      <c r="G847" s="148"/>
      <c r="H847" s="148"/>
      <c r="I847" s="148"/>
      <c r="J847" s="148"/>
      <c r="K847" s="148"/>
      <c r="L847" s="148"/>
      <c r="M847" s="148"/>
    </row>
    <row r="848" spans="2:13" x14ac:dyDescent="0.2">
      <c r="B848" s="148"/>
      <c r="C848" s="148"/>
      <c r="D848" s="148"/>
      <c r="E848" s="148"/>
      <c r="F848" s="148"/>
      <c r="G848" s="148"/>
      <c r="H848" s="148"/>
      <c r="I848" s="148"/>
      <c r="J848" s="148"/>
      <c r="K848" s="148"/>
      <c r="L848" s="148"/>
      <c r="M848" s="148"/>
    </row>
    <row r="849" spans="2:13" x14ac:dyDescent="0.2">
      <c r="B849" s="148"/>
      <c r="C849" s="148"/>
      <c r="D849" s="148"/>
      <c r="E849" s="148"/>
      <c r="F849" s="148"/>
      <c r="G849" s="148"/>
      <c r="H849" s="148"/>
      <c r="I849" s="148"/>
      <c r="J849" s="148"/>
      <c r="K849" s="148"/>
      <c r="L849" s="148"/>
      <c r="M849" s="148"/>
    </row>
    <row r="850" spans="2:13" x14ac:dyDescent="0.2">
      <c r="B850" s="148"/>
      <c r="C850" s="148"/>
      <c r="D850" s="148"/>
      <c r="E850" s="148"/>
      <c r="F850" s="148"/>
      <c r="G850" s="148"/>
      <c r="H850" s="148"/>
      <c r="I850" s="148"/>
      <c r="J850" s="148"/>
      <c r="K850" s="148"/>
      <c r="L850" s="148"/>
      <c r="M850" s="148"/>
    </row>
    <row r="851" spans="2:13" x14ac:dyDescent="0.2">
      <c r="B851" s="148"/>
      <c r="C851" s="148"/>
      <c r="D851" s="148"/>
      <c r="E851" s="148"/>
      <c r="F851" s="148"/>
      <c r="G851" s="148"/>
      <c r="H851" s="148"/>
      <c r="I851" s="148"/>
      <c r="J851" s="148"/>
      <c r="K851" s="148"/>
      <c r="L851" s="148"/>
      <c r="M851" s="148"/>
    </row>
    <row r="852" spans="2:13" x14ac:dyDescent="0.2">
      <c r="B852" s="148"/>
      <c r="C852" s="148"/>
      <c r="D852" s="148"/>
      <c r="E852" s="148"/>
      <c r="F852" s="148"/>
      <c r="G852" s="148"/>
      <c r="H852" s="148"/>
      <c r="I852" s="148"/>
      <c r="J852" s="148"/>
      <c r="K852" s="148"/>
      <c r="L852" s="148"/>
      <c r="M852" s="148"/>
    </row>
    <row r="853" spans="2:13" x14ac:dyDescent="0.2">
      <c r="B853" s="148"/>
      <c r="C853" s="148"/>
      <c r="D853" s="148"/>
      <c r="E853" s="148"/>
      <c r="F853" s="148"/>
      <c r="G853" s="148"/>
      <c r="H853" s="148"/>
      <c r="I853" s="148"/>
      <c r="J853" s="148"/>
      <c r="K853" s="148"/>
      <c r="L853" s="148"/>
      <c r="M853" s="148"/>
    </row>
    <row r="854" spans="2:13" x14ac:dyDescent="0.2">
      <c r="B854" s="148"/>
      <c r="C854" s="148"/>
      <c r="D854" s="148"/>
      <c r="E854" s="148"/>
      <c r="F854" s="148"/>
      <c r="G854" s="148"/>
      <c r="H854" s="148"/>
      <c r="I854" s="148"/>
      <c r="J854" s="148"/>
      <c r="K854" s="148"/>
      <c r="L854" s="148"/>
      <c r="M854" s="148"/>
    </row>
    <row r="855" spans="2:13" x14ac:dyDescent="0.2">
      <c r="B855" s="148"/>
      <c r="C855" s="148"/>
      <c r="D855" s="148"/>
      <c r="E855" s="148"/>
      <c r="F855" s="148"/>
      <c r="G855" s="148"/>
      <c r="H855" s="148"/>
      <c r="I855" s="148"/>
      <c r="J855" s="148"/>
      <c r="K855" s="148"/>
      <c r="L855" s="148"/>
      <c r="M855" s="148"/>
    </row>
    <row r="856" spans="2:13" x14ac:dyDescent="0.2">
      <c r="B856" s="148"/>
      <c r="C856" s="148"/>
      <c r="D856" s="148"/>
      <c r="E856" s="148"/>
      <c r="F856" s="148"/>
      <c r="G856" s="148"/>
      <c r="H856" s="148"/>
      <c r="I856" s="148"/>
      <c r="J856" s="148"/>
      <c r="K856" s="148"/>
      <c r="L856" s="148"/>
      <c r="M856" s="148"/>
    </row>
    <row r="857" spans="2:13" x14ac:dyDescent="0.2">
      <c r="B857" s="148"/>
      <c r="C857" s="148"/>
      <c r="D857" s="148"/>
      <c r="E857" s="148"/>
      <c r="F857" s="148"/>
      <c r="G857" s="148"/>
      <c r="H857" s="148"/>
      <c r="I857" s="148"/>
      <c r="J857" s="148"/>
      <c r="K857" s="148"/>
      <c r="L857" s="148"/>
      <c r="M857" s="148"/>
    </row>
    <row r="858" spans="2:13" x14ac:dyDescent="0.2">
      <c r="B858" s="148"/>
      <c r="C858" s="148"/>
      <c r="D858" s="148"/>
      <c r="E858" s="148"/>
      <c r="F858" s="148"/>
      <c r="G858" s="148"/>
      <c r="H858" s="148"/>
      <c r="I858" s="148"/>
      <c r="J858" s="148"/>
      <c r="K858" s="148"/>
      <c r="L858" s="148"/>
      <c r="M858" s="148"/>
    </row>
    <row r="859" spans="2:13" x14ac:dyDescent="0.2">
      <c r="B859" s="148"/>
      <c r="C859" s="148"/>
      <c r="D859" s="148"/>
      <c r="E859" s="148"/>
      <c r="F859" s="148"/>
      <c r="G859" s="148"/>
      <c r="H859" s="148"/>
      <c r="I859" s="148"/>
      <c r="J859" s="148"/>
      <c r="K859" s="148"/>
      <c r="L859" s="148"/>
      <c r="M859" s="148"/>
    </row>
    <row r="860" spans="2:13" x14ac:dyDescent="0.2">
      <c r="B860" s="148"/>
      <c r="C860" s="148"/>
      <c r="D860" s="148"/>
      <c r="E860" s="148"/>
      <c r="F860" s="148"/>
      <c r="G860" s="148"/>
      <c r="H860" s="148"/>
      <c r="I860" s="148"/>
      <c r="J860" s="148"/>
      <c r="K860" s="148"/>
      <c r="L860" s="148"/>
      <c r="M860" s="148"/>
    </row>
    <row r="861" spans="2:13" x14ac:dyDescent="0.2">
      <c r="B861" s="148"/>
      <c r="C861" s="148"/>
      <c r="D861" s="148"/>
      <c r="E861" s="148"/>
      <c r="F861" s="148"/>
      <c r="G861" s="148"/>
      <c r="H861" s="148"/>
      <c r="I861" s="148"/>
      <c r="J861" s="148"/>
      <c r="K861" s="148"/>
      <c r="L861" s="148"/>
      <c r="M861" s="148"/>
    </row>
    <row r="862" spans="2:13" x14ac:dyDescent="0.2">
      <c r="B862" s="148"/>
      <c r="C862" s="148"/>
      <c r="D862" s="148"/>
      <c r="E862" s="148"/>
      <c r="F862" s="148"/>
      <c r="G862" s="148"/>
      <c r="H862" s="148"/>
      <c r="I862" s="148"/>
      <c r="J862" s="148"/>
      <c r="K862" s="148"/>
      <c r="L862" s="148"/>
      <c r="M862" s="148"/>
    </row>
    <row r="863" spans="2:13" x14ac:dyDescent="0.2">
      <c r="B863" s="148"/>
      <c r="C863" s="148"/>
      <c r="D863" s="148"/>
      <c r="E863" s="148"/>
      <c r="F863" s="148"/>
      <c r="G863" s="148"/>
      <c r="H863" s="148"/>
      <c r="I863" s="148"/>
      <c r="J863" s="148"/>
      <c r="K863" s="148"/>
      <c r="L863" s="148"/>
      <c r="M863" s="148"/>
    </row>
    <row r="864" spans="2:13" x14ac:dyDescent="0.2">
      <c r="B864" s="148"/>
      <c r="C864" s="148"/>
      <c r="D864" s="148"/>
      <c r="E864" s="148"/>
      <c r="F864" s="148"/>
      <c r="G864" s="148"/>
      <c r="H864" s="148"/>
      <c r="I864" s="148"/>
      <c r="J864" s="148"/>
      <c r="K864" s="148"/>
      <c r="L864" s="148"/>
      <c r="M864" s="148"/>
    </row>
    <row r="865" spans="2:13" x14ac:dyDescent="0.2">
      <c r="B865" s="148"/>
      <c r="C865" s="148"/>
      <c r="D865" s="148"/>
      <c r="E865" s="148"/>
      <c r="F865" s="148"/>
      <c r="G865" s="148"/>
      <c r="H865" s="148"/>
      <c r="I865" s="148"/>
      <c r="J865" s="148"/>
      <c r="K865" s="148"/>
      <c r="L865" s="148"/>
      <c r="M865" s="148"/>
    </row>
    <row r="866" spans="2:13" x14ac:dyDescent="0.2">
      <c r="B866" s="148"/>
      <c r="C866" s="148"/>
      <c r="D866" s="148"/>
      <c r="E866" s="148"/>
      <c r="F866" s="148"/>
      <c r="G866" s="148"/>
      <c r="H866" s="148"/>
      <c r="I866" s="148"/>
      <c r="J866" s="148"/>
      <c r="K866" s="148"/>
      <c r="L866" s="148"/>
      <c r="M866" s="148"/>
    </row>
    <row r="867" spans="2:13" x14ac:dyDescent="0.2">
      <c r="B867" s="148"/>
      <c r="C867" s="148"/>
      <c r="D867" s="148"/>
      <c r="E867" s="148"/>
      <c r="F867" s="148"/>
      <c r="G867" s="148"/>
      <c r="H867" s="148"/>
      <c r="I867" s="148"/>
      <c r="J867" s="148"/>
      <c r="K867" s="148"/>
      <c r="L867" s="148"/>
      <c r="M867" s="148"/>
    </row>
    <row r="868" spans="2:13" x14ac:dyDescent="0.2">
      <c r="B868" s="148"/>
      <c r="C868" s="148"/>
      <c r="D868" s="148"/>
      <c r="E868" s="148"/>
      <c r="F868" s="148"/>
      <c r="G868" s="148"/>
      <c r="H868" s="148"/>
      <c r="I868" s="148"/>
      <c r="J868" s="148"/>
      <c r="K868" s="148"/>
      <c r="L868" s="148"/>
      <c r="M868" s="148"/>
    </row>
    <row r="869" spans="2:13" x14ac:dyDescent="0.2">
      <c r="B869" s="148"/>
      <c r="C869" s="148"/>
      <c r="D869" s="148"/>
      <c r="E869" s="148"/>
      <c r="F869" s="148"/>
      <c r="G869" s="148"/>
      <c r="H869" s="148"/>
      <c r="I869" s="148"/>
      <c r="J869" s="148"/>
      <c r="K869" s="148"/>
      <c r="L869" s="148"/>
      <c r="M869" s="148"/>
    </row>
    <row r="870" spans="2:13" x14ac:dyDescent="0.2">
      <c r="B870" s="148"/>
      <c r="C870" s="148"/>
      <c r="D870" s="148"/>
      <c r="E870" s="148"/>
      <c r="F870" s="148"/>
      <c r="G870" s="148"/>
      <c r="H870" s="148"/>
      <c r="I870" s="148"/>
      <c r="J870" s="148"/>
      <c r="K870" s="148"/>
      <c r="L870" s="148"/>
      <c r="M870" s="148"/>
    </row>
    <row r="871" spans="2:13" x14ac:dyDescent="0.2">
      <c r="B871" s="148"/>
      <c r="C871" s="148"/>
      <c r="D871" s="148"/>
      <c r="E871" s="148"/>
      <c r="F871" s="148"/>
      <c r="G871" s="148"/>
      <c r="H871" s="148"/>
      <c r="I871" s="148"/>
      <c r="J871" s="148"/>
      <c r="K871" s="148"/>
      <c r="L871" s="148"/>
      <c r="M871" s="148"/>
    </row>
    <row r="872" spans="2:13" x14ac:dyDescent="0.2">
      <c r="B872" s="148"/>
      <c r="C872" s="148"/>
      <c r="D872" s="148"/>
      <c r="E872" s="148"/>
      <c r="F872" s="148"/>
      <c r="G872" s="148"/>
      <c r="H872" s="148"/>
      <c r="I872" s="148"/>
      <c r="J872" s="148"/>
      <c r="K872" s="148"/>
      <c r="L872" s="148"/>
      <c r="M872" s="148"/>
    </row>
    <row r="873" spans="2:13" x14ac:dyDescent="0.2">
      <c r="B873" s="148"/>
      <c r="C873" s="148"/>
      <c r="D873" s="148"/>
      <c r="E873" s="148"/>
      <c r="F873" s="148"/>
      <c r="G873" s="148"/>
      <c r="H873" s="148"/>
      <c r="I873" s="148"/>
      <c r="J873" s="148"/>
      <c r="K873" s="148"/>
      <c r="L873" s="148"/>
      <c r="M873" s="148"/>
    </row>
    <row r="874" spans="2:13" x14ac:dyDescent="0.2">
      <c r="B874" s="148"/>
      <c r="C874" s="148"/>
      <c r="D874" s="148"/>
      <c r="E874" s="148"/>
      <c r="F874" s="148"/>
      <c r="G874" s="148"/>
      <c r="H874" s="148"/>
      <c r="I874" s="148"/>
      <c r="J874" s="148"/>
      <c r="K874" s="148"/>
      <c r="L874" s="148"/>
      <c r="M874" s="148"/>
    </row>
    <row r="875" spans="2:13" x14ac:dyDescent="0.2">
      <c r="B875" s="148"/>
      <c r="C875" s="148"/>
      <c r="D875" s="148"/>
      <c r="E875" s="148"/>
      <c r="F875" s="148"/>
      <c r="G875" s="148"/>
      <c r="H875" s="148"/>
      <c r="I875" s="148"/>
      <c r="J875" s="148"/>
      <c r="K875" s="148"/>
      <c r="L875" s="148"/>
      <c r="M875" s="148"/>
    </row>
    <row r="876" spans="2:13" x14ac:dyDescent="0.2">
      <c r="B876" s="148"/>
      <c r="C876" s="148"/>
      <c r="D876" s="148"/>
      <c r="E876" s="148"/>
      <c r="F876" s="148"/>
      <c r="G876" s="148"/>
      <c r="H876" s="148"/>
      <c r="I876" s="148"/>
      <c r="J876" s="148"/>
      <c r="K876" s="148"/>
      <c r="L876" s="148"/>
      <c r="M876" s="148"/>
    </row>
    <row r="877" spans="2:13" x14ac:dyDescent="0.2">
      <c r="B877" s="148"/>
      <c r="C877" s="148"/>
      <c r="D877" s="148"/>
      <c r="E877" s="148"/>
      <c r="F877" s="148"/>
      <c r="G877" s="148"/>
      <c r="H877" s="148"/>
      <c r="I877" s="148"/>
      <c r="J877" s="148"/>
      <c r="K877" s="148"/>
      <c r="L877" s="148"/>
      <c r="M877" s="148"/>
    </row>
    <row r="878" spans="2:13" x14ac:dyDescent="0.2">
      <c r="B878" s="148"/>
      <c r="C878" s="148"/>
      <c r="D878" s="148"/>
      <c r="E878" s="148"/>
      <c r="F878" s="148"/>
      <c r="G878" s="148"/>
      <c r="H878" s="148"/>
      <c r="I878" s="148"/>
      <c r="J878" s="148"/>
      <c r="K878" s="148"/>
      <c r="L878" s="148"/>
      <c r="M878" s="148"/>
    </row>
    <row r="879" spans="2:13" x14ac:dyDescent="0.2">
      <c r="B879" s="148"/>
      <c r="C879" s="148"/>
      <c r="D879" s="148"/>
      <c r="E879" s="148"/>
      <c r="F879" s="148"/>
      <c r="G879" s="148"/>
      <c r="H879" s="148"/>
      <c r="I879" s="148"/>
      <c r="J879" s="148"/>
      <c r="K879" s="148"/>
      <c r="L879" s="148"/>
      <c r="M879" s="148"/>
    </row>
    <row r="880" spans="2:13" x14ac:dyDescent="0.2">
      <c r="B880" s="148"/>
      <c r="C880" s="148"/>
      <c r="D880" s="148"/>
      <c r="E880" s="148"/>
      <c r="F880" s="148"/>
      <c r="G880" s="148"/>
      <c r="H880" s="148"/>
      <c r="I880" s="148"/>
      <c r="J880" s="148"/>
      <c r="K880" s="148"/>
      <c r="L880" s="148"/>
      <c r="M880" s="148"/>
    </row>
    <row r="881" spans="2:13" x14ac:dyDescent="0.2">
      <c r="B881" s="148"/>
      <c r="C881" s="148"/>
      <c r="D881" s="148"/>
      <c r="E881" s="148"/>
      <c r="F881" s="148"/>
      <c r="G881" s="148"/>
      <c r="H881" s="148"/>
      <c r="I881" s="148"/>
      <c r="J881" s="148"/>
      <c r="K881" s="148"/>
      <c r="L881" s="148"/>
      <c r="M881" s="148"/>
    </row>
    <row r="882" spans="2:13" x14ac:dyDescent="0.2">
      <c r="B882" s="148"/>
      <c r="C882" s="148"/>
      <c r="D882" s="148"/>
      <c r="E882" s="148"/>
      <c r="F882" s="148"/>
      <c r="G882" s="148"/>
      <c r="H882" s="148"/>
      <c r="I882" s="148"/>
      <c r="J882" s="148"/>
      <c r="K882" s="148"/>
      <c r="L882" s="148"/>
      <c r="M882" s="148"/>
    </row>
    <row r="883" spans="2:13" x14ac:dyDescent="0.2">
      <c r="B883" s="148"/>
      <c r="C883" s="148"/>
      <c r="D883" s="148"/>
      <c r="E883" s="148"/>
      <c r="F883" s="148"/>
      <c r="G883" s="148"/>
      <c r="H883" s="148"/>
      <c r="I883" s="148"/>
      <c r="J883" s="148"/>
      <c r="K883" s="148"/>
      <c r="L883" s="148"/>
      <c r="M883" s="148"/>
    </row>
    <row r="884" spans="2:13" x14ac:dyDescent="0.2">
      <c r="B884" s="148"/>
      <c r="C884" s="148"/>
      <c r="D884" s="148"/>
      <c r="E884" s="148"/>
      <c r="F884" s="148"/>
      <c r="G884" s="148"/>
      <c r="H884" s="148"/>
      <c r="I884" s="148"/>
      <c r="J884" s="148"/>
      <c r="K884" s="148"/>
      <c r="L884" s="148"/>
      <c r="M884" s="148"/>
    </row>
    <row r="885" spans="2:13" x14ac:dyDescent="0.2">
      <c r="B885" s="148"/>
      <c r="C885" s="148"/>
      <c r="D885" s="148"/>
      <c r="E885" s="148"/>
      <c r="F885" s="148"/>
      <c r="G885" s="148"/>
      <c r="H885" s="148"/>
      <c r="I885" s="148"/>
      <c r="J885" s="148"/>
      <c r="K885" s="148"/>
      <c r="L885" s="148"/>
      <c r="M885" s="148"/>
    </row>
    <row r="886" spans="2:13" x14ac:dyDescent="0.2">
      <c r="B886" s="148"/>
      <c r="C886" s="148"/>
      <c r="D886" s="148"/>
      <c r="E886" s="148"/>
      <c r="F886" s="148"/>
      <c r="G886" s="148"/>
      <c r="H886" s="148"/>
      <c r="I886" s="148"/>
      <c r="J886" s="148"/>
      <c r="K886" s="148"/>
      <c r="L886" s="148"/>
      <c r="M886" s="148"/>
    </row>
    <row r="887" spans="2:13" x14ac:dyDescent="0.2">
      <c r="B887" s="148"/>
      <c r="C887" s="148"/>
      <c r="D887" s="148"/>
      <c r="E887" s="148"/>
      <c r="F887" s="148"/>
      <c r="G887" s="148"/>
      <c r="H887" s="148"/>
      <c r="I887" s="148"/>
      <c r="J887" s="148"/>
      <c r="K887" s="148"/>
      <c r="L887" s="148"/>
      <c r="M887" s="148"/>
    </row>
    <row r="888" spans="2:13" x14ac:dyDescent="0.2">
      <c r="B888" s="148"/>
      <c r="C888" s="148"/>
      <c r="D888" s="148"/>
      <c r="E888" s="148"/>
      <c r="F888" s="148"/>
      <c r="G888" s="148"/>
      <c r="H888" s="148"/>
      <c r="I888" s="148"/>
      <c r="J888" s="148"/>
      <c r="K888" s="148"/>
      <c r="L888" s="148"/>
      <c r="M888" s="148"/>
    </row>
    <row r="889" spans="2:13" x14ac:dyDescent="0.2">
      <c r="B889" s="148"/>
      <c r="C889" s="148"/>
      <c r="D889" s="148"/>
      <c r="E889" s="148"/>
      <c r="F889" s="148"/>
      <c r="G889" s="148"/>
      <c r="H889" s="148"/>
      <c r="I889" s="148"/>
      <c r="J889" s="148"/>
      <c r="K889" s="148"/>
      <c r="L889" s="148"/>
      <c r="M889" s="148"/>
    </row>
    <row r="890" spans="2:13" x14ac:dyDescent="0.2">
      <c r="B890" s="148"/>
      <c r="C890" s="148"/>
      <c r="D890" s="148"/>
      <c r="E890" s="148"/>
      <c r="F890" s="148"/>
      <c r="G890" s="148"/>
      <c r="H890" s="148"/>
      <c r="I890" s="148"/>
      <c r="J890" s="148"/>
      <c r="K890" s="148"/>
      <c r="L890" s="148"/>
      <c r="M890" s="148"/>
    </row>
    <row r="891" spans="2:13" x14ac:dyDescent="0.2">
      <c r="B891" s="148"/>
      <c r="C891" s="148"/>
      <c r="D891" s="148"/>
      <c r="E891" s="148"/>
      <c r="F891" s="148"/>
      <c r="G891" s="148"/>
      <c r="H891" s="148"/>
      <c r="I891" s="148"/>
      <c r="J891" s="148"/>
      <c r="K891" s="148"/>
      <c r="L891" s="148"/>
      <c r="M891" s="148"/>
    </row>
    <row r="892" spans="2:13" x14ac:dyDescent="0.2">
      <c r="B892" s="148"/>
      <c r="C892" s="148"/>
      <c r="D892" s="148"/>
      <c r="E892" s="148"/>
      <c r="F892" s="148"/>
      <c r="G892" s="148"/>
      <c r="H892" s="148"/>
      <c r="I892" s="148"/>
      <c r="J892" s="148"/>
      <c r="K892" s="148"/>
      <c r="L892" s="148"/>
      <c r="M892" s="148"/>
    </row>
    <row r="893" spans="2:13" x14ac:dyDescent="0.2">
      <c r="B893" s="148"/>
      <c r="C893" s="148"/>
      <c r="D893" s="148"/>
      <c r="E893" s="148"/>
      <c r="F893" s="148"/>
      <c r="G893" s="148"/>
      <c r="H893" s="148"/>
      <c r="I893" s="148"/>
      <c r="J893" s="148"/>
      <c r="K893" s="148"/>
      <c r="L893" s="148"/>
      <c r="M893" s="148"/>
    </row>
    <row r="894" spans="2:13" x14ac:dyDescent="0.2">
      <c r="B894" s="148"/>
      <c r="C894" s="148"/>
      <c r="D894" s="148"/>
      <c r="E894" s="148"/>
      <c r="F894" s="148"/>
      <c r="G894" s="148"/>
      <c r="H894" s="148"/>
      <c r="I894" s="148"/>
      <c r="J894" s="148"/>
      <c r="K894" s="148"/>
      <c r="L894" s="148"/>
      <c r="M894" s="148"/>
    </row>
    <row r="895" spans="2:13" x14ac:dyDescent="0.2">
      <c r="B895" s="148"/>
      <c r="C895" s="148"/>
      <c r="D895" s="148"/>
      <c r="E895" s="148"/>
      <c r="F895" s="148"/>
      <c r="G895" s="148"/>
      <c r="H895" s="148"/>
      <c r="I895" s="148"/>
      <c r="J895" s="148"/>
      <c r="K895" s="148"/>
      <c r="L895" s="148"/>
      <c r="M895" s="148"/>
    </row>
    <row r="896" spans="2:13" x14ac:dyDescent="0.2">
      <c r="B896" s="148"/>
      <c r="C896" s="148"/>
      <c r="D896" s="148"/>
      <c r="E896" s="148"/>
      <c r="F896" s="148"/>
      <c r="G896" s="148"/>
      <c r="H896" s="148"/>
      <c r="I896" s="148"/>
      <c r="J896" s="148"/>
      <c r="K896" s="148"/>
      <c r="L896" s="148"/>
      <c r="M896" s="148"/>
    </row>
    <row r="897" spans="2:13" x14ac:dyDescent="0.2">
      <c r="B897" s="148"/>
      <c r="C897" s="148"/>
      <c r="D897" s="148"/>
      <c r="E897" s="148"/>
      <c r="F897" s="148"/>
      <c r="G897" s="148"/>
      <c r="H897" s="148"/>
      <c r="I897" s="148"/>
      <c r="J897" s="148"/>
      <c r="K897" s="148"/>
      <c r="L897" s="148"/>
      <c r="M897" s="148"/>
    </row>
    <row r="898" spans="2:13" x14ac:dyDescent="0.2">
      <c r="B898" s="148"/>
      <c r="C898" s="148"/>
      <c r="D898" s="148"/>
      <c r="E898" s="148"/>
      <c r="F898" s="148"/>
      <c r="G898" s="148"/>
      <c r="H898" s="148"/>
      <c r="I898" s="148"/>
      <c r="J898" s="148"/>
      <c r="K898" s="148"/>
      <c r="L898" s="148"/>
      <c r="M898" s="148"/>
    </row>
    <row r="899" spans="2:13" x14ac:dyDescent="0.2">
      <c r="B899" s="148"/>
      <c r="C899" s="148"/>
      <c r="D899" s="148"/>
      <c r="E899" s="148"/>
      <c r="F899" s="148"/>
      <c r="G899" s="148"/>
      <c r="H899" s="148"/>
      <c r="I899" s="148"/>
      <c r="J899" s="148"/>
      <c r="K899" s="148"/>
      <c r="L899" s="148"/>
      <c r="M899" s="148"/>
    </row>
    <row r="900" spans="2:13" x14ac:dyDescent="0.2">
      <c r="B900" s="148"/>
      <c r="C900" s="148"/>
      <c r="D900" s="148"/>
      <c r="E900" s="148"/>
      <c r="F900" s="148"/>
      <c r="G900" s="148"/>
      <c r="H900" s="148"/>
      <c r="I900" s="148"/>
      <c r="J900" s="148"/>
      <c r="K900" s="148"/>
      <c r="L900" s="148"/>
      <c r="M900" s="148"/>
    </row>
    <row r="901" spans="2:13" x14ac:dyDescent="0.2">
      <c r="B901" s="148"/>
      <c r="C901" s="148"/>
      <c r="D901" s="148"/>
      <c r="E901" s="148"/>
      <c r="F901" s="148"/>
      <c r="G901" s="148"/>
      <c r="H901" s="148"/>
      <c r="I901" s="148"/>
      <c r="J901" s="148"/>
      <c r="K901" s="148"/>
      <c r="L901" s="148"/>
      <c r="M901" s="148"/>
    </row>
    <row r="902" spans="2:13" x14ac:dyDescent="0.2">
      <c r="B902" s="148"/>
      <c r="C902" s="148"/>
      <c r="D902" s="148"/>
      <c r="E902" s="148"/>
      <c r="F902" s="148"/>
      <c r="G902" s="148"/>
      <c r="H902" s="148"/>
      <c r="I902" s="148"/>
      <c r="J902" s="148"/>
      <c r="K902" s="148"/>
      <c r="L902" s="148"/>
      <c r="M902" s="148"/>
    </row>
    <row r="903" spans="2:13" x14ac:dyDescent="0.2">
      <c r="B903" s="148"/>
      <c r="C903" s="148"/>
      <c r="D903" s="148"/>
      <c r="E903" s="148"/>
      <c r="F903" s="148"/>
      <c r="G903" s="148"/>
      <c r="H903" s="148"/>
      <c r="I903" s="148"/>
      <c r="J903" s="148"/>
      <c r="K903" s="148"/>
      <c r="L903" s="148"/>
      <c r="M903" s="148"/>
    </row>
    <row r="904" spans="2:13" x14ac:dyDescent="0.2">
      <c r="B904" s="148"/>
      <c r="C904" s="148"/>
      <c r="D904" s="148"/>
      <c r="E904" s="148"/>
      <c r="F904" s="148"/>
      <c r="G904" s="148"/>
      <c r="H904" s="148"/>
      <c r="I904" s="148"/>
      <c r="J904" s="148"/>
      <c r="K904" s="148"/>
      <c r="L904" s="148"/>
      <c r="M904" s="148"/>
    </row>
    <row r="905" spans="2:13" x14ac:dyDescent="0.2">
      <c r="B905" s="148"/>
      <c r="C905" s="148"/>
      <c r="D905" s="148"/>
      <c r="E905" s="148"/>
      <c r="F905" s="148"/>
      <c r="G905" s="148"/>
      <c r="H905" s="148"/>
      <c r="I905" s="148"/>
      <c r="J905" s="148"/>
      <c r="K905" s="148"/>
      <c r="L905" s="148"/>
      <c r="M905" s="148"/>
    </row>
    <row r="906" spans="2:13" x14ac:dyDescent="0.2">
      <c r="B906" s="148"/>
      <c r="C906" s="148"/>
      <c r="D906" s="148"/>
      <c r="E906" s="148"/>
      <c r="F906" s="148"/>
      <c r="G906" s="148"/>
      <c r="H906" s="148"/>
      <c r="I906" s="148"/>
      <c r="J906" s="148"/>
      <c r="K906" s="148"/>
      <c r="L906" s="148"/>
      <c r="M906" s="148"/>
    </row>
    <row r="907" spans="2:13" x14ac:dyDescent="0.2">
      <c r="B907" s="148"/>
      <c r="C907" s="148"/>
      <c r="D907" s="148"/>
      <c r="E907" s="148"/>
      <c r="F907" s="148"/>
      <c r="G907" s="148"/>
      <c r="H907" s="148"/>
      <c r="I907" s="148"/>
      <c r="J907" s="148"/>
      <c r="K907" s="148"/>
      <c r="L907" s="148"/>
      <c r="M907" s="148"/>
    </row>
    <row r="908" spans="2:13" x14ac:dyDescent="0.2">
      <c r="B908" s="148"/>
      <c r="C908" s="148"/>
      <c r="D908" s="148"/>
      <c r="E908" s="148"/>
      <c r="F908" s="148"/>
      <c r="G908" s="148"/>
      <c r="H908" s="148"/>
      <c r="I908" s="148"/>
      <c r="J908" s="148"/>
      <c r="K908" s="148"/>
      <c r="L908" s="148"/>
      <c r="M908" s="148"/>
    </row>
    <row r="909" spans="2:13" x14ac:dyDescent="0.2">
      <c r="B909" s="148"/>
      <c r="C909" s="148"/>
      <c r="D909" s="148"/>
      <c r="E909" s="148"/>
      <c r="F909" s="148"/>
      <c r="G909" s="148"/>
      <c r="H909" s="148"/>
      <c r="I909" s="148"/>
      <c r="J909" s="148"/>
      <c r="K909" s="148"/>
      <c r="L909" s="148"/>
      <c r="M909" s="148"/>
    </row>
    <row r="910" spans="2:13" x14ac:dyDescent="0.2">
      <c r="B910" s="148"/>
      <c r="C910" s="148"/>
      <c r="D910" s="148"/>
      <c r="E910" s="148"/>
      <c r="F910" s="148"/>
      <c r="G910" s="148"/>
      <c r="H910" s="148"/>
      <c r="I910" s="148"/>
      <c r="J910" s="148"/>
      <c r="K910" s="148"/>
      <c r="L910" s="148"/>
      <c r="M910" s="148"/>
    </row>
    <row r="911" spans="2:13" x14ac:dyDescent="0.2">
      <c r="B911" s="148"/>
      <c r="C911" s="148"/>
      <c r="D911" s="148"/>
      <c r="E911" s="148"/>
      <c r="F911" s="148"/>
      <c r="G911" s="148"/>
      <c r="H911" s="148"/>
      <c r="I911" s="148"/>
      <c r="J911" s="148"/>
      <c r="K911" s="148"/>
      <c r="L911" s="148"/>
      <c r="M911" s="148"/>
    </row>
    <row r="912" spans="2:13" x14ac:dyDescent="0.2">
      <c r="B912" s="148"/>
      <c r="C912" s="148"/>
      <c r="D912" s="148"/>
      <c r="E912" s="148"/>
      <c r="F912" s="148"/>
      <c r="G912" s="148"/>
      <c r="H912" s="148"/>
      <c r="I912" s="148"/>
      <c r="J912" s="148"/>
      <c r="K912" s="148"/>
      <c r="L912" s="148"/>
      <c r="M912" s="148"/>
    </row>
    <row r="913" spans="2:13" x14ac:dyDescent="0.2">
      <c r="B913" s="148"/>
      <c r="C913" s="148"/>
      <c r="D913" s="148"/>
      <c r="E913" s="148"/>
      <c r="F913" s="148"/>
      <c r="G913" s="148"/>
      <c r="H913" s="148"/>
      <c r="I913" s="148"/>
      <c r="J913" s="148"/>
      <c r="K913" s="148"/>
      <c r="L913" s="148"/>
      <c r="M913" s="148"/>
    </row>
    <row r="914" spans="2:13" x14ac:dyDescent="0.2">
      <c r="B914" s="148"/>
      <c r="C914" s="148"/>
      <c r="D914" s="148"/>
      <c r="E914" s="148"/>
      <c r="F914" s="148"/>
      <c r="G914" s="148"/>
      <c r="H914" s="148"/>
      <c r="I914" s="148"/>
      <c r="J914" s="148"/>
      <c r="K914" s="148"/>
      <c r="L914" s="148"/>
      <c r="M914" s="148"/>
    </row>
    <row r="915" spans="2:13" x14ac:dyDescent="0.2">
      <c r="B915" s="148"/>
      <c r="C915" s="148"/>
      <c r="D915" s="148"/>
      <c r="E915" s="148"/>
      <c r="F915" s="148"/>
      <c r="G915" s="148"/>
      <c r="H915" s="148"/>
      <c r="I915" s="148"/>
      <c r="J915" s="148"/>
      <c r="K915" s="148"/>
      <c r="L915" s="148"/>
      <c r="M915" s="148"/>
    </row>
    <row r="916" spans="2:13" x14ac:dyDescent="0.2">
      <c r="B916" s="148"/>
      <c r="C916" s="148"/>
      <c r="D916" s="148"/>
      <c r="E916" s="148"/>
      <c r="F916" s="148"/>
      <c r="G916" s="148"/>
      <c r="H916" s="148"/>
      <c r="I916" s="148"/>
      <c r="J916" s="148"/>
      <c r="K916" s="148"/>
      <c r="L916" s="148"/>
      <c r="M916" s="148"/>
    </row>
    <row r="917" spans="2:13" x14ac:dyDescent="0.2">
      <c r="B917" s="148"/>
      <c r="C917" s="148"/>
      <c r="D917" s="148"/>
      <c r="E917" s="148"/>
      <c r="F917" s="148"/>
      <c r="G917" s="148"/>
      <c r="H917" s="148"/>
      <c r="I917" s="148"/>
      <c r="J917" s="148"/>
      <c r="K917" s="148"/>
      <c r="L917" s="148"/>
      <c r="M917" s="148"/>
    </row>
    <row r="918" spans="2:13" x14ac:dyDescent="0.2">
      <c r="B918" s="148"/>
      <c r="C918" s="148"/>
      <c r="D918" s="148"/>
      <c r="E918" s="148"/>
      <c r="F918" s="148"/>
      <c r="G918" s="148"/>
      <c r="H918" s="148"/>
      <c r="I918" s="148"/>
      <c r="J918" s="148"/>
      <c r="K918" s="148"/>
      <c r="L918" s="148"/>
      <c r="M918" s="148"/>
    </row>
    <row r="919" spans="2:13" x14ac:dyDescent="0.2">
      <c r="B919" s="148"/>
      <c r="C919" s="148"/>
      <c r="D919" s="148"/>
      <c r="E919" s="148"/>
      <c r="F919" s="148"/>
      <c r="G919" s="148"/>
      <c r="H919" s="148"/>
      <c r="I919" s="148"/>
      <c r="J919" s="148"/>
      <c r="K919" s="148"/>
      <c r="L919" s="148"/>
      <c r="M919" s="148"/>
    </row>
    <row r="920" spans="2:13" x14ac:dyDescent="0.2">
      <c r="B920" s="148"/>
      <c r="C920" s="148"/>
      <c r="D920" s="148"/>
      <c r="E920" s="148"/>
      <c r="F920" s="148"/>
      <c r="G920" s="148"/>
      <c r="H920" s="148"/>
      <c r="I920" s="148"/>
      <c r="J920" s="148"/>
      <c r="K920" s="148"/>
      <c r="L920" s="148"/>
      <c r="M920" s="148"/>
    </row>
    <row r="921" spans="2:13" x14ac:dyDescent="0.2">
      <c r="B921" s="148"/>
      <c r="C921" s="148"/>
      <c r="D921" s="148"/>
      <c r="E921" s="148"/>
      <c r="F921" s="148"/>
      <c r="G921" s="148"/>
      <c r="H921" s="148"/>
      <c r="I921" s="148"/>
      <c r="J921" s="148"/>
      <c r="K921" s="148"/>
      <c r="L921" s="148"/>
      <c r="M921" s="148"/>
    </row>
    <row r="922" spans="2:13" x14ac:dyDescent="0.2">
      <c r="B922" s="148"/>
      <c r="C922" s="148"/>
      <c r="D922" s="148"/>
      <c r="E922" s="148"/>
      <c r="F922" s="148"/>
      <c r="G922" s="148"/>
      <c r="H922" s="148"/>
      <c r="I922" s="148"/>
      <c r="J922" s="148"/>
      <c r="K922" s="148"/>
      <c r="L922" s="148"/>
      <c r="M922" s="148"/>
    </row>
    <row r="923" spans="2:13" x14ac:dyDescent="0.2">
      <c r="B923" s="148"/>
      <c r="C923" s="148"/>
      <c r="D923" s="148"/>
      <c r="E923" s="148"/>
      <c r="F923" s="148"/>
      <c r="G923" s="148"/>
      <c r="H923" s="148"/>
      <c r="I923" s="148"/>
      <c r="J923" s="148"/>
      <c r="K923" s="148"/>
      <c r="L923" s="148"/>
      <c r="M923" s="148"/>
    </row>
    <row r="924" spans="2:13" x14ac:dyDescent="0.2">
      <c r="B924" s="148"/>
      <c r="C924" s="148"/>
      <c r="D924" s="148"/>
      <c r="E924" s="148"/>
      <c r="F924" s="148"/>
      <c r="G924" s="148"/>
      <c r="H924" s="148"/>
      <c r="I924" s="148"/>
      <c r="J924" s="148"/>
      <c r="K924" s="148"/>
      <c r="L924" s="148"/>
      <c r="M924" s="148"/>
    </row>
    <row r="925" spans="2:13" x14ac:dyDescent="0.2">
      <c r="B925" s="148"/>
      <c r="C925" s="148"/>
      <c r="D925" s="148"/>
      <c r="E925" s="148"/>
      <c r="F925" s="148"/>
      <c r="G925" s="148"/>
      <c r="H925" s="148"/>
      <c r="I925" s="148"/>
      <c r="J925" s="148"/>
      <c r="K925" s="148"/>
      <c r="L925" s="148"/>
      <c r="M925" s="148"/>
    </row>
    <row r="926" spans="2:13" x14ac:dyDescent="0.2">
      <c r="B926" s="148"/>
      <c r="C926" s="148"/>
      <c r="D926" s="148"/>
      <c r="E926" s="148"/>
      <c r="F926" s="148"/>
      <c r="G926" s="148"/>
      <c r="H926" s="148"/>
      <c r="I926" s="148"/>
      <c r="J926" s="148"/>
      <c r="K926" s="148"/>
      <c r="L926" s="148"/>
      <c r="M926" s="148"/>
    </row>
    <row r="927" spans="2:13" x14ac:dyDescent="0.2">
      <c r="B927" s="148"/>
      <c r="C927" s="148"/>
      <c r="D927" s="148"/>
      <c r="E927" s="148"/>
      <c r="F927" s="148"/>
      <c r="G927" s="148"/>
      <c r="H927" s="148"/>
      <c r="I927" s="148"/>
      <c r="J927" s="148"/>
      <c r="K927" s="148"/>
      <c r="L927" s="148"/>
      <c r="M927" s="148"/>
    </row>
    <row r="928" spans="2:13" x14ac:dyDescent="0.2">
      <c r="B928" s="148"/>
      <c r="C928" s="148"/>
      <c r="D928" s="148"/>
      <c r="E928" s="148"/>
      <c r="F928" s="148"/>
      <c r="G928" s="148"/>
      <c r="H928" s="148"/>
      <c r="I928" s="148"/>
      <c r="J928" s="148"/>
      <c r="K928" s="148"/>
      <c r="L928" s="148"/>
      <c r="M928" s="148"/>
    </row>
    <row r="929" spans="2:13" x14ac:dyDescent="0.2">
      <c r="B929" s="148"/>
      <c r="C929" s="148"/>
      <c r="D929" s="148"/>
      <c r="E929" s="148"/>
      <c r="F929" s="148"/>
      <c r="G929" s="148"/>
      <c r="H929" s="148"/>
      <c r="I929" s="148"/>
      <c r="J929" s="148"/>
      <c r="K929" s="148"/>
      <c r="L929" s="148"/>
      <c r="M929" s="148"/>
    </row>
    <row r="930" spans="2:13" x14ac:dyDescent="0.2">
      <c r="B930" s="148"/>
      <c r="C930" s="148"/>
      <c r="D930" s="148"/>
      <c r="E930" s="148"/>
      <c r="F930" s="148"/>
      <c r="G930" s="148"/>
      <c r="H930" s="148"/>
      <c r="I930" s="148"/>
      <c r="J930" s="148"/>
      <c r="K930" s="148"/>
      <c r="L930" s="148"/>
      <c r="M930" s="148"/>
    </row>
    <row r="931" spans="2:13" x14ac:dyDescent="0.2">
      <c r="B931" s="148"/>
      <c r="C931" s="148"/>
      <c r="D931" s="148"/>
      <c r="E931" s="148"/>
      <c r="F931" s="148"/>
      <c r="G931" s="148"/>
      <c r="H931" s="148"/>
      <c r="I931" s="148"/>
      <c r="J931" s="148"/>
      <c r="K931" s="148"/>
      <c r="L931" s="148"/>
      <c r="M931" s="148"/>
    </row>
    <row r="932" spans="2:13" x14ac:dyDescent="0.2">
      <c r="B932" s="148"/>
      <c r="C932" s="148"/>
      <c r="D932" s="148"/>
      <c r="E932" s="148"/>
      <c r="F932" s="148"/>
      <c r="G932" s="148"/>
      <c r="H932" s="148"/>
      <c r="I932" s="148"/>
      <c r="J932" s="148"/>
      <c r="K932" s="148"/>
      <c r="L932" s="148"/>
      <c r="M932" s="148"/>
    </row>
    <row r="933" spans="2:13" x14ac:dyDescent="0.2">
      <c r="B933" s="148"/>
      <c r="C933" s="148"/>
      <c r="D933" s="148"/>
      <c r="E933" s="148"/>
      <c r="F933" s="148"/>
      <c r="G933" s="148"/>
      <c r="H933" s="148"/>
      <c r="I933" s="148"/>
      <c r="J933" s="148"/>
      <c r="K933" s="148"/>
      <c r="L933" s="148"/>
      <c r="M933" s="148"/>
    </row>
    <row r="934" spans="2:13" x14ac:dyDescent="0.2">
      <c r="B934" s="148"/>
      <c r="C934" s="148"/>
      <c r="D934" s="148"/>
      <c r="E934" s="148"/>
      <c r="F934" s="148"/>
      <c r="G934" s="148"/>
      <c r="H934" s="148"/>
      <c r="I934" s="148"/>
      <c r="J934" s="148"/>
      <c r="K934" s="148"/>
      <c r="L934" s="148"/>
      <c r="M934" s="148"/>
    </row>
    <row r="935" spans="2:13" x14ac:dyDescent="0.2">
      <c r="B935" s="148"/>
      <c r="C935" s="148"/>
      <c r="D935" s="148"/>
      <c r="E935" s="148"/>
      <c r="F935" s="148"/>
      <c r="G935" s="148"/>
      <c r="H935" s="148"/>
      <c r="I935" s="148"/>
      <c r="J935" s="148"/>
      <c r="K935" s="148"/>
      <c r="L935" s="148"/>
      <c r="M935" s="148"/>
    </row>
    <row r="936" spans="2:13" x14ac:dyDescent="0.2">
      <c r="B936" s="148"/>
      <c r="C936" s="148"/>
      <c r="D936" s="148"/>
      <c r="E936" s="148"/>
      <c r="F936" s="148"/>
      <c r="G936" s="148"/>
      <c r="H936" s="148"/>
      <c r="I936" s="148"/>
      <c r="J936" s="148"/>
      <c r="K936" s="148"/>
      <c r="L936" s="148"/>
      <c r="M936" s="148"/>
    </row>
    <row r="937" spans="2:13" x14ac:dyDescent="0.2">
      <c r="B937" s="148"/>
      <c r="C937" s="148"/>
      <c r="D937" s="148"/>
      <c r="E937" s="148"/>
      <c r="F937" s="148"/>
      <c r="G937" s="148"/>
      <c r="H937" s="148"/>
      <c r="I937" s="148"/>
      <c r="J937" s="148"/>
      <c r="K937" s="148"/>
      <c r="L937" s="148"/>
      <c r="M937" s="148"/>
    </row>
    <row r="938" spans="2:13" x14ac:dyDescent="0.2">
      <c r="B938" s="148"/>
      <c r="C938" s="148"/>
      <c r="D938" s="148"/>
      <c r="E938" s="148"/>
      <c r="F938" s="148"/>
      <c r="G938" s="148"/>
      <c r="H938" s="148"/>
      <c r="I938" s="148"/>
      <c r="J938" s="148"/>
      <c r="K938" s="148"/>
      <c r="L938" s="148"/>
      <c r="M938" s="148"/>
    </row>
    <row r="939" spans="2:13" x14ac:dyDescent="0.2">
      <c r="B939" s="148"/>
      <c r="C939" s="148"/>
      <c r="D939" s="148"/>
      <c r="E939" s="148"/>
      <c r="F939" s="148"/>
      <c r="G939" s="148"/>
      <c r="H939" s="148"/>
      <c r="I939" s="148"/>
      <c r="J939" s="148"/>
      <c r="K939" s="148"/>
      <c r="L939" s="148"/>
      <c r="M939" s="148"/>
    </row>
    <row r="940" spans="2:13" x14ac:dyDescent="0.2">
      <c r="B940" s="148"/>
      <c r="C940" s="148"/>
      <c r="D940" s="148"/>
      <c r="E940" s="148"/>
      <c r="F940" s="148"/>
      <c r="G940" s="148"/>
      <c r="H940" s="148"/>
      <c r="I940" s="148"/>
      <c r="J940" s="148"/>
      <c r="K940" s="148"/>
      <c r="L940" s="148"/>
      <c r="M940" s="148"/>
    </row>
    <row r="941" spans="2:13" x14ac:dyDescent="0.2">
      <c r="B941" s="148"/>
      <c r="C941" s="148"/>
      <c r="D941" s="148"/>
      <c r="E941" s="148"/>
      <c r="F941" s="148"/>
      <c r="G941" s="148"/>
      <c r="H941" s="148"/>
      <c r="I941" s="148"/>
      <c r="J941" s="148"/>
      <c r="K941" s="148"/>
      <c r="L941" s="148"/>
      <c r="M941" s="148"/>
    </row>
    <row r="942" spans="2:13" x14ac:dyDescent="0.2">
      <c r="B942" s="148"/>
      <c r="C942" s="148"/>
      <c r="D942" s="148"/>
      <c r="E942" s="148"/>
      <c r="F942" s="148"/>
      <c r="G942" s="148"/>
      <c r="H942" s="148"/>
      <c r="I942" s="148"/>
      <c r="J942" s="148"/>
      <c r="K942" s="148"/>
      <c r="L942" s="148"/>
      <c r="M942" s="148"/>
    </row>
    <row r="943" spans="2:13" x14ac:dyDescent="0.2">
      <c r="B943" s="148"/>
      <c r="C943" s="148"/>
      <c r="D943" s="148"/>
      <c r="E943" s="148"/>
      <c r="F943" s="148"/>
      <c r="G943" s="148"/>
      <c r="H943" s="148"/>
      <c r="I943" s="148"/>
      <c r="J943" s="148"/>
      <c r="K943" s="148"/>
      <c r="L943" s="148"/>
      <c r="M943" s="148"/>
    </row>
    <row r="944" spans="2:13" x14ac:dyDescent="0.2">
      <c r="B944" s="148"/>
      <c r="C944" s="148"/>
      <c r="D944" s="148"/>
      <c r="E944" s="148"/>
      <c r="F944" s="148"/>
      <c r="G944" s="148"/>
      <c r="H944" s="148"/>
      <c r="I944" s="148"/>
      <c r="J944" s="148"/>
      <c r="K944" s="148"/>
      <c r="L944" s="148"/>
      <c r="M944" s="148"/>
    </row>
    <row r="945" spans="2:13" x14ac:dyDescent="0.2">
      <c r="B945" s="148"/>
      <c r="C945" s="148"/>
      <c r="D945" s="148"/>
      <c r="E945" s="148"/>
      <c r="F945" s="148"/>
      <c r="G945" s="148"/>
      <c r="H945" s="148"/>
      <c r="I945" s="148"/>
      <c r="J945" s="148"/>
      <c r="K945" s="148"/>
      <c r="L945" s="148"/>
      <c r="M945" s="148"/>
    </row>
    <row r="946" spans="2:13" x14ac:dyDescent="0.2">
      <c r="B946" s="148"/>
      <c r="C946" s="148"/>
      <c r="D946" s="148"/>
      <c r="E946" s="148"/>
      <c r="F946" s="148"/>
      <c r="G946" s="148"/>
      <c r="H946" s="148"/>
      <c r="I946" s="148"/>
      <c r="J946" s="148"/>
      <c r="K946" s="148"/>
      <c r="L946" s="148"/>
      <c r="M946" s="148"/>
    </row>
    <row r="947" spans="2:13" x14ac:dyDescent="0.2">
      <c r="B947" s="148"/>
      <c r="C947" s="148"/>
      <c r="D947" s="148"/>
      <c r="E947" s="148"/>
      <c r="F947" s="148"/>
      <c r="G947" s="148"/>
      <c r="H947" s="148"/>
      <c r="I947" s="148"/>
      <c r="J947" s="148"/>
      <c r="K947" s="148"/>
      <c r="L947" s="148"/>
      <c r="M947" s="148"/>
    </row>
    <row r="948" spans="2:13" x14ac:dyDescent="0.2">
      <c r="B948" s="148"/>
      <c r="C948" s="148"/>
      <c r="D948" s="148"/>
      <c r="E948" s="148"/>
      <c r="F948" s="148"/>
      <c r="G948" s="148"/>
      <c r="H948" s="148"/>
      <c r="I948" s="148"/>
      <c r="J948" s="148"/>
      <c r="K948" s="148"/>
      <c r="L948" s="148"/>
      <c r="M948" s="148"/>
    </row>
    <row r="949" spans="2:13" x14ac:dyDescent="0.2">
      <c r="B949" s="148"/>
      <c r="C949" s="148"/>
      <c r="D949" s="148"/>
      <c r="E949" s="148"/>
      <c r="F949" s="148"/>
      <c r="G949" s="148"/>
      <c r="H949" s="148"/>
      <c r="I949" s="148"/>
      <c r="J949" s="148"/>
      <c r="K949" s="148"/>
      <c r="L949" s="148"/>
      <c r="M949" s="148"/>
    </row>
    <row r="950" spans="2:13" x14ac:dyDescent="0.2">
      <c r="B950" s="148"/>
      <c r="C950" s="148"/>
      <c r="D950" s="148"/>
      <c r="E950" s="148"/>
      <c r="F950" s="148"/>
      <c r="G950" s="148"/>
      <c r="H950" s="148"/>
      <c r="I950" s="148"/>
      <c r="J950" s="148"/>
      <c r="K950" s="148"/>
      <c r="L950" s="148"/>
      <c r="M950" s="148"/>
    </row>
    <row r="951" spans="2:13" x14ac:dyDescent="0.2">
      <c r="B951" s="148"/>
      <c r="C951" s="148"/>
      <c r="D951" s="148"/>
      <c r="E951" s="148"/>
      <c r="F951" s="148"/>
      <c r="G951" s="148"/>
      <c r="H951" s="148"/>
      <c r="I951" s="148"/>
      <c r="J951" s="148"/>
      <c r="K951" s="148"/>
      <c r="L951" s="148"/>
      <c r="M951" s="148"/>
    </row>
    <row r="952" spans="2:13" x14ac:dyDescent="0.2">
      <c r="B952" s="148"/>
      <c r="C952" s="148"/>
      <c r="D952" s="148"/>
      <c r="E952" s="148"/>
      <c r="F952" s="148"/>
      <c r="G952" s="148"/>
      <c r="H952" s="148"/>
      <c r="I952" s="148"/>
      <c r="J952" s="148"/>
      <c r="K952" s="148"/>
      <c r="L952" s="148"/>
      <c r="M952" s="148"/>
    </row>
    <row r="953" spans="2:13" x14ac:dyDescent="0.2">
      <c r="B953" s="148"/>
      <c r="C953" s="148"/>
      <c r="D953" s="148"/>
      <c r="E953" s="148"/>
      <c r="F953" s="148"/>
      <c r="G953" s="148"/>
      <c r="H953" s="148"/>
      <c r="I953" s="148"/>
      <c r="J953" s="148"/>
      <c r="K953" s="148"/>
      <c r="L953" s="148"/>
      <c r="M953" s="148"/>
    </row>
    <row r="954" spans="2:13" x14ac:dyDescent="0.2">
      <c r="B954" s="148"/>
      <c r="C954" s="148"/>
      <c r="D954" s="148"/>
      <c r="E954" s="148"/>
      <c r="F954" s="148"/>
      <c r="G954" s="148"/>
      <c r="H954" s="148"/>
      <c r="I954" s="148"/>
      <c r="J954" s="148"/>
      <c r="K954" s="148"/>
      <c r="L954" s="148"/>
      <c r="M954" s="148"/>
    </row>
    <row r="955" spans="2:13" x14ac:dyDescent="0.2">
      <c r="B955" s="148"/>
      <c r="C955" s="148"/>
      <c r="D955" s="148"/>
      <c r="E955" s="148"/>
      <c r="F955" s="148"/>
      <c r="G955" s="148"/>
      <c r="H955" s="148"/>
      <c r="I955" s="148"/>
      <c r="J955" s="148"/>
      <c r="K955" s="148"/>
      <c r="L955" s="148"/>
      <c r="M955" s="148"/>
    </row>
    <row r="956" spans="2:13" x14ac:dyDescent="0.2">
      <c r="B956" s="148"/>
      <c r="C956" s="148"/>
      <c r="D956" s="148"/>
      <c r="E956" s="148"/>
      <c r="F956" s="148"/>
      <c r="G956" s="148"/>
      <c r="H956" s="148"/>
      <c r="I956" s="148"/>
      <c r="J956" s="148"/>
      <c r="K956" s="148"/>
      <c r="L956" s="148"/>
      <c r="M956" s="148"/>
    </row>
    <row r="957" spans="2:13" x14ac:dyDescent="0.2">
      <c r="B957" s="148"/>
      <c r="C957" s="148"/>
      <c r="D957" s="148"/>
      <c r="E957" s="148"/>
      <c r="F957" s="148"/>
      <c r="G957" s="148"/>
      <c r="H957" s="148"/>
      <c r="I957" s="148"/>
      <c r="J957" s="148"/>
      <c r="K957" s="148"/>
      <c r="L957" s="148"/>
      <c r="M957" s="148"/>
    </row>
    <row r="958" spans="2:13" x14ac:dyDescent="0.2">
      <c r="B958" s="148"/>
      <c r="C958" s="148"/>
      <c r="D958" s="148"/>
      <c r="E958" s="148"/>
      <c r="F958" s="148"/>
      <c r="G958" s="148"/>
      <c r="H958" s="148"/>
      <c r="I958" s="148"/>
      <c r="J958" s="148"/>
      <c r="K958" s="148"/>
      <c r="L958" s="148"/>
      <c r="M958" s="148"/>
    </row>
    <row r="959" spans="2:13" x14ac:dyDescent="0.2">
      <c r="B959" s="148"/>
      <c r="C959" s="148"/>
      <c r="D959" s="148"/>
      <c r="E959" s="148"/>
      <c r="F959" s="148"/>
      <c r="G959" s="148"/>
      <c r="H959" s="148"/>
      <c r="I959" s="148"/>
      <c r="J959" s="148"/>
      <c r="K959" s="148"/>
      <c r="L959" s="148"/>
      <c r="M959" s="148"/>
    </row>
    <row r="960" spans="2:13" x14ac:dyDescent="0.2">
      <c r="B960" s="148"/>
      <c r="C960" s="148"/>
      <c r="D960" s="148"/>
      <c r="E960" s="148"/>
      <c r="F960" s="148"/>
      <c r="G960" s="148"/>
      <c r="H960" s="148"/>
      <c r="I960" s="148"/>
      <c r="J960" s="148"/>
      <c r="K960" s="148"/>
      <c r="L960" s="148"/>
      <c r="M960" s="148"/>
    </row>
    <row r="961" spans="2:13" x14ac:dyDescent="0.2">
      <c r="B961" s="148"/>
      <c r="C961" s="148"/>
      <c r="D961" s="148"/>
      <c r="E961" s="148"/>
      <c r="F961" s="148"/>
      <c r="G961" s="148"/>
      <c r="H961" s="148"/>
      <c r="I961" s="148"/>
      <c r="J961" s="148"/>
      <c r="K961" s="148"/>
      <c r="L961" s="148"/>
      <c r="M961" s="148"/>
    </row>
    <row r="962" spans="2:13" x14ac:dyDescent="0.2">
      <c r="B962" s="148"/>
      <c r="C962" s="148"/>
      <c r="D962" s="148"/>
      <c r="E962" s="148"/>
      <c r="F962" s="148"/>
      <c r="G962" s="148"/>
      <c r="H962" s="148"/>
      <c r="I962" s="148"/>
      <c r="J962" s="148"/>
      <c r="K962" s="148"/>
      <c r="L962" s="148"/>
      <c r="M962" s="148"/>
    </row>
    <row r="963" spans="2:13" x14ac:dyDescent="0.2">
      <c r="B963" s="148"/>
      <c r="C963" s="148"/>
      <c r="D963" s="148"/>
      <c r="E963" s="148"/>
      <c r="F963" s="148"/>
      <c r="G963" s="148"/>
      <c r="H963" s="148"/>
      <c r="I963" s="148"/>
      <c r="J963" s="148"/>
      <c r="K963" s="148"/>
      <c r="L963" s="148"/>
      <c r="M963" s="148"/>
    </row>
    <row r="964" spans="2:13" x14ac:dyDescent="0.2">
      <c r="B964" s="148"/>
      <c r="C964" s="148"/>
      <c r="D964" s="148"/>
      <c r="E964" s="148"/>
      <c r="F964" s="148"/>
      <c r="G964" s="148"/>
      <c r="H964" s="148"/>
      <c r="I964" s="148"/>
      <c r="J964" s="148"/>
      <c r="K964" s="148"/>
      <c r="L964" s="148"/>
      <c r="M964" s="148"/>
    </row>
    <row r="965" spans="2:13" x14ac:dyDescent="0.2">
      <c r="B965" s="148"/>
      <c r="C965" s="148"/>
      <c r="D965" s="148"/>
      <c r="E965" s="148"/>
      <c r="F965" s="148"/>
      <c r="G965" s="148"/>
      <c r="H965" s="148"/>
      <c r="I965" s="148"/>
      <c r="J965" s="148"/>
      <c r="K965" s="148"/>
      <c r="L965" s="148"/>
      <c r="M965" s="148"/>
    </row>
    <row r="966" spans="2:13" x14ac:dyDescent="0.2">
      <c r="B966" s="148"/>
      <c r="C966" s="148"/>
      <c r="D966" s="148"/>
      <c r="E966" s="148"/>
      <c r="F966" s="148"/>
      <c r="G966" s="148"/>
      <c r="H966" s="148"/>
      <c r="I966" s="148"/>
      <c r="J966" s="148"/>
      <c r="K966" s="148"/>
      <c r="L966" s="148"/>
      <c r="M966" s="148"/>
    </row>
    <row r="967" spans="2:13" x14ac:dyDescent="0.2">
      <c r="B967" s="148"/>
      <c r="C967" s="148"/>
      <c r="D967" s="148"/>
      <c r="E967" s="148"/>
      <c r="F967" s="148"/>
      <c r="G967" s="148"/>
      <c r="H967" s="148"/>
      <c r="I967" s="148"/>
      <c r="J967" s="148"/>
      <c r="K967" s="148"/>
      <c r="L967" s="148"/>
      <c r="M967" s="148"/>
    </row>
    <row r="968" spans="2:13" x14ac:dyDescent="0.2">
      <c r="B968" s="148"/>
      <c r="C968" s="148"/>
      <c r="D968" s="148"/>
      <c r="E968" s="148"/>
      <c r="F968" s="148"/>
      <c r="G968" s="148"/>
      <c r="H968" s="148"/>
      <c r="I968" s="148"/>
      <c r="J968" s="148"/>
      <c r="K968" s="148"/>
      <c r="L968" s="148"/>
      <c r="M968" s="148"/>
    </row>
    <row r="969" spans="2:13" x14ac:dyDescent="0.2">
      <c r="B969" s="148"/>
      <c r="C969" s="148"/>
      <c r="D969" s="148"/>
      <c r="E969" s="148"/>
      <c r="F969" s="148"/>
      <c r="G969" s="148"/>
      <c r="H969" s="148"/>
      <c r="I969" s="148"/>
      <c r="J969" s="148"/>
      <c r="K969" s="148"/>
      <c r="L969" s="148"/>
      <c r="M969" s="148"/>
    </row>
    <row r="970" spans="2:13" x14ac:dyDescent="0.2">
      <c r="B970" s="148"/>
      <c r="C970" s="148"/>
      <c r="D970" s="148"/>
      <c r="E970" s="148"/>
      <c r="F970" s="148"/>
      <c r="G970" s="148"/>
      <c r="H970" s="148"/>
      <c r="I970" s="148"/>
      <c r="J970" s="148"/>
      <c r="K970" s="148"/>
      <c r="L970" s="148"/>
      <c r="M970" s="148"/>
    </row>
    <row r="971" spans="2:13" x14ac:dyDescent="0.2">
      <c r="B971" s="148"/>
      <c r="C971" s="148"/>
      <c r="D971" s="148"/>
      <c r="E971" s="148"/>
      <c r="F971" s="148"/>
      <c r="G971" s="148"/>
      <c r="H971" s="148"/>
      <c r="I971" s="148"/>
      <c r="J971" s="148"/>
      <c r="K971" s="148"/>
      <c r="L971" s="148"/>
      <c r="M971" s="148"/>
    </row>
    <row r="972" spans="2:13" x14ac:dyDescent="0.2">
      <c r="B972" s="148"/>
      <c r="C972" s="148"/>
      <c r="D972" s="148"/>
      <c r="E972" s="148"/>
      <c r="F972" s="148"/>
      <c r="G972" s="148"/>
      <c r="H972" s="148"/>
      <c r="I972" s="148"/>
      <c r="J972" s="148"/>
      <c r="K972" s="148"/>
      <c r="L972" s="148"/>
      <c r="M972" s="148"/>
    </row>
    <row r="973" spans="2:13" x14ac:dyDescent="0.2">
      <c r="B973" s="148"/>
      <c r="C973" s="148"/>
      <c r="D973" s="148"/>
      <c r="E973" s="148"/>
      <c r="F973" s="148"/>
      <c r="G973" s="148"/>
      <c r="H973" s="148"/>
      <c r="I973" s="148"/>
      <c r="J973" s="148"/>
      <c r="K973" s="148"/>
      <c r="L973" s="148"/>
      <c r="M973" s="148"/>
    </row>
    <row r="974" spans="2:13" x14ac:dyDescent="0.2">
      <c r="B974" s="148"/>
      <c r="C974" s="148"/>
      <c r="D974" s="148"/>
      <c r="E974" s="148"/>
      <c r="F974" s="148"/>
      <c r="G974" s="148"/>
      <c r="H974" s="148"/>
      <c r="I974" s="148"/>
      <c r="J974" s="148"/>
      <c r="K974" s="148"/>
      <c r="L974" s="148"/>
      <c r="M974" s="148"/>
    </row>
    <row r="975" spans="2:13" x14ac:dyDescent="0.2">
      <c r="B975" s="148"/>
      <c r="C975" s="148"/>
      <c r="D975" s="148"/>
      <c r="E975" s="148"/>
      <c r="F975" s="148"/>
      <c r="G975" s="148"/>
      <c r="H975" s="148"/>
      <c r="I975" s="148"/>
      <c r="J975" s="148"/>
      <c r="K975" s="148"/>
      <c r="L975" s="148"/>
      <c r="M975" s="148"/>
    </row>
    <row r="976" spans="2:13" x14ac:dyDescent="0.2">
      <c r="B976" s="148"/>
      <c r="C976" s="148"/>
      <c r="D976" s="148"/>
      <c r="E976" s="148"/>
      <c r="F976" s="148"/>
      <c r="G976" s="148"/>
      <c r="H976" s="148"/>
      <c r="I976" s="148"/>
      <c r="J976" s="148"/>
      <c r="K976" s="148"/>
      <c r="L976" s="148"/>
      <c r="M976" s="148"/>
    </row>
    <row r="977" spans="2:13" x14ac:dyDescent="0.2">
      <c r="B977" s="148"/>
      <c r="C977" s="148"/>
      <c r="D977" s="148"/>
      <c r="E977" s="148"/>
      <c r="F977" s="148"/>
      <c r="G977" s="148"/>
      <c r="H977" s="148"/>
      <c r="I977" s="148"/>
      <c r="J977" s="148"/>
      <c r="K977" s="148"/>
      <c r="L977" s="148"/>
      <c r="M977" s="148"/>
    </row>
    <row r="978" spans="2:13" x14ac:dyDescent="0.2">
      <c r="B978" s="148"/>
      <c r="C978" s="148"/>
      <c r="D978" s="148"/>
      <c r="E978" s="148"/>
      <c r="F978" s="148"/>
      <c r="G978" s="148"/>
      <c r="H978" s="148"/>
      <c r="I978" s="148"/>
      <c r="J978" s="148"/>
      <c r="K978" s="148"/>
      <c r="L978" s="148"/>
      <c r="M978" s="148"/>
    </row>
    <row r="979" spans="2:13" x14ac:dyDescent="0.2">
      <c r="B979" s="148"/>
      <c r="C979" s="148"/>
      <c r="D979" s="148"/>
      <c r="E979" s="148"/>
      <c r="F979" s="148"/>
      <c r="G979" s="148"/>
      <c r="H979" s="148"/>
      <c r="I979" s="148"/>
      <c r="J979" s="148"/>
      <c r="K979" s="148"/>
      <c r="L979" s="148"/>
      <c r="M979" s="148"/>
    </row>
    <row r="980" spans="2:13" x14ac:dyDescent="0.2">
      <c r="B980" s="148"/>
      <c r="C980" s="148"/>
      <c r="D980" s="148"/>
      <c r="E980" s="148"/>
      <c r="F980" s="148"/>
      <c r="G980" s="148"/>
      <c r="H980" s="148"/>
      <c r="I980" s="148"/>
      <c r="J980" s="148"/>
      <c r="K980" s="148"/>
      <c r="L980" s="148"/>
      <c r="M980" s="148"/>
    </row>
    <row r="981" spans="2:13" x14ac:dyDescent="0.2">
      <c r="B981" s="148"/>
      <c r="C981" s="148"/>
      <c r="D981" s="148"/>
      <c r="E981" s="148"/>
      <c r="F981" s="148"/>
      <c r="G981" s="148"/>
      <c r="H981" s="148"/>
      <c r="I981" s="148"/>
      <c r="J981" s="148"/>
      <c r="K981" s="148"/>
      <c r="L981" s="148"/>
      <c r="M981" s="148"/>
    </row>
    <row r="982" spans="2:13" x14ac:dyDescent="0.2">
      <c r="B982" s="148"/>
      <c r="C982" s="148"/>
      <c r="D982" s="148"/>
      <c r="E982" s="148"/>
      <c r="F982" s="148"/>
      <c r="G982" s="148"/>
      <c r="H982" s="148"/>
      <c r="I982" s="148"/>
      <c r="J982" s="148"/>
      <c r="K982" s="148"/>
      <c r="L982" s="148"/>
      <c r="M982" s="148"/>
    </row>
    <row r="983" spans="2:13" x14ac:dyDescent="0.2">
      <c r="B983" s="148"/>
      <c r="C983" s="148"/>
      <c r="D983" s="148"/>
      <c r="E983" s="148"/>
      <c r="F983" s="148"/>
      <c r="G983" s="148"/>
      <c r="H983" s="148"/>
      <c r="I983" s="148"/>
      <c r="J983" s="148"/>
      <c r="K983" s="148"/>
      <c r="L983" s="148"/>
      <c r="M983" s="148"/>
    </row>
    <row r="984" spans="2:13" x14ac:dyDescent="0.2">
      <c r="B984" s="148"/>
      <c r="C984" s="148"/>
      <c r="D984" s="148"/>
      <c r="E984" s="148"/>
      <c r="F984" s="148"/>
      <c r="G984" s="148"/>
      <c r="H984" s="148"/>
      <c r="I984" s="148"/>
      <c r="J984" s="148"/>
      <c r="K984" s="148"/>
      <c r="L984" s="148"/>
      <c r="M984" s="148"/>
    </row>
    <row r="985" spans="2:13" x14ac:dyDescent="0.2">
      <c r="B985" s="148"/>
      <c r="C985" s="148"/>
      <c r="D985" s="148"/>
      <c r="E985" s="148"/>
      <c r="F985" s="148"/>
      <c r="G985" s="148"/>
      <c r="H985" s="148"/>
      <c r="I985" s="148"/>
      <c r="J985" s="148"/>
      <c r="K985" s="148"/>
      <c r="L985" s="148"/>
      <c r="M985" s="148"/>
    </row>
    <row r="986" spans="2:13" x14ac:dyDescent="0.2">
      <c r="B986" s="148"/>
      <c r="C986" s="148"/>
      <c r="D986" s="148"/>
      <c r="E986" s="148"/>
      <c r="F986" s="148"/>
      <c r="G986" s="148"/>
      <c r="H986" s="148"/>
      <c r="I986" s="148"/>
      <c r="J986" s="148"/>
      <c r="K986" s="148"/>
      <c r="L986" s="148"/>
      <c r="M986" s="148"/>
    </row>
    <row r="987" spans="2:13" x14ac:dyDescent="0.2">
      <c r="B987" s="148"/>
      <c r="C987" s="148"/>
      <c r="D987" s="148"/>
      <c r="E987" s="148"/>
      <c r="F987" s="148"/>
      <c r="G987" s="148"/>
      <c r="H987" s="148"/>
      <c r="I987" s="148"/>
      <c r="J987" s="148"/>
      <c r="K987" s="148"/>
      <c r="L987" s="148"/>
      <c r="M987" s="148"/>
    </row>
    <row r="988" spans="2:13" x14ac:dyDescent="0.2">
      <c r="B988" s="148"/>
      <c r="C988" s="148"/>
      <c r="D988" s="148"/>
      <c r="E988" s="148"/>
      <c r="F988" s="148"/>
      <c r="G988" s="148"/>
      <c r="H988" s="148"/>
      <c r="I988" s="148"/>
      <c r="J988" s="148"/>
      <c r="K988" s="148"/>
      <c r="L988" s="148"/>
      <c r="M988" s="148"/>
    </row>
    <row r="989" spans="2:13" x14ac:dyDescent="0.2">
      <c r="B989" s="148"/>
      <c r="C989" s="148"/>
      <c r="D989" s="148"/>
      <c r="E989" s="148"/>
      <c r="F989" s="148"/>
      <c r="G989" s="148"/>
      <c r="H989" s="148"/>
      <c r="I989" s="148"/>
      <c r="J989" s="148"/>
      <c r="K989" s="148"/>
      <c r="L989" s="148"/>
      <c r="M989" s="148"/>
    </row>
    <row r="990" spans="2:13" x14ac:dyDescent="0.2">
      <c r="B990" s="148"/>
      <c r="C990" s="148"/>
      <c r="D990" s="148"/>
      <c r="E990" s="148"/>
      <c r="F990" s="148"/>
      <c r="G990" s="148"/>
      <c r="H990" s="148"/>
      <c r="I990" s="148"/>
      <c r="J990" s="148"/>
      <c r="K990" s="148"/>
      <c r="L990" s="148"/>
      <c r="M990" s="148"/>
    </row>
    <row r="991" spans="2:13" x14ac:dyDescent="0.2">
      <c r="B991" s="148"/>
      <c r="C991" s="148"/>
      <c r="D991" s="148"/>
      <c r="E991" s="148"/>
      <c r="F991" s="148"/>
      <c r="G991" s="148"/>
      <c r="H991" s="148"/>
      <c r="I991" s="148"/>
      <c r="J991" s="148"/>
      <c r="K991" s="148"/>
      <c r="L991" s="148"/>
      <c r="M991" s="148"/>
    </row>
    <row r="992" spans="2:13" x14ac:dyDescent="0.2">
      <c r="B992" s="148"/>
      <c r="C992" s="148"/>
      <c r="D992" s="148"/>
      <c r="E992" s="148"/>
      <c r="F992" s="148"/>
      <c r="G992" s="148"/>
      <c r="H992" s="148"/>
      <c r="I992" s="148"/>
      <c r="J992" s="148"/>
      <c r="K992" s="148"/>
      <c r="L992" s="148"/>
      <c r="M992" s="148"/>
    </row>
    <row r="993" spans="2:13" x14ac:dyDescent="0.2">
      <c r="B993" s="148"/>
      <c r="C993" s="148"/>
      <c r="D993" s="148"/>
      <c r="E993" s="148"/>
      <c r="F993" s="148"/>
      <c r="G993" s="148"/>
      <c r="H993" s="148"/>
      <c r="I993" s="148"/>
      <c r="J993" s="148"/>
      <c r="K993" s="148"/>
      <c r="L993" s="148"/>
      <c r="M993" s="148"/>
    </row>
    <row r="994" spans="2:13" x14ac:dyDescent="0.2">
      <c r="B994" s="148"/>
      <c r="C994" s="148"/>
      <c r="D994" s="148"/>
      <c r="E994" s="148"/>
      <c r="F994" s="148"/>
      <c r="G994" s="148"/>
      <c r="H994" s="148"/>
      <c r="I994" s="148"/>
      <c r="J994" s="148"/>
      <c r="K994" s="148"/>
      <c r="L994" s="148"/>
      <c r="M994" s="148"/>
    </row>
    <row r="995" spans="2:13" x14ac:dyDescent="0.2">
      <c r="B995" s="148"/>
      <c r="C995" s="148"/>
      <c r="D995" s="148"/>
      <c r="E995" s="148"/>
      <c r="F995" s="148"/>
      <c r="G995" s="148"/>
      <c r="H995" s="148"/>
      <c r="I995" s="148"/>
      <c r="J995" s="148"/>
      <c r="K995" s="148"/>
      <c r="L995" s="148"/>
      <c r="M995" s="148"/>
    </row>
    <row r="996" spans="2:13" x14ac:dyDescent="0.2">
      <c r="B996" s="148"/>
      <c r="C996" s="148"/>
      <c r="D996" s="148"/>
      <c r="E996" s="148"/>
      <c r="F996" s="148"/>
      <c r="G996" s="148"/>
      <c r="H996" s="148"/>
      <c r="I996" s="148"/>
      <c r="J996" s="148"/>
      <c r="K996" s="148"/>
      <c r="L996" s="148"/>
      <c r="M996" s="148"/>
    </row>
    <row r="997" spans="2:13" x14ac:dyDescent="0.2">
      <c r="B997" s="148"/>
      <c r="C997" s="148"/>
      <c r="D997" s="148"/>
      <c r="E997" s="148"/>
      <c r="F997" s="148"/>
      <c r="G997" s="148"/>
      <c r="H997" s="148"/>
      <c r="I997" s="148"/>
      <c r="J997" s="148"/>
      <c r="K997" s="148"/>
      <c r="L997" s="148"/>
      <c r="M997" s="148"/>
    </row>
    <row r="998" spans="2:13" x14ac:dyDescent="0.2">
      <c r="B998" s="148"/>
      <c r="C998" s="148"/>
      <c r="D998" s="148"/>
      <c r="E998" s="148"/>
      <c r="F998" s="148"/>
      <c r="G998" s="148"/>
      <c r="H998" s="148"/>
      <c r="I998" s="148"/>
      <c r="J998" s="148"/>
      <c r="K998" s="148"/>
      <c r="L998" s="148"/>
      <c r="M998" s="148"/>
    </row>
    <row r="999" spans="2:13" x14ac:dyDescent="0.2">
      <c r="B999" s="148"/>
      <c r="C999" s="148"/>
      <c r="D999" s="148"/>
      <c r="E999" s="148"/>
      <c r="F999" s="148"/>
      <c r="G999" s="148"/>
      <c r="H999" s="148"/>
      <c r="I999" s="148"/>
      <c r="J999" s="148"/>
      <c r="K999" s="148"/>
      <c r="L999" s="148"/>
      <c r="M999" s="148"/>
    </row>
    <row r="1000" spans="2:13" x14ac:dyDescent="0.2">
      <c r="B1000" s="148"/>
      <c r="C1000" s="148"/>
      <c r="D1000" s="148"/>
      <c r="E1000" s="148"/>
      <c r="F1000" s="148"/>
      <c r="G1000" s="148"/>
      <c r="H1000" s="148"/>
      <c r="I1000" s="148"/>
      <c r="J1000" s="148"/>
      <c r="K1000" s="148"/>
      <c r="L1000" s="148"/>
      <c r="M1000" s="148"/>
    </row>
    <row r="1001" spans="2:13" x14ac:dyDescent="0.2">
      <c r="B1001" s="148"/>
      <c r="C1001" s="148"/>
      <c r="D1001" s="148"/>
      <c r="E1001" s="148"/>
      <c r="F1001" s="148"/>
      <c r="G1001" s="148"/>
      <c r="H1001" s="148"/>
      <c r="I1001" s="148"/>
      <c r="J1001" s="148"/>
      <c r="K1001" s="148"/>
      <c r="L1001" s="148"/>
      <c r="M1001" s="148"/>
    </row>
    <row r="1002" spans="2:13" x14ac:dyDescent="0.2">
      <c r="B1002" s="148"/>
      <c r="C1002" s="148"/>
      <c r="D1002" s="148"/>
      <c r="E1002" s="148"/>
      <c r="F1002" s="148"/>
      <c r="G1002" s="148"/>
      <c r="H1002" s="148"/>
      <c r="I1002" s="148"/>
      <c r="J1002" s="148"/>
      <c r="K1002" s="148"/>
      <c r="L1002" s="148"/>
      <c r="M1002" s="148"/>
    </row>
    <row r="1003" spans="2:13" x14ac:dyDescent="0.2">
      <c r="B1003" s="148"/>
      <c r="C1003" s="148"/>
      <c r="D1003" s="148"/>
      <c r="E1003" s="148"/>
      <c r="F1003" s="148"/>
      <c r="G1003" s="148"/>
      <c r="H1003" s="148"/>
      <c r="I1003" s="148"/>
      <c r="J1003" s="148"/>
      <c r="K1003" s="148"/>
      <c r="L1003" s="148"/>
      <c r="M1003" s="148"/>
    </row>
    <row r="1004" spans="2:13" x14ac:dyDescent="0.2">
      <c r="B1004" s="148"/>
      <c r="C1004" s="148"/>
      <c r="D1004" s="148"/>
      <c r="E1004" s="148"/>
      <c r="F1004" s="148"/>
      <c r="G1004" s="148"/>
      <c r="H1004" s="148"/>
      <c r="I1004" s="148"/>
      <c r="J1004" s="148"/>
      <c r="K1004" s="148"/>
      <c r="L1004" s="148"/>
      <c r="M1004" s="148"/>
    </row>
    <row r="1005" spans="2:13" x14ac:dyDescent="0.2">
      <c r="B1005" s="148"/>
      <c r="C1005" s="148"/>
      <c r="D1005" s="148"/>
      <c r="E1005" s="148"/>
      <c r="F1005" s="148"/>
      <c r="G1005" s="148"/>
      <c r="H1005" s="148"/>
      <c r="I1005" s="148"/>
      <c r="J1005" s="148"/>
      <c r="K1005" s="148"/>
      <c r="L1005" s="148"/>
      <c r="M1005" s="148"/>
    </row>
    <row r="1006" spans="2:13" x14ac:dyDescent="0.2">
      <c r="B1006" s="148"/>
      <c r="C1006" s="148"/>
      <c r="D1006" s="148"/>
      <c r="E1006" s="148"/>
      <c r="F1006" s="148"/>
      <c r="G1006" s="148"/>
      <c r="H1006" s="148"/>
      <c r="I1006" s="148"/>
      <c r="J1006" s="148"/>
      <c r="K1006" s="148"/>
      <c r="L1006" s="148"/>
      <c r="M1006" s="148"/>
    </row>
    <row r="1007" spans="2:13" x14ac:dyDescent="0.2">
      <c r="B1007" s="148"/>
      <c r="C1007" s="148"/>
      <c r="D1007" s="148"/>
      <c r="E1007" s="148"/>
      <c r="F1007" s="148"/>
      <c r="G1007" s="148"/>
      <c r="H1007" s="148"/>
      <c r="I1007" s="148"/>
      <c r="J1007" s="148"/>
      <c r="K1007" s="148"/>
      <c r="L1007" s="148"/>
      <c r="M1007" s="148"/>
    </row>
    <row r="1008" spans="2:13" x14ac:dyDescent="0.2">
      <c r="B1008" s="148"/>
      <c r="C1008" s="148"/>
      <c r="D1008" s="148"/>
      <c r="E1008" s="148"/>
      <c r="F1008" s="148"/>
      <c r="G1008" s="148"/>
      <c r="H1008" s="148"/>
      <c r="I1008" s="148"/>
      <c r="J1008" s="148"/>
      <c r="K1008" s="148"/>
      <c r="L1008" s="148"/>
      <c r="M1008" s="148"/>
    </row>
    <row r="1009" spans="2:13" x14ac:dyDescent="0.2">
      <c r="B1009" s="148"/>
      <c r="C1009" s="148"/>
      <c r="D1009" s="148"/>
      <c r="E1009" s="148"/>
      <c r="F1009" s="148"/>
      <c r="G1009" s="148"/>
      <c r="H1009" s="148"/>
      <c r="I1009" s="148"/>
      <c r="J1009" s="148"/>
      <c r="K1009" s="148"/>
      <c r="L1009" s="148"/>
      <c r="M1009" s="148"/>
    </row>
    <row r="1010" spans="2:13" x14ac:dyDescent="0.2">
      <c r="B1010" s="148"/>
      <c r="C1010" s="148"/>
      <c r="D1010" s="148"/>
      <c r="E1010" s="148"/>
      <c r="F1010" s="148"/>
      <c r="G1010" s="148"/>
      <c r="H1010" s="148"/>
      <c r="I1010" s="148"/>
      <c r="J1010" s="148"/>
      <c r="K1010" s="148"/>
      <c r="L1010" s="148"/>
      <c r="M1010" s="148"/>
    </row>
    <row r="1011" spans="2:13" x14ac:dyDescent="0.2">
      <c r="B1011" s="148"/>
      <c r="C1011" s="148"/>
      <c r="D1011" s="148"/>
      <c r="E1011" s="148"/>
      <c r="F1011" s="148"/>
      <c r="G1011" s="148"/>
      <c r="H1011" s="148"/>
      <c r="I1011" s="148"/>
      <c r="J1011" s="148"/>
      <c r="K1011" s="148"/>
      <c r="L1011" s="148"/>
      <c r="M1011" s="148"/>
    </row>
    <row r="1012" spans="2:13" x14ac:dyDescent="0.2">
      <c r="B1012" s="148"/>
      <c r="C1012" s="148"/>
      <c r="D1012" s="148"/>
      <c r="E1012" s="148"/>
      <c r="F1012" s="148"/>
      <c r="G1012" s="148"/>
      <c r="H1012" s="148"/>
      <c r="I1012" s="148"/>
      <c r="J1012" s="148"/>
      <c r="K1012" s="148"/>
      <c r="L1012" s="148"/>
      <c r="M1012" s="148"/>
    </row>
    <row r="1013" spans="2:13" x14ac:dyDescent="0.2">
      <c r="B1013" s="148"/>
      <c r="C1013" s="148"/>
      <c r="D1013" s="148"/>
      <c r="E1013" s="148"/>
      <c r="F1013" s="148"/>
      <c r="G1013" s="148"/>
      <c r="H1013" s="148"/>
      <c r="I1013" s="148"/>
      <c r="J1013" s="148"/>
      <c r="K1013" s="148"/>
      <c r="L1013" s="148"/>
      <c r="M1013" s="148"/>
    </row>
    <row r="1014" spans="2:13" x14ac:dyDescent="0.2">
      <c r="B1014" s="148"/>
      <c r="C1014" s="148"/>
      <c r="D1014" s="148"/>
      <c r="E1014" s="148"/>
      <c r="F1014" s="148"/>
      <c r="G1014" s="148"/>
      <c r="H1014" s="148"/>
      <c r="I1014" s="148"/>
      <c r="J1014" s="148"/>
      <c r="K1014" s="148"/>
      <c r="L1014" s="148"/>
      <c r="M1014" s="148"/>
    </row>
    <row r="1015" spans="2:13" x14ac:dyDescent="0.2">
      <c r="B1015" s="148"/>
      <c r="C1015" s="148"/>
      <c r="D1015" s="148"/>
      <c r="E1015" s="148"/>
      <c r="F1015" s="148"/>
      <c r="G1015" s="148"/>
      <c r="H1015" s="148"/>
      <c r="I1015" s="148"/>
      <c r="J1015" s="148"/>
      <c r="K1015" s="148"/>
      <c r="L1015" s="148"/>
      <c r="M1015" s="148"/>
    </row>
    <row r="1016" spans="2:13" x14ac:dyDescent="0.2">
      <c r="B1016" s="148"/>
      <c r="C1016" s="148"/>
      <c r="D1016" s="148"/>
      <c r="E1016" s="148"/>
      <c r="F1016" s="148"/>
      <c r="G1016" s="148"/>
      <c r="H1016" s="148"/>
      <c r="I1016" s="148"/>
      <c r="J1016" s="148"/>
      <c r="K1016" s="148"/>
      <c r="L1016" s="148"/>
      <c r="M1016" s="148"/>
    </row>
    <row r="1017" spans="2:13" x14ac:dyDescent="0.2">
      <c r="B1017" s="148"/>
      <c r="C1017" s="148"/>
      <c r="D1017" s="148"/>
      <c r="E1017" s="148"/>
      <c r="F1017" s="148"/>
      <c r="G1017" s="148"/>
      <c r="H1017" s="148"/>
      <c r="I1017" s="148"/>
      <c r="J1017" s="148"/>
      <c r="K1017" s="148"/>
      <c r="L1017" s="148"/>
      <c r="M1017" s="148"/>
    </row>
    <row r="1018" spans="2:13" x14ac:dyDescent="0.2">
      <c r="B1018" s="148"/>
      <c r="C1018" s="148"/>
      <c r="D1018" s="148"/>
      <c r="E1018" s="148"/>
      <c r="F1018" s="148"/>
      <c r="G1018" s="148"/>
      <c r="H1018" s="148"/>
      <c r="I1018" s="148"/>
      <c r="J1018" s="148"/>
      <c r="K1018" s="148"/>
      <c r="L1018" s="148"/>
      <c r="M1018" s="148"/>
    </row>
    <row r="1019" spans="2:13" x14ac:dyDescent="0.2">
      <c r="B1019" s="148"/>
      <c r="C1019" s="148"/>
      <c r="D1019" s="148"/>
      <c r="E1019" s="148"/>
      <c r="F1019" s="148"/>
      <c r="G1019" s="148"/>
      <c r="H1019" s="148"/>
      <c r="I1019" s="148"/>
      <c r="J1019" s="148"/>
      <c r="K1019" s="148"/>
      <c r="L1019" s="148"/>
      <c r="M1019" s="148"/>
    </row>
    <row r="1020" spans="2:13" x14ac:dyDescent="0.2">
      <c r="B1020" s="148"/>
      <c r="C1020" s="148"/>
      <c r="D1020" s="148"/>
      <c r="E1020" s="148"/>
      <c r="F1020" s="148"/>
      <c r="G1020" s="148"/>
      <c r="H1020" s="148"/>
      <c r="I1020" s="148"/>
      <c r="J1020" s="148"/>
      <c r="K1020" s="148"/>
      <c r="L1020" s="148"/>
      <c r="M1020" s="148"/>
    </row>
    <row r="1021" spans="2:13" x14ac:dyDescent="0.2">
      <c r="B1021" s="148"/>
      <c r="C1021" s="148"/>
      <c r="D1021" s="148"/>
      <c r="E1021" s="148"/>
      <c r="F1021" s="148"/>
      <c r="G1021" s="148"/>
      <c r="H1021" s="148"/>
      <c r="I1021" s="148"/>
      <c r="J1021" s="148"/>
      <c r="K1021" s="148"/>
      <c r="L1021" s="148"/>
      <c r="M1021" s="148"/>
    </row>
    <row r="1022" spans="2:13" x14ac:dyDescent="0.2">
      <c r="B1022" s="148"/>
      <c r="C1022" s="148"/>
      <c r="D1022" s="148"/>
      <c r="E1022" s="148"/>
      <c r="F1022" s="148"/>
      <c r="G1022" s="148"/>
      <c r="H1022" s="148"/>
      <c r="I1022" s="148"/>
      <c r="J1022" s="148"/>
      <c r="K1022" s="148"/>
      <c r="L1022" s="148"/>
      <c r="M1022" s="148"/>
    </row>
    <row r="1023" spans="2:13" x14ac:dyDescent="0.2">
      <c r="B1023" s="148"/>
      <c r="C1023" s="148"/>
      <c r="D1023" s="148"/>
      <c r="E1023" s="148"/>
      <c r="F1023" s="148"/>
      <c r="G1023" s="148"/>
      <c r="H1023" s="148"/>
      <c r="I1023" s="148"/>
      <c r="J1023" s="148"/>
      <c r="K1023" s="148"/>
      <c r="L1023" s="148"/>
      <c r="M1023" s="148"/>
    </row>
    <row r="1024" spans="2:13" x14ac:dyDescent="0.2">
      <c r="B1024" s="148"/>
      <c r="C1024" s="148"/>
      <c r="D1024" s="148"/>
      <c r="E1024" s="148"/>
      <c r="F1024" s="148"/>
      <c r="G1024" s="148"/>
      <c r="H1024" s="148"/>
      <c r="I1024" s="148"/>
      <c r="J1024" s="148"/>
      <c r="K1024" s="148"/>
      <c r="L1024" s="148"/>
      <c r="M1024" s="148"/>
    </row>
    <row r="1025" spans="2:13" x14ac:dyDescent="0.2">
      <c r="B1025" s="148"/>
      <c r="C1025" s="148"/>
      <c r="D1025" s="148"/>
      <c r="E1025" s="148"/>
      <c r="F1025" s="148"/>
      <c r="G1025" s="148"/>
      <c r="H1025" s="148"/>
      <c r="I1025" s="148"/>
      <c r="J1025" s="148"/>
      <c r="K1025" s="148"/>
      <c r="L1025" s="148"/>
      <c r="M1025" s="148"/>
    </row>
    <row r="1026" spans="2:13" x14ac:dyDescent="0.2">
      <c r="B1026" s="148"/>
      <c r="C1026" s="148"/>
      <c r="D1026" s="148"/>
      <c r="E1026" s="148"/>
      <c r="F1026" s="148"/>
      <c r="G1026" s="148"/>
      <c r="H1026" s="148"/>
      <c r="I1026" s="148"/>
      <c r="J1026" s="148"/>
      <c r="K1026" s="148"/>
      <c r="L1026" s="148"/>
      <c r="M1026" s="148"/>
    </row>
    <row r="1027" spans="2:13" x14ac:dyDescent="0.2">
      <c r="B1027" s="148"/>
      <c r="C1027" s="148"/>
      <c r="D1027" s="148"/>
      <c r="E1027" s="148"/>
      <c r="F1027" s="148"/>
      <c r="G1027" s="148"/>
      <c r="H1027" s="148"/>
      <c r="I1027" s="148"/>
      <c r="J1027" s="148"/>
      <c r="K1027" s="148"/>
      <c r="L1027" s="148"/>
      <c r="M1027" s="148"/>
    </row>
    <row r="1028" spans="2:13" x14ac:dyDescent="0.2">
      <c r="B1028" s="148"/>
      <c r="C1028" s="148"/>
      <c r="D1028" s="148"/>
      <c r="E1028" s="148"/>
      <c r="F1028" s="148"/>
      <c r="G1028" s="148"/>
      <c r="H1028" s="148"/>
      <c r="I1028" s="148"/>
      <c r="J1028" s="148"/>
      <c r="K1028" s="148"/>
      <c r="L1028" s="148"/>
      <c r="M1028" s="148"/>
    </row>
    <row r="1029" spans="2:13" x14ac:dyDescent="0.2">
      <c r="B1029" s="148"/>
      <c r="C1029" s="148"/>
      <c r="D1029" s="148"/>
      <c r="E1029" s="148"/>
      <c r="F1029" s="148"/>
      <c r="G1029" s="148"/>
      <c r="H1029" s="148"/>
      <c r="I1029" s="148"/>
      <c r="J1029" s="148"/>
      <c r="K1029" s="148"/>
      <c r="L1029" s="148"/>
      <c r="M1029" s="148"/>
    </row>
    <row r="1030" spans="2:13" x14ac:dyDescent="0.2">
      <c r="B1030" s="148"/>
      <c r="C1030" s="148"/>
      <c r="D1030" s="148"/>
      <c r="E1030" s="148"/>
      <c r="F1030" s="148"/>
      <c r="G1030" s="148"/>
      <c r="H1030" s="148"/>
      <c r="I1030" s="148"/>
      <c r="J1030" s="148"/>
      <c r="K1030" s="148"/>
      <c r="L1030" s="148"/>
      <c r="M1030" s="148"/>
    </row>
    <row r="1031" spans="2:13" x14ac:dyDescent="0.2">
      <c r="B1031" s="148"/>
      <c r="C1031" s="148"/>
      <c r="D1031" s="148"/>
      <c r="E1031" s="148"/>
      <c r="F1031" s="148"/>
      <c r="G1031" s="148"/>
      <c r="H1031" s="148"/>
      <c r="I1031" s="148"/>
      <c r="J1031" s="148"/>
      <c r="K1031" s="148"/>
      <c r="L1031" s="148"/>
      <c r="M1031" s="148"/>
    </row>
    <row r="1032" spans="2:13" x14ac:dyDescent="0.2">
      <c r="B1032" s="148"/>
      <c r="C1032" s="148"/>
      <c r="D1032" s="148"/>
      <c r="E1032" s="148"/>
      <c r="F1032" s="148"/>
      <c r="G1032" s="148"/>
      <c r="H1032" s="148"/>
      <c r="I1032" s="148"/>
      <c r="J1032" s="148"/>
      <c r="K1032" s="148"/>
      <c r="L1032" s="148"/>
      <c r="M1032" s="148"/>
    </row>
    <row r="1033" spans="2:13" x14ac:dyDescent="0.2">
      <c r="B1033" s="148"/>
      <c r="C1033" s="148"/>
      <c r="D1033" s="148"/>
      <c r="E1033" s="148"/>
      <c r="F1033" s="148"/>
      <c r="G1033" s="148"/>
      <c r="H1033" s="148"/>
      <c r="I1033" s="148"/>
      <c r="J1033" s="148"/>
      <c r="K1033" s="148"/>
      <c r="L1033" s="148"/>
      <c r="M1033" s="148"/>
    </row>
    <row r="1034" spans="2:13" x14ac:dyDescent="0.2">
      <c r="B1034" s="148"/>
      <c r="C1034" s="148"/>
      <c r="D1034" s="148"/>
      <c r="E1034" s="148"/>
      <c r="F1034" s="148"/>
      <c r="G1034" s="148"/>
      <c r="H1034" s="148"/>
      <c r="I1034" s="148"/>
      <c r="J1034" s="148"/>
      <c r="K1034" s="148"/>
      <c r="L1034" s="148"/>
      <c r="M1034" s="148"/>
    </row>
    <row r="1035" spans="2:13" x14ac:dyDescent="0.2">
      <c r="B1035" s="148"/>
      <c r="C1035" s="148"/>
      <c r="D1035" s="148"/>
      <c r="E1035" s="148"/>
      <c r="F1035" s="148"/>
      <c r="G1035" s="148"/>
      <c r="H1035" s="148"/>
      <c r="I1035" s="148"/>
      <c r="J1035" s="148"/>
      <c r="K1035" s="148"/>
      <c r="L1035" s="148"/>
      <c r="M1035" s="148"/>
    </row>
    <row r="1036" spans="2:13" x14ac:dyDescent="0.2">
      <c r="B1036" s="148"/>
      <c r="C1036" s="148"/>
      <c r="D1036" s="148"/>
      <c r="E1036" s="148"/>
      <c r="F1036" s="148"/>
      <c r="G1036" s="148"/>
      <c r="H1036" s="148"/>
      <c r="I1036" s="148"/>
      <c r="J1036" s="148"/>
      <c r="K1036" s="148"/>
      <c r="L1036" s="148"/>
      <c r="M1036" s="148"/>
    </row>
    <row r="1037" spans="2:13" x14ac:dyDescent="0.2">
      <c r="B1037" s="148"/>
      <c r="C1037" s="148"/>
      <c r="D1037" s="148"/>
      <c r="E1037" s="148"/>
      <c r="F1037" s="148"/>
      <c r="G1037" s="148"/>
      <c r="H1037" s="148"/>
      <c r="I1037" s="148"/>
      <c r="J1037" s="148"/>
      <c r="K1037" s="148"/>
      <c r="L1037" s="148"/>
      <c r="M1037" s="148"/>
    </row>
    <row r="1038" spans="2:13" x14ac:dyDescent="0.2">
      <c r="B1038" s="148"/>
      <c r="C1038" s="148"/>
      <c r="D1038" s="148"/>
      <c r="E1038" s="148"/>
      <c r="F1038" s="148"/>
      <c r="G1038" s="148"/>
      <c r="H1038" s="148"/>
      <c r="I1038" s="148"/>
      <c r="J1038" s="148"/>
      <c r="K1038" s="148"/>
      <c r="L1038" s="148"/>
      <c r="M1038" s="148"/>
    </row>
    <row r="1039" spans="2:13" x14ac:dyDescent="0.2">
      <c r="B1039" s="148"/>
      <c r="C1039" s="148"/>
      <c r="D1039" s="148"/>
      <c r="E1039" s="148"/>
      <c r="F1039" s="148"/>
      <c r="G1039" s="148"/>
      <c r="H1039" s="148"/>
      <c r="I1039" s="148"/>
      <c r="J1039" s="148"/>
      <c r="K1039" s="148"/>
      <c r="L1039" s="148"/>
      <c r="M1039" s="148"/>
    </row>
    <row r="1040" spans="2:13" x14ac:dyDescent="0.2">
      <c r="B1040" s="148"/>
      <c r="C1040" s="148"/>
      <c r="D1040" s="148"/>
      <c r="E1040" s="148"/>
      <c r="F1040" s="148"/>
      <c r="G1040" s="148"/>
      <c r="H1040" s="148"/>
      <c r="I1040" s="148"/>
      <c r="J1040" s="148"/>
      <c r="K1040" s="148"/>
      <c r="L1040" s="148"/>
      <c r="M1040" s="148"/>
    </row>
    <row r="1041" spans="2:13" x14ac:dyDescent="0.2">
      <c r="B1041" s="148"/>
      <c r="C1041" s="148"/>
      <c r="D1041" s="148"/>
      <c r="E1041" s="148"/>
      <c r="F1041" s="148"/>
      <c r="G1041" s="148"/>
      <c r="H1041" s="148"/>
      <c r="I1041" s="148"/>
      <c r="J1041" s="148"/>
      <c r="K1041" s="148"/>
      <c r="L1041" s="148"/>
      <c r="M1041" s="148"/>
    </row>
    <row r="1042" spans="2:13" x14ac:dyDescent="0.2">
      <c r="B1042" s="148"/>
      <c r="C1042" s="148"/>
      <c r="D1042" s="148"/>
      <c r="E1042" s="148"/>
      <c r="F1042" s="148"/>
      <c r="G1042" s="148"/>
      <c r="H1042" s="148"/>
      <c r="I1042" s="148"/>
      <c r="J1042" s="148"/>
      <c r="K1042" s="148"/>
      <c r="L1042" s="148"/>
      <c r="M1042" s="148"/>
    </row>
    <row r="1043" spans="2:13" x14ac:dyDescent="0.2">
      <c r="B1043" s="148"/>
      <c r="C1043" s="148"/>
      <c r="D1043" s="148"/>
      <c r="E1043" s="148"/>
      <c r="F1043" s="148"/>
      <c r="G1043" s="148"/>
      <c r="H1043" s="148"/>
      <c r="I1043" s="148"/>
      <c r="J1043" s="148"/>
      <c r="K1043" s="148"/>
      <c r="L1043" s="148"/>
      <c r="M1043" s="148"/>
    </row>
    <row r="1044" spans="2:13" x14ac:dyDescent="0.2">
      <c r="B1044" s="148"/>
      <c r="C1044" s="148"/>
      <c r="D1044" s="148"/>
      <c r="E1044" s="148"/>
      <c r="F1044" s="148"/>
      <c r="G1044" s="148"/>
      <c r="H1044" s="148"/>
      <c r="I1044" s="148"/>
      <c r="J1044" s="148"/>
      <c r="K1044" s="148"/>
      <c r="L1044" s="148"/>
      <c r="M1044" s="148"/>
    </row>
    <row r="1045" spans="2:13" x14ac:dyDescent="0.2">
      <c r="B1045" s="148"/>
      <c r="C1045" s="148"/>
      <c r="D1045" s="148"/>
      <c r="E1045" s="148"/>
      <c r="F1045" s="148"/>
      <c r="G1045" s="148"/>
      <c r="H1045" s="148"/>
      <c r="I1045" s="148"/>
      <c r="J1045" s="148"/>
      <c r="K1045" s="148"/>
      <c r="L1045" s="148"/>
      <c r="M1045" s="148"/>
    </row>
    <row r="1046" spans="2:13" x14ac:dyDescent="0.2">
      <c r="B1046" s="148"/>
      <c r="C1046" s="148"/>
      <c r="D1046" s="148"/>
      <c r="E1046" s="148"/>
      <c r="F1046" s="148"/>
      <c r="G1046" s="148"/>
      <c r="H1046" s="148"/>
      <c r="I1046" s="148"/>
      <c r="J1046" s="148"/>
      <c r="K1046" s="148"/>
      <c r="L1046" s="148"/>
      <c r="M1046" s="148"/>
    </row>
    <row r="1047" spans="2:13" x14ac:dyDescent="0.2">
      <c r="B1047" s="148"/>
      <c r="C1047" s="148"/>
      <c r="D1047" s="148"/>
      <c r="E1047" s="148"/>
      <c r="F1047" s="148"/>
      <c r="G1047" s="148"/>
      <c r="H1047" s="148"/>
      <c r="I1047" s="148"/>
      <c r="J1047" s="148"/>
      <c r="K1047" s="148"/>
      <c r="L1047" s="148"/>
      <c r="M1047" s="148"/>
    </row>
    <row r="1048" spans="2:13" x14ac:dyDescent="0.2">
      <c r="B1048" s="148"/>
      <c r="C1048" s="148"/>
      <c r="D1048" s="148"/>
      <c r="E1048" s="148"/>
      <c r="F1048" s="148"/>
      <c r="G1048" s="148"/>
      <c r="H1048" s="148"/>
      <c r="I1048" s="148"/>
      <c r="J1048" s="148"/>
      <c r="K1048" s="148"/>
      <c r="L1048" s="148"/>
      <c r="M1048" s="148"/>
    </row>
    <row r="1049" spans="2:13" x14ac:dyDescent="0.2">
      <c r="B1049" s="148"/>
      <c r="C1049" s="148"/>
      <c r="D1049" s="148"/>
      <c r="E1049" s="148"/>
      <c r="F1049" s="148"/>
      <c r="G1049" s="148"/>
      <c r="H1049" s="148"/>
      <c r="I1049" s="148"/>
      <c r="J1049" s="148"/>
      <c r="K1049" s="148"/>
      <c r="L1049" s="148"/>
      <c r="M1049" s="148"/>
    </row>
    <row r="1050" spans="2:13" x14ac:dyDescent="0.2">
      <c r="B1050" s="148"/>
      <c r="C1050" s="148"/>
      <c r="D1050" s="148"/>
      <c r="E1050" s="148"/>
      <c r="F1050" s="148"/>
      <c r="G1050" s="148"/>
      <c r="H1050" s="148"/>
      <c r="I1050" s="148"/>
      <c r="J1050" s="148"/>
      <c r="K1050" s="148"/>
      <c r="L1050" s="148"/>
      <c r="M1050" s="148"/>
    </row>
    <row r="1051" spans="2:13" x14ac:dyDescent="0.2">
      <c r="B1051" s="148"/>
      <c r="C1051" s="148"/>
      <c r="D1051" s="148"/>
      <c r="E1051" s="148"/>
      <c r="F1051" s="148"/>
      <c r="G1051" s="148"/>
      <c r="H1051" s="148"/>
      <c r="I1051" s="148"/>
      <c r="J1051" s="148"/>
      <c r="K1051" s="148"/>
      <c r="L1051" s="148"/>
      <c r="M1051" s="148"/>
    </row>
    <row r="1052" spans="2:13" x14ac:dyDescent="0.2">
      <c r="B1052" s="148"/>
      <c r="C1052" s="148"/>
      <c r="D1052" s="148"/>
      <c r="E1052" s="148"/>
      <c r="F1052" s="148"/>
      <c r="G1052" s="148"/>
      <c r="H1052" s="148"/>
      <c r="I1052" s="148"/>
      <c r="J1052" s="148"/>
      <c r="K1052" s="148"/>
      <c r="L1052" s="148"/>
      <c r="M1052" s="148"/>
    </row>
    <row r="1053" spans="2:13" x14ac:dyDescent="0.2">
      <c r="B1053" s="148"/>
      <c r="C1053" s="148"/>
      <c r="D1053" s="148"/>
      <c r="E1053" s="148"/>
      <c r="F1053" s="148"/>
      <c r="G1053" s="148"/>
      <c r="H1053" s="148"/>
      <c r="I1053" s="148"/>
      <c r="J1053" s="148"/>
      <c r="K1053" s="148"/>
      <c r="L1053" s="148"/>
      <c r="M1053" s="148"/>
    </row>
    <row r="1054" spans="2:13" x14ac:dyDescent="0.2">
      <c r="B1054" s="148"/>
      <c r="C1054" s="148"/>
      <c r="D1054" s="148"/>
      <c r="E1054" s="148"/>
      <c r="F1054" s="148"/>
      <c r="G1054" s="148"/>
      <c r="H1054" s="148"/>
      <c r="I1054" s="148"/>
      <c r="J1054" s="148"/>
      <c r="K1054" s="148"/>
      <c r="L1054" s="148"/>
      <c r="M1054" s="148"/>
    </row>
    <row r="1055" spans="2:13" x14ac:dyDescent="0.2">
      <c r="B1055" s="148"/>
      <c r="C1055" s="148"/>
      <c r="D1055" s="148"/>
      <c r="E1055" s="148"/>
      <c r="F1055" s="148"/>
      <c r="G1055" s="148"/>
      <c r="H1055" s="148"/>
      <c r="I1055" s="148"/>
      <c r="J1055" s="148"/>
      <c r="K1055" s="148"/>
      <c r="L1055" s="148"/>
      <c r="M1055" s="148"/>
    </row>
    <row r="1056" spans="2:13" x14ac:dyDescent="0.2">
      <c r="B1056" s="148"/>
      <c r="C1056" s="148"/>
      <c r="D1056" s="148"/>
      <c r="E1056" s="148"/>
      <c r="F1056" s="148"/>
      <c r="G1056" s="148"/>
      <c r="H1056" s="148"/>
      <c r="I1056" s="148"/>
      <c r="J1056" s="148"/>
      <c r="K1056" s="148"/>
      <c r="L1056" s="148"/>
      <c r="M1056" s="148"/>
    </row>
    <row r="1057" spans="2:13" x14ac:dyDescent="0.2">
      <c r="B1057" s="148"/>
      <c r="C1057" s="148"/>
      <c r="D1057" s="148"/>
      <c r="E1057" s="148"/>
      <c r="F1057" s="148"/>
      <c r="G1057" s="148"/>
      <c r="H1057" s="148"/>
      <c r="I1057" s="148"/>
      <c r="J1057" s="148"/>
      <c r="K1057" s="148"/>
      <c r="L1057" s="148"/>
      <c r="M1057" s="148"/>
    </row>
    <row r="1058" spans="2:13" x14ac:dyDescent="0.2">
      <c r="B1058" s="148"/>
      <c r="C1058" s="148"/>
      <c r="D1058" s="148"/>
      <c r="E1058" s="148"/>
      <c r="F1058" s="148"/>
      <c r="G1058" s="148"/>
      <c r="H1058" s="148"/>
      <c r="I1058" s="148"/>
      <c r="J1058" s="148"/>
      <c r="K1058" s="148"/>
      <c r="L1058" s="148"/>
      <c r="M1058" s="148"/>
    </row>
    <row r="1059" spans="2:13" x14ac:dyDescent="0.2">
      <c r="B1059" s="148"/>
      <c r="C1059" s="148"/>
      <c r="D1059" s="148"/>
      <c r="E1059" s="148"/>
      <c r="F1059" s="148"/>
      <c r="G1059" s="148"/>
      <c r="H1059" s="148"/>
      <c r="I1059" s="148"/>
      <c r="J1059" s="148"/>
      <c r="K1059" s="148"/>
      <c r="L1059" s="148"/>
      <c r="M1059" s="148"/>
    </row>
    <row r="1060" spans="2:13" x14ac:dyDescent="0.2">
      <c r="B1060" s="148"/>
      <c r="C1060" s="148"/>
      <c r="D1060" s="148"/>
      <c r="E1060" s="148"/>
      <c r="F1060" s="148"/>
      <c r="G1060" s="148"/>
      <c r="H1060" s="148"/>
      <c r="I1060" s="148"/>
      <c r="J1060" s="148"/>
      <c r="K1060" s="148"/>
      <c r="L1060" s="148"/>
      <c r="M1060" s="148"/>
    </row>
    <row r="1061" spans="2:13" x14ac:dyDescent="0.2">
      <c r="B1061" s="148"/>
      <c r="C1061" s="148"/>
      <c r="D1061" s="148"/>
      <c r="E1061" s="148"/>
      <c r="F1061" s="148"/>
      <c r="G1061" s="148"/>
      <c r="H1061" s="148"/>
      <c r="I1061" s="148"/>
      <c r="J1061" s="148"/>
      <c r="K1061" s="148"/>
      <c r="L1061" s="148"/>
      <c r="M1061" s="148"/>
    </row>
    <row r="1062" spans="2:13" x14ac:dyDescent="0.2">
      <c r="B1062" s="148"/>
      <c r="C1062" s="148"/>
      <c r="D1062" s="148"/>
      <c r="E1062" s="148"/>
      <c r="F1062" s="148"/>
      <c r="G1062" s="148"/>
      <c r="H1062" s="148"/>
      <c r="I1062" s="148"/>
      <c r="J1062" s="148"/>
      <c r="K1062" s="148"/>
      <c r="L1062" s="148"/>
      <c r="M1062" s="148"/>
    </row>
    <row r="1063" spans="2:13" x14ac:dyDescent="0.2">
      <c r="B1063" s="148"/>
      <c r="C1063" s="148"/>
      <c r="D1063" s="148"/>
      <c r="E1063" s="148"/>
      <c r="F1063" s="148"/>
      <c r="G1063" s="148"/>
      <c r="H1063" s="148"/>
      <c r="I1063" s="148"/>
      <c r="J1063" s="148"/>
      <c r="K1063" s="148"/>
      <c r="L1063" s="148"/>
      <c r="M1063" s="148"/>
    </row>
    <row r="1064" spans="2:13" x14ac:dyDescent="0.2">
      <c r="B1064" s="148"/>
      <c r="C1064" s="148"/>
      <c r="D1064" s="148"/>
      <c r="E1064" s="148"/>
      <c r="F1064" s="148"/>
      <c r="G1064" s="148"/>
      <c r="H1064" s="148"/>
      <c r="I1064" s="148"/>
      <c r="J1064" s="148"/>
      <c r="K1064" s="148"/>
      <c r="L1064" s="148"/>
      <c r="M1064" s="148"/>
    </row>
    <row r="1065" spans="2:13" x14ac:dyDescent="0.2">
      <c r="B1065" s="148"/>
      <c r="C1065" s="148"/>
      <c r="D1065" s="148"/>
      <c r="E1065" s="148"/>
      <c r="F1065" s="148"/>
      <c r="G1065" s="148"/>
      <c r="H1065" s="148"/>
      <c r="I1065" s="148"/>
      <c r="J1065" s="148"/>
      <c r="K1065" s="148"/>
      <c r="L1065" s="148"/>
      <c r="M1065" s="148"/>
    </row>
    <row r="1066" spans="2:13" x14ac:dyDescent="0.2">
      <c r="B1066" s="148"/>
      <c r="C1066" s="148"/>
      <c r="D1066" s="148"/>
      <c r="E1066" s="148"/>
      <c r="F1066" s="148"/>
      <c r="G1066" s="148"/>
      <c r="H1066" s="148"/>
      <c r="I1066" s="148"/>
      <c r="J1066" s="148"/>
      <c r="K1066" s="148"/>
      <c r="L1066" s="148"/>
      <c r="M1066" s="148"/>
    </row>
    <row r="1067" spans="2:13" x14ac:dyDescent="0.2">
      <c r="B1067" s="148"/>
      <c r="C1067" s="148"/>
      <c r="D1067" s="148"/>
      <c r="E1067" s="148"/>
      <c r="F1067" s="148"/>
      <c r="G1067" s="148"/>
      <c r="H1067" s="148"/>
      <c r="I1067" s="148"/>
      <c r="J1067" s="148"/>
      <c r="K1067" s="148"/>
      <c r="L1067" s="148"/>
      <c r="M1067" s="148"/>
    </row>
    <row r="1068" spans="2:13" x14ac:dyDescent="0.2">
      <c r="B1068" s="148"/>
      <c r="C1068" s="148"/>
      <c r="D1068" s="148"/>
      <c r="E1068" s="148"/>
      <c r="F1068" s="148"/>
      <c r="G1068" s="148"/>
      <c r="H1068" s="148"/>
      <c r="I1068" s="148"/>
      <c r="J1068" s="148"/>
      <c r="K1068" s="148"/>
      <c r="L1068" s="148"/>
      <c r="M1068" s="148"/>
    </row>
    <row r="1069" spans="2:13" x14ac:dyDescent="0.2">
      <c r="B1069" s="148"/>
      <c r="C1069" s="148"/>
      <c r="D1069" s="148"/>
      <c r="E1069" s="148"/>
      <c r="F1069" s="148"/>
      <c r="G1069" s="148"/>
      <c r="H1069" s="148"/>
      <c r="I1069" s="148"/>
      <c r="J1069" s="148"/>
      <c r="K1069" s="148"/>
      <c r="L1069" s="148"/>
      <c r="M1069" s="148"/>
    </row>
    <row r="1070" spans="2:13" x14ac:dyDescent="0.2">
      <c r="B1070" s="148"/>
      <c r="C1070" s="148"/>
      <c r="D1070" s="148"/>
      <c r="E1070" s="148"/>
      <c r="F1070" s="148"/>
      <c r="G1070" s="148"/>
      <c r="H1070" s="148"/>
      <c r="I1070" s="148"/>
      <c r="J1070" s="148"/>
      <c r="K1070" s="148"/>
      <c r="L1070" s="148"/>
      <c r="M1070" s="148"/>
    </row>
    <row r="1071" spans="2:13" x14ac:dyDescent="0.2">
      <c r="B1071" s="148"/>
      <c r="C1071" s="148"/>
      <c r="D1071" s="148"/>
      <c r="E1071" s="148"/>
      <c r="F1071" s="148"/>
      <c r="G1071" s="148"/>
      <c r="H1071" s="148"/>
      <c r="I1071" s="148"/>
      <c r="J1071" s="148"/>
      <c r="K1071" s="148"/>
      <c r="L1071" s="148"/>
      <c r="M1071" s="148"/>
    </row>
    <row r="1072" spans="2:13" x14ac:dyDescent="0.2">
      <c r="B1072" s="148"/>
      <c r="C1072" s="148"/>
      <c r="D1072" s="148"/>
      <c r="E1072" s="148"/>
      <c r="F1072" s="148"/>
      <c r="G1072" s="148"/>
      <c r="H1072" s="148"/>
      <c r="I1072" s="148"/>
      <c r="J1072" s="148"/>
      <c r="K1072" s="148"/>
      <c r="L1072" s="148"/>
      <c r="M1072" s="148"/>
    </row>
    <row r="1073" spans="2:13" x14ac:dyDescent="0.2">
      <c r="B1073" s="148"/>
      <c r="C1073" s="148"/>
      <c r="D1073" s="148"/>
      <c r="E1073" s="148"/>
      <c r="F1073" s="148"/>
      <c r="G1073" s="148"/>
      <c r="H1073" s="148"/>
      <c r="I1073" s="148"/>
      <c r="J1073" s="148"/>
      <c r="K1073" s="148"/>
      <c r="L1073" s="148"/>
      <c r="M1073" s="148"/>
    </row>
    <row r="1074" spans="2:13" x14ac:dyDescent="0.2">
      <c r="B1074" s="148"/>
      <c r="C1074" s="148"/>
      <c r="D1074" s="148"/>
      <c r="E1074" s="148"/>
      <c r="F1074" s="148"/>
      <c r="G1074" s="148"/>
      <c r="H1074" s="148"/>
      <c r="I1074" s="148"/>
      <c r="J1074" s="148"/>
      <c r="K1074" s="148"/>
      <c r="L1074" s="148"/>
      <c r="M1074" s="148"/>
    </row>
    <row r="1075" spans="2:13" x14ac:dyDescent="0.2">
      <c r="B1075" s="148"/>
      <c r="C1075" s="148"/>
      <c r="D1075" s="148"/>
      <c r="E1075" s="148"/>
      <c r="F1075" s="148"/>
      <c r="G1075" s="148"/>
      <c r="H1075" s="148"/>
      <c r="I1075" s="148"/>
      <c r="J1075" s="148"/>
      <c r="K1075" s="148"/>
      <c r="L1075" s="148"/>
      <c r="M1075" s="148"/>
    </row>
    <row r="1076" spans="2:13" x14ac:dyDescent="0.2">
      <c r="B1076" s="148"/>
      <c r="C1076" s="148"/>
      <c r="D1076" s="148"/>
      <c r="E1076" s="148"/>
      <c r="F1076" s="148"/>
      <c r="G1076" s="148"/>
      <c r="H1076" s="148"/>
      <c r="I1076" s="148"/>
      <c r="J1076" s="148"/>
      <c r="K1076" s="148"/>
      <c r="L1076" s="148"/>
      <c r="M1076" s="148"/>
    </row>
    <row r="1077" spans="2:13" x14ac:dyDescent="0.2">
      <c r="B1077" s="148"/>
      <c r="C1077" s="148"/>
      <c r="D1077" s="148"/>
      <c r="E1077" s="148"/>
      <c r="F1077" s="148"/>
      <c r="G1077" s="148"/>
      <c r="H1077" s="148"/>
      <c r="I1077" s="148"/>
      <c r="J1077" s="148"/>
      <c r="K1077" s="148"/>
      <c r="L1077" s="148"/>
      <c r="M1077" s="148"/>
    </row>
    <row r="1078" spans="2:13" x14ac:dyDescent="0.2">
      <c r="B1078" s="148"/>
      <c r="C1078" s="148"/>
      <c r="D1078" s="148"/>
      <c r="E1078" s="148"/>
      <c r="F1078" s="148"/>
      <c r="G1078" s="148"/>
      <c r="H1078" s="148"/>
      <c r="I1078" s="148"/>
      <c r="J1078" s="148"/>
      <c r="K1078" s="148"/>
      <c r="L1078" s="148"/>
      <c r="M1078" s="148"/>
    </row>
    <row r="1079" spans="2:13" x14ac:dyDescent="0.2">
      <c r="B1079" s="148"/>
      <c r="C1079" s="148"/>
      <c r="D1079" s="148"/>
      <c r="E1079" s="148"/>
      <c r="F1079" s="148"/>
      <c r="G1079" s="148"/>
      <c r="H1079" s="148"/>
      <c r="I1079" s="148"/>
      <c r="J1079" s="148"/>
      <c r="K1079" s="148"/>
      <c r="L1079" s="148"/>
      <c r="M1079" s="148"/>
    </row>
    <row r="1080" spans="2:13" x14ac:dyDescent="0.2">
      <c r="B1080" s="148"/>
      <c r="C1080" s="148"/>
      <c r="D1080" s="148"/>
      <c r="E1080" s="148"/>
      <c r="F1080" s="148"/>
      <c r="G1080" s="148"/>
      <c r="H1080" s="148"/>
      <c r="I1080" s="148"/>
      <c r="J1080" s="148"/>
      <c r="K1080" s="148"/>
      <c r="L1080" s="148"/>
      <c r="M1080" s="148"/>
    </row>
    <row r="1081" spans="2:13" x14ac:dyDescent="0.2">
      <c r="B1081" s="148"/>
      <c r="C1081" s="148"/>
      <c r="D1081" s="148"/>
      <c r="E1081" s="148"/>
      <c r="F1081" s="148"/>
      <c r="G1081" s="148"/>
      <c r="H1081" s="148"/>
      <c r="I1081" s="148"/>
      <c r="J1081" s="148"/>
      <c r="K1081" s="148"/>
      <c r="L1081" s="148"/>
      <c r="M1081" s="148"/>
    </row>
    <row r="1082" spans="2:13" x14ac:dyDescent="0.2">
      <c r="B1082" s="148"/>
      <c r="C1082" s="148"/>
      <c r="D1082" s="148"/>
      <c r="E1082" s="148"/>
      <c r="F1082" s="148"/>
      <c r="G1082" s="148"/>
      <c r="H1082" s="148"/>
      <c r="I1082" s="148"/>
      <c r="J1082" s="148"/>
      <c r="K1082" s="148"/>
      <c r="L1082" s="148"/>
      <c r="M1082" s="148"/>
    </row>
    <row r="1083" spans="2:13" x14ac:dyDescent="0.2">
      <c r="B1083" s="148"/>
      <c r="C1083" s="148"/>
      <c r="D1083" s="148"/>
      <c r="E1083" s="148"/>
      <c r="F1083" s="148"/>
      <c r="G1083" s="148"/>
      <c r="H1083" s="148"/>
      <c r="I1083" s="148"/>
      <c r="J1083" s="148"/>
      <c r="K1083" s="148"/>
      <c r="L1083" s="148"/>
      <c r="M1083" s="148"/>
    </row>
    <row r="1084" spans="2:13" x14ac:dyDescent="0.2">
      <c r="B1084" s="148"/>
      <c r="C1084" s="148"/>
      <c r="D1084" s="148"/>
      <c r="E1084" s="148"/>
      <c r="F1084" s="148"/>
      <c r="G1084" s="148"/>
      <c r="H1084" s="148"/>
      <c r="I1084" s="148"/>
      <c r="J1084" s="148"/>
      <c r="K1084" s="148"/>
      <c r="L1084" s="148"/>
      <c r="M1084" s="148"/>
    </row>
    <row r="1085" spans="2:13" x14ac:dyDescent="0.2">
      <c r="B1085" s="148"/>
      <c r="C1085" s="148"/>
      <c r="D1085" s="148"/>
      <c r="E1085" s="148"/>
      <c r="F1085" s="148"/>
      <c r="G1085" s="148"/>
      <c r="H1085" s="148"/>
      <c r="I1085" s="148"/>
      <c r="J1085" s="148"/>
      <c r="K1085" s="148"/>
      <c r="L1085" s="148"/>
      <c r="M1085" s="148"/>
    </row>
    <row r="1086" spans="2:13" x14ac:dyDescent="0.2">
      <c r="B1086" s="148"/>
      <c r="C1086" s="148"/>
      <c r="D1086" s="148"/>
      <c r="E1086" s="148"/>
      <c r="F1086" s="148"/>
      <c r="G1086" s="148"/>
      <c r="H1086" s="148"/>
      <c r="I1086" s="148"/>
      <c r="J1086" s="148"/>
      <c r="K1086" s="148"/>
      <c r="L1086" s="148"/>
      <c r="M1086" s="148"/>
    </row>
    <row r="1087" spans="2:13" x14ac:dyDescent="0.2">
      <c r="B1087" s="148"/>
      <c r="C1087" s="148"/>
      <c r="D1087" s="148"/>
      <c r="E1087" s="148"/>
      <c r="F1087" s="148"/>
      <c r="G1087" s="148"/>
      <c r="H1087" s="148"/>
      <c r="I1087" s="148"/>
      <c r="J1087" s="148"/>
      <c r="K1087" s="148"/>
      <c r="L1087" s="148"/>
      <c r="M1087" s="148"/>
    </row>
    <row r="1088" spans="2:13" x14ac:dyDescent="0.2">
      <c r="B1088" s="148"/>
      <c r="C1088" s="148"/>
      <c r="D1088" s="148"/>
      <c r="E1088" s="148"/>
      <c r="F1088" s="148"/>
      <c r="G1088" s="148"/>
      <c r="H1088" s="148"/>
      <c r="I1088" s="148"/>
      <c r="J1088" s="148"/>
      <c r="K1088" s="148"/>
      <c r="L1088" s="148"/>
      <c r="M1088" s="148"/>
    </row>
    <row r="1089" spans="2:13" x14ac:dyDescent="0.2">
      <c r="B1089" s="148"/>
      <c r="C1089" s="148"/>
      <c r="D1089" s="148"/>
      <c r="E1089" s="148"/>
      <c r="F1089" s="148"/>
      <c r="G1089" s="148"/>
      <c r="H1089" s="148"/>
      <c r="I1089" s="148"/>
      <c r="J1089" s="148"/>
      <c r="K1089" s="148"/>
      <c r="L1089" s="148"/>
      <c r="M1089" s="148"/>
    </row>
    <row r="1090" spans="2:13" x14ac:dyDescent="0.2">
      <c r="B1090" s="148"/>
      <c r="C1090" s="148"/>
      <c r="D1090" s="148"/>
      <c r="E1090" s="148"/>
      <c r="F1090" s="148"/>
      <c r="G1090" s="148"/>
      <c r="H1090" s="148"/>
      <c r="I1090" s="148"/>
      <c r="J1090" s="148"/>
      <c r="K1090" s="148"/>
      <c r="L1090" s="148"/>
      <c r="M1090" s="148"/>
    </row>
    <row r="1091" spans="2:13" x14ac:dyDescent="0.2">
      <c r="B1091" s="148"/>
      <c r="C1091" s="148"/>
      <c r="D1091" s="148"/>
      <c r="E1091" s="148"/>
      <c r="F1091" s="148"/>
      <c r="G1091" s="148"/>
      <c r="H1091" s="148"/>
      <c r="I1091" s="148"/>
      <c r="J1091" s="148"/>
      <c r="K1091" s="148"/>
      <c r="L1091" s="148"/>
      <c r="M1091" s="148"/>
    </row>
    <row r="1092" spans="2:13" x14ac:dyDescent="0.2">
      <c r="B1092" s="148"/>
      <c r="C1092" s="148"/>
      <c r="D1092" s="148"/>
      <c r="E1092" s="148"/>
      <c r="F1092" s="148"/>
      <c r="G1092" s="148"/>
      <c r="H1092" s="148"/>
      <c r="I1092" s="148"/>
      <c r="J1092" s="148"/>
      <c r="K1092" s="148"/>
      <c r="L1092" s="148"/>
      <c r="M1092" s="148"/>
    </row>
    <row r="1093" spans="2:13" x14ac:dyDescent="0.2">
      <c r="B1093" s="148"/>
      <c r="C1093" s="148"/>
      <c r="D1093" s="148"/>
      <c r="E1093" s="148"/>
      <c r="F1093" s="148"/>
      <c r="G1093" s="148"/>
      <c r="H1093" s="148"/>
      <c r="I1093" s="148"/>
      <c r="J1093" s="148"/>
      <c r="K1093" s="148"/>
      <c r="L1093" s="148"/>
      <c r="M1093" s="148"/>
    </row>
    <row r="1094" spans="2:13" x14ac:dyDescent="0.2">
      <c r="B1094" s="148"/>
      <c r="C1094" s="148"/>
      <c r="D1094" s="148"/>
      <c r="E1094" s="148"/>
      <c r="F1094" s="148"/>
      <c r="G1094" s="148"/>
      <c r="H1094" s="148"/>
      <c r="I1094" s="148"/>
      <c r="J1094" s="148"/>
      <c r="K1094" s="148"/>
      <c r="L1094" s="148"/>
      <c r="M1094" s="148"/>
    </row>
    <row r="1095" spans="2:13" x14ac:dyDescent="0.2">
      <c r="B1095" s="148"/>
      <c r="C1095" s="148"/>
      <c r="D1095" s="148"/>
      <c r="E1095" s="148"/>
      <c r="F1095" s="148"/>
      <c r="G1095" s="148"/>
      <c r="H1095" s="148"/>
      <c r="I1095" s="148"/>
      <c r="J1095" s="148"/>
      <c r="K1095" s="148"/>
      <c r="L1095" s="148"/>
      <c r="M1095" s="148"/>
    </row>
    <row r="1096" spans="2:13" x14ac:dyDescent="0.2">
      <c r="B1096" s="148"/>
      <c r="C1096" s="148"/>
      <c r="D1096" s="148"/>
      <c r="E1096" s="148"/>
      <c r="F1096" s="148"/>
      <c r="G1096" s="148"/>
      <c r="H1096" s="148"/>
      <c r="I1096" s="148"/>
      <c r="J1096" s="148"/>
      <c r="K1096" s="148"/>
      <c r="L1096" s="148"/>
      <c r="M1096" s="148"/>
    </row>
    <row r="1097" spans="2:13" x14ac:dyDescent="0.2">
      <c r="B1097" s="148"/>
      <c r="C1097" s="148"/>
      <c r="D1097" s="148"/>
      <c r="E1097" s="148"/>
      <c r="F1097" s="148"/>
      <c r="G1097" s="148"/>
      <c r="H1097" s="148"/>
      <c r="I1097" s="148"/>
      <c r="J1097" s="148"/>
      <c r="K1097" s="148"/>
      <c r="L1097" s="148"/>
      <c r="M1097" s="148"/>
    </row>
    <row r="1098" spans="2:13" x14ac:dyDescent="0.2">
      <c r="B1098" s="148"/>
      <c r="C1098" s="148"/>
      <c r="D1098" s="148"/>
      <c r="E1098" s="148"/>
      <c r="F1098" s="148"/>
      <c r="G1098" s="148"/>
      <c r="H1098" s="148"/>
      <c r="I1098" s="148"/>
      <c r="J1098" s="148"/>
      <c r="K1098" s="148"/>
      <c r="L1098" s="148"/>
      <c r="M1098" s="148"/>
    </row>
    <row r="1099" spans="2:13" x14ac:dyDescent="0.2">
      <c r="B1099" s="148"/>
      <c r="C1099" s="148"/>
      <c r="D1099" s="148"/>
      <c r="E1099" s="148"/>
      <c r="F1099" s="148"/>
      <c r="G1099" s="148"/>
      <c r="H1099" s="148"/>
      <c r="I1099" s="148"/>
      <c r="J1099" s="148"/>
      <c r="K1099" s="148"/>
      <c r="L1099" s="148"/>
      <c r="M1099" s="148"/>
    </row>
    <row r="1100" spans="2:13" x14ac:dyDescent="0.2">
      <c r="B1100" s="148"/>
      <c r="C1100" s="148"/>
      <c r="D1100" s="148"/>
      <c r="E1100" s="148"/>
      <c r="F1100" s="148"/>
      <c r="G1100" s="148"/>
      <c r="H1100" s="148"/>
      <c r="I1100" s="148"/>
      <c r="J1100" s="148"/>
      <c r="K1100" s="148"/>
      <c r="L1100" s="148"/>
      <c r="M1100" s="148"/>
    </row>
    <row r="1101" spans="2:13" x14ac:dyDescent="0.2">
      <c r="B1101" s="148"/>
      <c r="C1101" s="148"/>
      <c r="D1101" s="148"/>
      <c r="E1101" s="148"/>
      <c r="F1101" s="148"/>
      <c r="G1101" s="148"/>
      <c r="H1101" s="148"/>
      <c r="I1101" s="148"/>
      <c r="J1101" s="148"/>
      <c r="K1101" s="148"/>
      <c r="L1101" s="148"/>
      <c r="M1101" s="148"/>
    </row>
    <row r="1102" spans="2:13" x14ac:dyDescent="0.2">
      <c r="B1102" s="148"/>
      <c r="C1102" s="148"/>
      <c r="D1102" s="148"/>
      <c r="E1102" s="148"/>
      <c r="F1102" s="148"/>
      <c r="G1102" s="148"/>
      <c r="H1102" s="148"/>
      <c r="I1102" s="148"/>
      <c r="J1102" s="148"/>
      <c r="K1102" s="148"/>
      <c r="L1102" s="148"/>
      <c r="M1102" s="148"/>
    </row>
    <row r="1103" spans="2:13" x14ac:dyDescent="0.2">
      <c r="B1103" s="148"/>
      <c r="C1103" s="148"/>
      <c r="D1103" s="148"/>
      <c r="E1103" s="148"/>
      <c r="F1103" s="148"/>
      <c r="G1103" s="148"/>
      <c r="H1103" s="148"/>
      <c r="I1103" s="148"/>
      <c r="J1103" s="148"/>
      <c r="K1103" s="148"/>
      <c r="L1103" s="148"/>
      <c r="M1103" s="148"/>
    </row>
    <row r="1104" spans="2:13" x14ac:dyDescent="0.2">
      <c r="B1104" s="148"/>
      <c r="C1104" s="148"/>
      <c r="D1104" s="148"/>
      <c r="E1104" s="148"/>
      <c r="F1104" s="148"/>
      <c r="G1104" s="148"/>
      <c r="H1104" s="148"/>
      <c r="I1104" s="148"/>
      <c r="J1104" s="148"/>
      <c r="K1104" s="148"/>
      <c r="L1104" s="148"/>
      <c r="M1104" s="148"/>
    </row>
    <row r="1105" spans="2:13" x14ac:dyDescent="0.2">
      <c r="B1105" s="148"/>
      <c r="C1105" s="148"/>
      <c r="D1105" s="148"/>
      <c r="E1105" s="148"/>
      <c r="F1105" s="148"/>
      <c r="G1105" s="148"/>
      <c r="H1105" s="148"/>
      <c r="I1105" s="148"/>
      <c r="J1105" s="148"/>
      <c r="K1105" s="148"/>
      <c r="L1105" s="148"/>
      <c r="M1105" s="148"/>
    </row>
    <row r="1106" spans="2:13" x14ac:dyDescent="0.2">
      <c r="B1106" s="148"/>
      <c r="C1106" s="148"/>
      <c r="D1106" s="148"/>
      <c r="E1106" s="148"/>
      <c r="F1106" s="148"/>
      <c r="G1106" s="148"/>
      <c r="H1106" s="148"/>
      <c r="I1106" s="148"/>
      <c r="J1106" s="148"/>
      <c r="K1106" s="148"/>
      <c r="L1106" s="148"/>
      <c r="M1106" s="148"/>
    </row>
    <row r="1107" spans="2:13" x14ac:dyDescent="0.2">
      <c r="B1107" s="148"/>
      <c r="C1107" s="148"/>
      <c r="D1107" s="148"/>
      <c r="E1107" s="148"/>
      <c r="F1107" s="148"/>
      <c r="G1107" s="148"/>
      <c r="H1107" s="148"/>
      <c r="I1107" s="148"/>
      <c r="J1107" s="148"/>
      <c r="K1107" s="148"/>
      <c r="L1107" s="148"/>
      <c r="M1107" s="148"/>
    </row>
    <row r="1108" spans="2:13" x14ac:dyDescent="0.2">
      <c r="B1108" s="148"/>
      <c r="C1108" s="148"/>
      <c r="D1108" s="148"/>
      <c r="E1108" s="148"/>
      <c r="F1108" s="148"/>
      <c r="G1108" s="148"/>
      <c r="H1108" s="148"/>
      <c r="I1108" s="148"/>
      <c r="J1108" s="148"/>
      <c r="K1108" s="148"/>
      <c r="L1108" s="148"/>
      <c r="M1108" s="148"/>
    </row>
    <row r="1109" spans="2:13" x14ac:dyDescent="0.2">
      <c r="B1109" s="148"/>
      <c r="C1109" s="148"/>
      <c r="D1109" s="148"/>
      <c r="E1109" s="148"/>
      <c r="F1109" s="148"/>
      <c r="G1109" s="148"/>
      <c r="H1109" s="148"/>
      <c r="I1109" s="148"/>
      <c r="J1109" s="148"/>
      <c r="K1109" s="148"/>
      <c r="L1109" s="148"/>
      <c r="M1109" s="148"/>
    </row>
    <row r="1110" spans="2:13" x14ac:dyDescent="0.2">
      <c r="B1110" s="148"/>
      <c r="C1110" s="148"/>
      <c r="D1110" s="148"/>
      <c r="E1110" s="148"/>
      <c r="F1110" s="148"/>
      <c r="G1110" s="148"/>
      <c r="H1110" s="148"/>
      <c r="I1110" s="148"/>
      <c r="J1110" s="148"/>
      <c r="K1110" s="148"/>
      <c r="L1110" s="148"/>
      <c r="M1110" s="148"/>
    </row>
    <row r="1111" spans="2:13" x14ac:dyDescent="0.2">
      <c r="B1111" s="148"/>
      <c r="C1111" s="148"/>
      <c r="D1111" s="148"/>
      <c r="E1111" s="148"/>
      <c r="F1111" s="148"/>
      <c r="G1111" s="148"/>
      <c r="H1111" s="148"/>
      <c r="I1111" s="148"/>
      <c r="J1111" s="148"/>
      <c r="K1111" s="148"/>
      <c r="L1111" s="148"/>
      <c r="M1111" s="148"/>
    </row>
    <row r="1112" spans="2:13" x14ac:dyDescent="0.2">
      <c r="B1112" s="148"/>
      <c r="C1112" s="148"/>
      <c r="D1112" s="148"/>
      <c r="E1112" s="148"/>
      <c r="F1112" s="148"/>
      <c r="G1112" s="148"/>
      <c r="H1112" s="148"/>
      <c r="I1112" s="148"/>
      <c r="J1112" s="148"/>
      <c r="K1112" s="148"/>
      <c r="L1112" s="148"/>
      <c r="M1112" s="148"/>
    </row>
    <row r="1113" spans="2:13" x14ac:dyDescent="0.2">
      <c r="B1113" s="148"/>
      <c r="C1113" s="148"/>
      <c r="D1113" s="148"/>
      <c r="E1113" s="148"/>
      <c r="F1113" s="148"/>
      <c r="G1113" s="148"/>
      <c r="H1113" s="148"/>
      <c r="I1113" s="148"/>
      <c r="J1113" s="148"/>
      <c r="K1113" s="148"/>
      <c r="L1113" s="148"/>
      <c r="M1113" s="148"/>
    </row>
    <row r="1114" spans="2:13" x14ac:dyDescent="0.2">
      <c r="B1114" s="148"/>
      <c r="C1114" s="148"/>
      <c r="D1114" s="148"/>
      <c r="E1114" s="148"/>
      <c r="F1114" s="148"/>
      <c r="G1114" s="148"/>
      <c r="H1114" s="148"/>
      <c r="I1114" s="148"/>
      <c r="J1114" s="148"/>
      <c r="K1114" s="148"/>
      <c r="L1114" s="148"/>
      <c r="M1114" s="148"/>
    </row>
    <row r="1115" spans="2:13" x14ac:dyDescent="0.2">
      <c r="B1115" s="148"/>
      <c r="C1115" s="148"/>
      <c r="D1115" s="148"/>
      <c r="E1115" s="148"/>
      <c r="F1115" s="148"/>
      <c r="G1115" s="148"/>
      <c r="H1115" s="148"/>
      <c r="I1115" s="148"/>
      <c r="J1115" s="148"/>
      <c r="K1115" s="148"/>
      <c r="L1115" s="148"/>
      <c r="M1115" s="148"/>
    </row>
    <row r="1116" spans="2:13" x14ac:dyDescent="0.2">
      <c r="B1116" s="148"/>
      <c r="C1116" s="148"/>
      <c r="D1116" s="148"/>
      <c r="E1116" s="148"/>
      <c r="F1116" s="148"/>
      <c r="G1116" s="148"/>
      <c r="H1116" s="148"/>
      <c r="I1116" s="148"/>
      <c r="J1116" s="148"/>
      <c r="K1116" s="148"/>
      <c r="L1116" s="148"/>
      <c r="M1116" s="148"/>
    </row>
    <row r="1117" spans="2:13" x14ac:dyDescent="0.2">
      <c r="B1117" s="148"/>
      <c r="C1117" s="148"/>
      <c r="D1117" s="148"/>
      <c r="E1117" s="148"/>
      <c r="F1117" s="148"/>
      <c r="G1117" s="148"/>
      <c r="H1117" s="148"/>
      <c r="I1117" s="148"/>
      <c r="J1117" s="148"/>
      <c r="K1117" s="148"/>
      <c r="L1117" s="148"/>
      <c r="M1117" s="148"/>
    </row>
    <row r="1118" spans="2:13" x14ac:dyDescent="0.2">
      <c r="B1118" s="148"/>
      <c r="C1118" s="148"/>
      <c r="D1118" s="148"/>
      <c r="E1118" s="148"/>
      <c r="F1118" s="148"/>
      <c r="G1118" s="148"/>
      <c r="H1118" s="148"/>
      <c r="I1118" s="148"/>
      <c r="J1118" s="148"/>
      <c r="K1118" s="148"/>
      <c r="L1118" s="148"/>
      <c r="M1118" s="148"/>
    </row>
    <row r="1119" spans="2:13" x14ac:dyDescent="0.2">
      <c r="B1119" s="148"/>
      <c r="C1119" s="148"/>
      <c r="D1119" s="148"/>
      <c r="E1119" s="148"/>
      <c r="F1119" s="148"/>
      <c r="G1119" s="148"/>
      <c r="H1119" s="148"/>
      <c r="I1119" s="148"/>
      <c r="J1119" s="148"/>
      <c r="K1119" s="148"/>
      <c r="L1119" s="148"/>
      <c r="M1119" s="148"/>
    </row>
    <row r="1120" spans="2:13" x14ac:dyDescent="0.2">
      <c r="B1120" s="148"/>
      <c r="C1120" s="148"/>
      <c r="D1120" s="148"/>
      <c r="E1120" s="148"/>
      <c r="F1120" s="148"/>
      <c r="G1120" s="148"/>
      <c r="H1120" s="148"/>
      <c r="I1120" s="148"/>
      <c r="J1120" s="148"/>
      <c r="K1120" s="148"/>
      <c r="L1120" s="148"/>
      <c r="M1120" s="148"/>
    </row>
    <row r="1121" spans="2:13" x14ac:dyDescent="0.2">
      <c r="B1121" s="148"/>
      <c r="C1121" s="148"/>
      <c r="D1121" s="148"/>
      <c r="E1121" s="148"/>
      <c r="F1121" s="148"/>
      <c r="G1121" s="148"/>
      <c r="H1121" s="148"/>
      <c r="I1121" s="148"/>
      <c r="J1121" s="148"/>
      <c r="K1121" s="148"/>
      <c r="L1121" s="148"/>
      <c r="M1121" s="148"/>
    </row>
    <row r="1122" spans="2:13" x14ac:dyDescent="0.2">
      <c r="B1122" s="148"/>
      <c r="C1122" s="148"/>
      <c r="D1122" s="148"/>
      <c r="E1122" s="148"/>
      <c r="F1122" s="148"/>
      <c r="G1122" s="148"/>
      <c r="H1122" s="148"/>
      <c r="I1122" s="148"/>
      <c r="J1122" s="148"/>
      <c r="K1122" s="148"/>
      <c r="L1122" s="148"/>
      <c r="M1122" s="148"/>
    </row>
    <row r="1123" spans="2:13" x14ac:dyDescent="0.2">
      <c r="B1123" s="148"/>
      <c r="C1123" s="148"/>
      <c r="D1123" s="148"/>
      <c r="E1123" s="148"/>
      <c r="F1123" s="148"/>
      <c r="G1123" s="148"/>
      <c r="H1123" s="148"/>
      <c r="I1123" s="148"/>
      <c r="J1123" s="148"/>
      <c r="K1123" s="148"/>
      <c r="L1123" s="148"/>
      <c r="M1123" s="148"/>
    </row>
    <row r="1124" spans="2:13" x14ac:dyDescent="0.2">
      <c r="B1124" s="148"/>
      <c r="C1124" s="148"/>
      <c r="D1124" s="148"/>
      <c r="E1124" s="148"/>
      <c r="F1124" s="148"/>
      <c r="G1124" s="148"/>
      <c r="H1124" s="148"/>
      <c r="I1124" s="148"/>
      <c r="J1124" s="148"/>
      <c r="K1124" s="148"/>
      <c r="L1124" s="148"/>
      <c r="M1124" s="148"/>
    </row>
    <row r="1125" spans="2:13" x14ac:dyDescent="0.2">
      <c r="B1125" s="148"/>
      <c r="C1125" s="148"/>
      <c r="D1125" s="148"/>
      <c r="E1125" s="148"/>
      <c r="F1125" s="148"/>
      <c r="G1125" s="148"/>
      <c r="H1125" s="148"/>
      <c r="I1125" s="148"/>
      <c r="J1125" s="148"/>
      <c r="K1125" s="148"/>
      <c r="L1125" s="148"/>
      <c r="M1125" s="148"/>
    </row>
    <row r="1126" spans="2:13" x14ac:dyDescent="0.2">
      <c r="B1126" s="148"/>
      <c r="C1126" s="148"/>
      <c r="D1126" s="148"/>
      <c r="E1126" s="148"/>
      <c r="F1126" s="148"/>
      <c r="G1126" s="148"/>
      <c r="H1126" s="148"/>
      <c r="I1126" s="148"/>
      <c r="J1126" s="148"/>
      <c r="K1126" s="148"/>
      <c r="L1126" s="148"/>
      <c r="M1126" s="148"/>
    </row>
    <row r="1127" spans="2:13" x14ac:dyDescent="0.2">
      <c r="B1127" s="148"/>
      <c r="C1127" s="148"/>
      <c r="D1127" s="148"/>
      <c r="E1127" s="148"/>
      <c r="F1127" s="148"/>
      <c r="G1127" s="148"/>
      <c r="H1127" s="148"/>
      <c r="I1127" s="148"/>
      <c r="J1127" s="148"/>
      <c r="K1127" s="148"/>
      <c r="L1127" s="148"/>
      <c r="M1127" s="148"/>
    </row>
    <row r="1128" spans="2:13" x14ac:dyDescent="0.2">
      <c r="B1128" s="148"/>
      <c r="C1128" s="148"/>
      <c r="D1128" s="148"/>
      <c r="E1128" s="148"/>
      <c r="F1128" s="148"/>
      <c r="G1128" s="148"/>
      <c r="H1128" s="148"/>
      <c r="I1128" s="148"/>
      <c r="J1128" s="148"/>
      <c r="K1128" s="148"/>
      <c r="L1128" s="148"/>
      <c r="M1128" s="148"/>
    </row>
    <row r="1129" spans="2:13" x14ac:dyDescent="0.2">
      <c r="B1129" s="148"/>
      <c r="C1129" s="148"/>
      <c r="D1129" s="148"/>
      <c r="E1129" s="148"/>
      <c r="F1129" s="148"/>
      <c r="G1129" s="148"/>
      <c r="H1129" s="148"/>
      <c r="I1129" s="148"/>
      <c r="J1129" s="148"/>
      <c r="K1129" s="148"/>
      <c r="L1129" s="148"/>
      <c r="M1129" s="148"/>
    </row>
    <row r="1130" spans="2:13" x14ac:dyDescent="0.2">
      <c r="B1130" s="148"/>
      <c r="C1130" s="148"/>
      <c r="D1130" s="148"/>
      <c r="E1130" s="148"/>
      <c r="F1130" s="148"/>
      <c r="G1130" s="148"/>
      <c r="H1130" s="148"/>
      <c r="I1130" s="148"/>
      <c r="J1130" s="148"/>
      <c r="K1130" s="148"/>
      <c r="L1130" s="148"/>
      <c r="M1130" s="148"/>
    </row>
    <row r="1131" spans="2:13" x14ac:dyDescent="0.2">
      <c r="B1131" s="148"/>
      <c r="C1131" s="148"/>
      <c r="D1131" s="148"/>
      <c r="E1131" s="148"/>
      <c r="F1131" s="148"/>
      <c r="G1131" s="148"/>
      <c r="H1131" s="148"/>
      <c r="I1131" s="148"/>
      <c r="J1131" s="148"/>
      <c r="K1131" s="148"/>
      <c r="L1131" s="148"/>
      <c r="M1131" s="148"/>
    </row>
    <row r="1132" spans="2:13" x14ac:dyDescent="0.2">
      <c r="B1132" s="148"/>
      <c r="C1132" s="148"/>
      <c r="D1132" s="148"/>
      <c r="E1132" s="148"/>
      <c r="F1132" s="148"/>
      <c r="G1132" s="148"/>
      <c r="H1132" s="148"/>
      <c r="I1132" s="148"/>
      <c r="J1132" s="148"/>
      <c r="K1132" s="148"/>
      <c r="L1132" s="148"/>
      <c r="M1132" s="148"/>
    </row>
    <row r="1133" spans="2:13" x14ac:dyDescent="0.2">
      <c r="B1133" s="148"/>
      <c r="C1133" s="148"/>
      <c r="D1133" s="148"/>
      <c r="E1133" s="148"/>
      <c r="F1133" s="148"/>
      <c r="G1133" s="148"/>
      <c r="H1133" s="148"/>
      <c r="I1133" s="148"/>
      <c r="J1133" s="148"/>
      <c r="K1133" s="148"/>
      <c r="L1133" s="148"/>
      <c r="M1133" s="148"/>
    </row>
    <row r="1134" spans="2:13" x14ac:dyDescent="0.2">
      <c r="B1134" s="148"/>
      <c r="C1134" s="148"/>
      <c r="D1134" s="148"/>
      <c r="E1134" s="148"/>
      <c r="F1134" s="148"/>
      <c r="G1134" s="148"/>
      <c r="H1134" s="148"/>
      <c r="I1134" s="148"/>
      <c r="J1134" s="148"/>
      <c r="K1134" s="148"/>
      <c r="L1134" s="148"/>
      <c r="M1134" s="148"/>
    </row>
    <row r="1135" spans="2:13" x14ac:dyDescent="0.2">
      <c r="B1135" s="148"/>
      <c r="C1135" s="148"/>
      <c r="D1135" s="148"/>
      <c r="E1135" s="148"/>
      <c r="F1135" s="148"/>
      <c r="G1135" s="148"/>
      <c r="H1135" s="148"/>
      <c r="I1135" s="148"/>
      <c r="J1135" s="148"/>
      <c r="K1135" s="148"/>
      <c r="L1135" s="148"/>
      <c r="M1135" s="148"/>
    </row>
    <row r="1136" spans="2:13" x14ac:dyDescent="0.2">
      <c r="B1136" s="148"/>
      <c r="C1136" s="148"/>
      <c r="D1136" s="148"/>
      <c r="E1136" s="148"/>
      <c r="F1136" s="148"/>
      <c r="G1136" s="148"/>
      <c r="H1136" s="148"/>
      <c r="I1136" s="148"/>
      <c r="J1136" s="148"/>
      <c r="K1136" s="148"/>
      <c r="L1136" s="148"/>
      <c r="M1136" s="148"/>
    </row>
    <row r="1137" spans="2:13" x14ac:dyDescent="0.2">
      <c r="B1137" s="148"/>
      <c r="C1137" s="148"/>
      <c r="D1137" s="148"/>
      <c r="E1137" s="148"/>
      <c r="F1137" s="148"/>
      <c r="G1137" s="148"/>
      <c r="H1137" s="148"/>
      <c r="I1137" s="148"/>
      <c r="J1137" s="148"/>
      <c r="K1137" s="148"/>
      <c r="L1137" s="148"/>
      <c r="M1137" s="148"/>
    </row>
    <row r="1138" spans="2:13" x14ac:dyDescent="0.2">
      <c r="B1138" s="148"/>
      <c r="C1138" s="148"/>
      <c r="D1138" s="148"/>
      <c r="E1138" s="148"/>
      <c r="F1138" s="148"/>
      <c r="G1138" s="148"/>
      <c r="H1138" s="148"/>
      <c r="I1138" s="148"/>
      <c r="J1138" s="148"/>
      <c r="K1138" s="148"/>
      <c r="L1138" s="148"/>
      <c r="M1138" s="148"/>
    </row>
    <row r="1139" spans="2:13" x14ac:dyDescent="0.2">
      <c r="B1139" s="148"/>
      <c r="C1139" s="148"/>
      <c r="D1139" s="148"/>
      <c r="E1139" s="148"/>
      <c r="F1139" s="148"/>
      <c r="G1139" s="148"/>
      <c r="H1139" s="148"/>
      <c r="I1139" s="148"/>
      <c r="J1139" s="148"/>
      <c r="K1139" s="148"/>
      <c r="L1139" s="148"/>
      <c r="M1139" s="148"/>
    </row>
    <row r="1140" spans="2:13" x14ac:dyDescent="0.2">
      <c r="B1140" s="148"/>
      <c r="C1140" s="148"/>
      <c r="D1140" s="148"/>
      <c r="E1140" s="148"/>
      <c r="F1140" s="148"/>
      <c r="G1140" s="148"/>
      <c r="H1140" s="148"/>
      <c r="I1140" s="148"/>
      <c r="J1140" s="148"/>
      <c r="K1140" s="148"/>
      <c r="L1140" s="148"/>
      <c r="M1140" s="148"/>
    </row>
    <row r="1141" spans="2:13" x14ac:dyDescent="0.2">
      <c r="B1141" s="148"/>
      <c r="C1141" s="148"/>
      <c r="D1141" s="148"/>
      <c r="E1141" s="148"/>
      <c r="F1141" s="148"/>
      <c r="G1141" s="148"/>
      <c r="H1141" s="148"/>
      <c r="I1141" s="148"/>
      <c r="J1141" s="148"/>
      <c r="K1141" s="148"/>
      <c r="L1141" s="148"/>
      <c r="M1141" s="148"/>
    </row>
    <row r="1142" spans="2:13" x14ac:dyDescent="0.2">
      <c r="B1142" s="148"/>
      <c r="C1142" s="148"/>
      <c r="D1142" s="148"/>
      <c r="E1142" s="148"/>
      <c r="F1142" s="148"/>
      <c r="G1142" s="148"/>
      <c r="H1142" s="148"/>
      <c r="I1142" s="148"/>
      <c r="J1142" s="148"/>
      <c r="K1142" s="148"/>
      <c r="L1142" s="148"/>
      <c r="M1142" s="148"/>
    </row>
    <row r="1143" spans="2:13" x14ac:dyDescent="0.2">
      <c r="B1143" s="148"/>
      <c r="C1143" s="148"/>
      <c r="D1143" s="148"/>
      <c r="E1143" s="148"/>
      <c r="F1143" s="148"/>
      <c r="G1143" s="148"/>
      <c r="H1143" s="148"/>
      <c r="I1143" s="148"/>
      <c r="J1143" s="148"/>
      <c r="K1143" s="148"/>
      <c r="L1143" s="148"/>
      <c r="M1143" s="148"/>
    </row>
    <row r="1144" spans="2:13" x14ac:dyDescent="0.2">
      <c r="B1144" s="148"/>
      <c r="C1144" s="148"/>
      <c r="D1144" s="148"/>
      <c r="E1144" s="148"/>
      <c r="F1144" s="148"/>
      <c r="G1144" s="148"/>
      <c r="H1144" s="148"/>
      <c r="I1144" s="148"/>
      <c r="J1144" s="148"/>
      <c r="K1144" s="148"/>
      <c r="L1144" s="148"/>
      <c r="M1144" s="148"/>
    </row>
    <row r="1145" spans="2:13" x14ac:dyDescent="0.2">
      <c r="B1145" s="148"/>
      <c r="C1145" s="148"/>
      <c r="D1145" s="148"/>
      <c r="E1145" s="148"/>
      <c r="F1145" s="148"/>
      <c r="G1145" s="148"/>
      <c r="H1145" s="148"/>
      <c r="I1145" s="148"/>
      <c r="J1145" s="148"/>
      <c r="K1145" s="148"/>
      <c r="L1145" s="148"/>
      <c r="M1145" s="148"/>
    </row>
    <row r="1146" spans="2:13" x14ac:dyDescent="0.2">
      <c r="B1146" s="148"/>
      <c r="C1146" s="148"/>
      <c r="D1146" s="148"/>
      <c r="E1146" s="148"/>
      <c r="F1146" s="148"/>
      <c r="G1146" s="148"/>
      <c r="H1146" s="148"/>
      <c r="I1146" s="148"/>
      <c r="J1146" s="148"/>
      <c r="K1146" s="148"/>
      <c r="L1146" s="148"/>
      <c r="M1146" s="148"/>
    </row>
    <row r="1147" spans="2:13" x14ac:dyDescent="0.2">
      <c r="B1147" s="148"/>
      <c r="C1147" s="148"/>
      <c r="D1147" s="148"/>
      <c r="E1147" s="148"/>
      <c r="F1147" s="148"/>
      <c r="G1147" s="148"/>
      <c r="H1147" s="148"/>
      <c r="I1147" s="148"/>
      <c r="J1147" s="148"/>
      <c r="K1147" s="148"/>
      <c r="L1147" s="148"/>
      <c r="M1147" s="148"/>
    </row>
    <row r="1148" spans="2:13" x14ac:dyDescent="0.2">
      <c r="B1148" s="148"/>
      <c r="C1148" s="148"/>
      <c r="D1148" s="148"/>
      <c r="E1148" s="148"/>
      <c r="F1148" s="148"/>
      <c r="G1148" s="148"/>
      <c r="H1148" s="148"/>
      <c r="I1148" s="148"/>
      <c r="J1148" s="148"/>
      <c r="K1148" s="148"/>
      <c r="L1148" s="148"/>
      <c r="M1148" s="148"/>
    </row>
    <row r="1149" spans="2:13" x14ac:dyDescent="0.2">
      <c r="B1149" s="148"/>
      <c r="C1149" s="148"/>
      <c r="D1149" s="148"/>
      <c r="E1149" s="148"/>
      <c r="F1149" s="148"/>
      <c r="G1149" s="148"/>
      <c r="H1149" s="148"/>
      <c r="I1149" s="148"/>
      <c r="J1149" s="148"/>
      <c r="K1149" s="148"/>
      <c r="L1149" s="148"/>
      <c r="M1149" s="148"/>
    </row>
    <row r="1150" spans="2:13" x14ac:dyDescent="0.2">
      <c r="B1150" s="148"/>
      <c r="C1150" s="148"/>
      <c r="D1150" s="148"/>
      <c r="E1150" s="148"/>
      <c r="F1150" s="148"/>
      <c r="G1150" s="148"/>
      <c r="H1150" s="148"/>
      <c r="I1150" s="148"/>
      <c r="J1150" s="148"/>
      <c r="K1150" s="148"/>
      <c r="L1150" s="148"/>
      <c r="M1150" s="148"/>
    </row>
    <row r="1151" spans="2:13" x14ac:dyDescent="0.2">
      <c r="B1151" s="148"/>
      <c r="C1151" s="148"/>
      <c r="D1151" s="148"/>
      <c r="E1151" s="148"/>
      <c r="F1151" s="148"/>
      <c r="G1151" s="148"/>
      <c r="H1151" s="148"/>
      <c r="I1151" s="148"/>
      <c r="J1151" s="148"/>
      <c r="K1151" s="148"/>
      <c r="L1151" s="148"/>
      <c r="M1151" s="148"/>
    </row>
    <row r="1152" spans="2:13" x14ac:dyDescent="0.2">
      <c r="B1152" s="148"/>
      <c r="C1152" s="148"/>
      <c r="D1152" s="148"/>
      <c r="E1152" s="148"/>
      <c r="F1152" s="148"/>
      <c r="G1152" s="148"/>
      <c r="H1152" s="148"/>
      <c r="I1152" s="148"/>
      <c r="J1152" s="148"/>
      <c r="K1152" s="148"/>
      <c r="L1152" s="148"/>
      <c r="M1152" s="148"/>
    </row>
    <row r="1153" spans="2:13" x14ac:dyDescent="0.2">
      <c r="B1153" s="148"/>
      <c r="C1153" s="148"/>
      <c r="D1153" s="148"/>
      <c r="E1153" s="148"/>
      <c r="F1153" s="148"/>
      <c r="G1153" s="148"/>
      <c r="H1153" s="148"/>
      <c r="I1153" s="148"/>
      <c r="J1153" s="148"/>
      <c r="K1153" s="148"/>
      <c r="L1153" s="148"/>
      <c r="M1153" s="148"/>
    </row>
    <row r="1154" spans="2:13" x14ac:dyDescent="0.2">
      <c r="B1154" s="148"/>
      <c r="C1154" s="148"/>
      <c r="D1154" s="148"/>
      <c r="E1154" s="148"/>
      <c r="F1154" s="148"/>
      <c r="G1154" s="148"/>
      <c r="H1154" s="148"/>
      <c r="I1154" s="148"/>
      <c r="J1154" s="148"/>
      <c r="K1154" s="148"/>
      <c r="L1154" s="148"/>
      <c r="M1154" s="148"/>
    </row>
    <row r="1155" spans="2:13" x14ac:dyDescent="0.2">
      <c r="B1155" s="148"/>
      <c r="C1155" s="148"/>
      <c r="D1155" s="148"/>
      <c r="E1155" s="148"/>
      <c r="F1155" s="148"/>
      <c r="G1155" s="148"/>
      <c r="H1155" s="148"/>
      <c r="I1155" s="148"/>
      <c r="J1155" s="148"/>
      <c r="K1155" s="148"/>
      <c r="L1155" s="148"/>
      <c r="M1155" s="148"/>
    </row>
    <row r="1156" spans="2:13" x14ac:dyDescent="0.2">
      <c r="B1156" s="148"/>
      <c r="C1156" s="148"/>
      <c r="D1156" s="148"/>
      <c r="E1156" s="148"/>
      <c r="F1156" s="148"/>
      <c r="G1156" s="148"/>
      <c r="H1156" s="148"/>
      <c r="I1156" s="148"/>
      <c r="J1156" s="148"/>
      <c r="K1156" s="148"/>
      <c r="L1156" s="148"/>
      <c r="M1156" s="148"/>
    </row>
    <row r="1157" spans="2:13" x14ac:dyDescent="0.2">
      <c r="B1157" s="148"/>
      <c r="C1157" s="148"/>
      <c r="D1157" s="148"/>
      <c r="E1157" s="148"/>
      <c r="F1157" s="148"/>
      <c r="G1157" s="148"/>
      <c r="H1157" s="148"/>
      <c r="I1157" s="148"/>
      <c r="J1157" s="148"/>
      <c r="K1157" s="148"/>
      <c r="L1157" s="148"/>
      <c r="M1157" s="148"/>
    </row>
    <row r="1158" spans="2:13" x14ac:dyDescent="0.2">
      <c r="B1158" s="148"/>
      <c r="C1158" s="148"/>
      <c r="D1158" s="148"/>
      <c r="E1158" s="148"/>
      <c r="F1158" s="148"/>
      <c r="G1158" s="148"/>
      <c r="H1158" s="148"/>
      <c r="I1158" s="148"/>
      <c r="J1158" s="148"/>
      <c r="K1158" s="148"/>
      <c r="L1158" s="148"/>
      <c r="M1158" s="148"/>
    </row>
    <row r="1159" spans="2:13" x14ac:dyDescent="0.2">
      <c r="B1159" s="148"/>
      <c r="C1159" s="148"/>
      <c r="D1159" s="148"/>
      <c r="E1159" s="148"/>
      <c r="F1159" s="148"/>
      <c r="G1159" s="148"/>
      <c r="H1159" s="148"/>
      <c r="I1159" s="148"/>
      <c r="J1159" s="148"/>
      <c r="K1159" s="148"/>
      <c r="L1159" s="148"/>
      <c r="M1159" s="148"/>
    </row>
    <row r="1160" spans="2:13" x14ac:dyDescent="0.2">
      <c r="B1160" s="148"/>
      <c r="C1160" s="148"/>
      <c r="D1160" s="148"/>
      <c r="E1160" s="148"/>
      <c r="F1160" s="148"/>
      <c r="G1160" s="148"/>
      <c r="H1160" s="148"/>
      <c r="I1160" s="148"/>
      <c r="J1160" s="148"/>
      <c r="K1160" s="148"/>
      <c r="L1160" s="148"/>
      <c r="M1160" s="148"/>
    </row>
    <row r="1161" spans="2:13" x14ac:dyDescent="0.2">
      <c r="B1161" s="148"/>
      <c r="C1161" s="148"/>
      <c r="D1161" s="148"/>
      <c r="E1161" s="148"/>
      <c r="F1161" s="148"/>
      <c r="G1161" s="148"/>
      <c r="H1161" s="148"/>
      <c r="I1161" s="148"/>
      <c r="J1161" s="148"/>
      <c r="K1161" s="148"/>
      <c r="L1161" s="148"/>
      <c r="M1161" s="148"/>
    </row>
    <row r="1162" spans="2:13" x14ac:dyDescent="0.2">
      <c r="B1162" s="148"/>
      <c r="C1162" s="148"/>
      <c r="D1162" s="148"/>
      <c r="E1162" s="148"/>
      <c r="F1162" s="148"/>
      <c r="G1162" s="148"/>
      <c r="H1162" s="148"/>
      <c r="I1162" s="148"/>
      <c r="J1162" s="148"/>
      <c r="K1162" s="148"/>
      <c r="L1162" s="148"/>
      <c r="M1162" s="148"/>
    </row>
    <row r="1163" spans="2:13" x14ac:dyDescent="0.2">
      <c r="B1163" s="148"/>
      <c r="C1163" s="148"/>
      <c r="D1163" s="148"/>
      <c r="E1163" s="148"/>
      <c r="F1163" s="148"/>
      <c r="G1163" s="148"/>
      <c r="H1163" s="148"/>
      <c r="I1163" s="148"/>
      <c r="J1163" s="148"/>
      <c r="K1163" s="148"/>
      <c r="L1163" s="148"/>
      <c r="M1163" s="148"/>
    </row>
    <row r="1164" spans="2:13" x14ac:dyDescent="0.2">
      <c r="B1164" s="148"/>
      <c r="C1164" s="148"/>
      <c r="D1164" s="148"/>
      <c r="E1164" s="148"/>
      <c r="F1164" s="148"/>
      <c r="G1164" s="148"/>
      <c r="H1164" s="148"/>
      <c r="I1164" s="148"/>
      <c r="J1164" s="148"/>
      <c r="K1164" s="148"/>
      <c r="L1164" s="148"/>
      <c r="M1164" s="148"/>
    </row>
    <row r="1165" spans="2:13" x14ac:dyDescent="0.2">
      <c r="B1165" s="148"/>
      <c r="C1165" s="148"/>
      <c r="D1165" s="148"/>
      <c r="E1165" s="148"/>
      <c r="F1165" s="148"/>
      <c r="G1165" s="148"/>
      <c r="H1165" s="148"/>
      <c r="I1165" s="148"/>
      <c r="J1165" s="148"/>
      <c r="K1165" s="148"/>
      <c r="L1165" s="148"/>
      <c r="M1165" s="148"/>
    </row>
    <row r="1166" spans="2:13" x14ac:dyDescent="0.2">
      <c r="B1166" s="148"/>
      <c r="C1166" s="148"/>
      <c r="D1166" s="148"/>
      <c r="E1166" s="148"/>
      <c r="F1166" s="148"/>
      <c r="G1166" s="148"/>
      <c r="H1166" s="148"/>
      <c r="I1166" s="148"/>
      <c r="J1166" s="148"/>
      <c r="K1166" s="148"/>
      <c r="L1166" s="148"/>
      <c r="M1166" s="148"/>
    </row>
    <row r="1167" spans="2:13" x14ac:dyDescent="0.2">
      <c r="B1167" s="148"/>
      <c r="C1167" s="148"/>
      <c r="D1167" s="148"/>
      <c r="E1167" s="148"/>
      <c r="F1167" s="148"/>
      <c r="G1167" s="148"/>
      <c r="H1167" s="148"/>
      <c r="I1167" s="148"/>
      <c r="J1167" s="148"/>
      <c r="K1167" s="148"/>
      <c r="L1167" s="148"/>
      <c r="M1167" s="148"/>
    </row>
    <row r="1168" spans="2:13" x14ac:dyDescent="0.2">
      <c r="B1168" s="148"/>
      <c r="C1168" s="148"/>
      <c r="D1168" s="148"/>
      <c r="E1168" s="148"/>
      <c r="F1168" s="148"/>
      <c r="G1168" s="148"/>
      <c r="H1168" s="148"/>
      <c r="I1168" s="148"/>
      <c r="J1168" s="148"/>
      <c r="K1168" s="148"/>
      <c r="L1168" s="148"/>
      <c r="M1168" s="148"/>
    </row>
    <row r="1169" spans="2:13" x14ac:dyDescent="0.2">
      <c r="B1169" s="148"/>
      <c r="C1169" s="148"/>
      <c r="D1169" s="148"/>
      <c r="E1169" s="148"/>
      <c r="F1169" s="148"/>
      <c r="G1169" s="148"/>
      <c r="H1169" s="148"/>
      <c r="I1169" s="148"/>
      <c r="J1169" s="148"/>
      <c r="K1169" s="148"/>
      <c r="L1169" s="148"/>
      <c r="M1169" s="148"/>
    </row>
    <row r="1170" spans="2:13" x14ac:dyDescent="0.2">
      <c r="B1170" s="148"/>
      <c r="C1170" s="148"/>
      <c r="D1170" s="148"/>
      <c r="E1170" s="148"/>
      <c r="F1170" s="148"/>
      <c r="G1170" s="148"/>
      <c r="H1170" s="148"/>
      <c r="I1170" s="148"/>
      <c r="J1170" s="148"/>
      <c r="K1170" s="148"/>
      <c r="L1170" s="148"/>
      <c r="M1170" s="148"/>
    </row>
    <row r="1171" spans="2:13" x14ac:dyDescent="0.2">
      <c r="B1171" s="148"/>
      <c r="C1171" s="148"/>
      <c r="D1171" s="148"/>
      <c r="E1171" s="148"/>
      <c r="F1171" s="148"/>
      <c r="G1171" s="148"/>
      <c r="H1171" s="148"/>
      <c r="I1171" s="148"/>
      <c r="J1171" s="148"/>
      <c r="K1171" s="148"/>
      <c r="L1171" s="148"/>
      <c r="M1171" s="148"/>
    </row>
    <row r="1172" spans="2:13" x14ac:dyDescent="0.2">
      <c r="B1172" s="148"/>
      <c r="C1172" s="148"/>
      <c r="D1172" s="148"/>
      <c r="E1172" s="148"/>
      <c r="F1172" s="148"/>
      <c r="G1172" s="148"/>
      <c r="H1172" s="148"/>
      <c r="I1172" s="148"/>
      <c r="J1172" s="148"/>
      <c r="K1172" s="148"/>
      <c r="L1172" s="148"/>
      <c r="M1172" s="148"/>
    </row>
    <row r="1173" spans="2:13" x14ac:dyDescent="0.2">
      <c r="B1173" s="148"/>
      <c r="C1173" s="148"/>
      <c r="D1173" s="148"/>
      <c r="E1173" s="148"/>
      <c r="F1173" s="148"/>
      <c r="G1173" s="148"/>
      <c r="H1173" s="148"/>
      <c r="I1173" s="148"/>
      <c r="J1173" s="148"/>
      <c r="K1173" s="148"/>
      <c r="L1173" s="148"/>
      <c r="M1173" s="148"/>
    </row>
    <row r="1174" spans="2:13" x14ac:dyDescent="0.2">
      <c r="B1174" s="148"/>
      <c r="C1174" s="148"/>
      <c r="D1174" s="148"/>
      <c r="E1174" s="148"/>
      <c r="F1174" s="148"/>
      <c r="G1174" s="148"/>
      <c r="H1174" s="148"/>
      <c r="I1174" s="148"/>
      <c r="J1174" s="148"/>
      <c r="K1174" s="148"/>
      <c r="L1174" s="148"/>
      <c r="M1174" s="148"/>
    </row>
    <row r="1175" spans="2:13" x14ac:dyDescent="0.2">
      <c r="B1175" s="148"/>
      <c r="C1175" s="148"/>
      <c r="D1175" s="148"/>
      <c r="E1175" s="148"/>
      <c r="F1175" s="148"/>
      <c r="G1175" s="148"/>
      <c r="H1175" s="148"/>
      <c r="I1175" s="148"/>
      <c r="J1175" s="148"/>
      <c r="K1175" s="148"/>
      <c r="L1175" s="148"/>
      <c r="M1175" s="148"/>
    </row>
    <row r="1176" spans="2:13" x14ac:dyDescent="0.2">
      <c r="B1176" s="148"/>
      <c r="C1176" s="148"/>
      <c r="D1176" s="148"/>
      <c r="E1176" s="148"/>
      <c r="F1176" s="148"/>
      <c r="G1176" s="148"/>
      <c r="H1176" s="148"/>
      <c r="I1176" s="148"/>
      <c r="J1176" s="148"/>
      <c r="K1176" s="148"/>
      <c r="L1176" s="148"/>
      <c r="M1176" s="148"/>
    </row>
    <row r="1177" spans="2:13" x14ac:dyDescent="0.2">
      <c r="B1177" s="148"/>
      <c r="C1177" s="148"/>
      <c r="D1177" s="148"/>
      <c r="E1177" s="148"/>
      <c r="F1177" s="148"/>
      <c r="G1177" s="148"/>
      <c r="H1177" s="148"/>
      <c r="I1177" s="148"/>
      <c r="J1177" s="148"/>
      <c r="K1177" s="148"/>
      <c r="L1177" s="148"/>
      <c r="M1177" s="148"/>
    </row>
    <row r="1178" spans="2:13" x14ac:dyDescent="0.2">
      <c r="B1178" s="148"/>
      <c r="C1178" s="148"/>
      <c r="D1178" s="148"/>
      <c r="E1178" s="148"/>
      <c r="F1178" s="148"/>
      <c r="G1178" s="148"/>
      <c r="H1178" s="148"/>
      <c r="I1178" s="148"/>
      <c r="J1178" s="148"/>
      <c r="K1178" s="148"/>
      <c r="L1178" s="148"/>
      <c r="M1178" s="148"/>
    </row>
    <row r="1179" spans="2:13" x14ac:dyDescent="0.2">
      <c r="B1179" s="148"/>
      <c r="C1179" s="148"/>
      <c r="D1179" s="148"/>
      <c r="E1179" s="148"/>
      <c r="F1179" s="148"/>
      <c r="G1179" s="148"/>
      <c r="H1179" s="148"/>
      <c r="I1179" s="148"/>
      <c r="J1179" s="148"/>
      <c r="K1179" s="148"/>
      <c r="L1179" s="148"/>
      <c r="M1179" s="148"/>
    </row>
    <row r="1180" spans="2:13" x14ac:dyDescent="0.2">
      <c r="B1180" s="148"/>
      <c r="C1180" s="148"/>
      <c r="D1180" s="148"/>
      <c r="E1180" s="148"/>
      <c r="F1180" s="148"/>
      <c r="G1180" s="148"/>
      <c r="H1180" s="148"/>
      <c r="I1180" s="148"/>
      <c r="J1180" s="148"/>
      <c r="K1180" s="148"/>
      <c r="L1180" s="148"/>
      <c r="M1180" s="148"/>
    </row>
    <row r="1181" spans="2:13" x14ac:dyDescent="0.2">
      <c r="B1181" s="148"/>
      <c r="C1181" s="148"/>
      <c r="D1181" s="148"/>
      <c r="E1181" s="148"/>
      <c r="F1181" s="148"/>
      <c r="G1181" s="148"/>
      <c r="H1181" s="148"/>
      <c r="I1181" s="148"/>
      <c r="J1181" s="148"/>
      <c r="K1181" s="148"/>
      <c r="L1181" s="148"/>
      <c r="M1181" s="148"/>
    </row>
    <row r="1182" spans="2:13" x14ac:dyDescent="0.2">
      <c r="B1182" s="148"/>
      <c r="C1182" s="148"/>
      <c r="D1182" s="148"/>
      <c r="E1182" s="148"/>
      <c r="F1182" s="148"/>
      <c r="G1182" s="148"/>
      <c r="H1182" s="148"/>
      <c r="I1182" s="148"/>
      <c r="J1182" s="148"/>
      <c r="K1182" s="148"/>
      <c r="L1182" s="148"/>
      <c r="M1182" s="148"/>
    </row>
    <row r="1183" spans="2:13" x14ac:dyDescent="0.2">
      <c r="B1183" s="148"/>
      <c r="C1183" s="148"/>
      <c r="D1183" s="148"/>
      <c r="E1183" s="148"/>
      <c r="F1183" s="148"/>
      <c r="G1183" s="148"/>
      <c r="H1183" s="148"/>
      <c r="I1183" s="148"/>
      <c r="J1183" s="148"/>
      <c r="K1183" s="148"/>
      <c r="L1183" s="148"/>
      <c r="M1183" s="148"/>
    </row>
    <row r="1184" spans="2:13" x14ac:dyDescent="0.2">
      <c r="B1184" s="148"/>
      <c r="C1184" s="148"/>
      <c r="D1184" s="148"/>
      <c r="E1184" s="148"/>
      <c r="F1184" s="148"/>
      <c r="G1184" s="148"/>
      <c r="H1184" s="148"/>
      <c r="I1184" s="148"/>
      <c r="J1184" s="148"/>
      <c r="K1184" s="148"/>
      <c r="L1184" s="148"/>
      <c r="M1184" s="148"/>
    </row>
    <row r="1185" spans="2:13" x14ac:dyDescent="0.2">
      <c r="B1185" s="148"/>
      <c r="C1185" s="148"/>
      <c r="D1185" s="148"/>
      <c r="E1185" s="148"/>
      <c r="F1185" s="148"/>
      <c r="G1185" s="148"/>
      <c r="H1185" s="148"/>
      <c r="I1185" s="148"/>
      <c r="J1185" s="148"/>
      <c r="K1185" s="148"/>
      <c r="L1185" s="148"/>
      <c r="M1185" s="148"/>
    </row>
    <row r="1186" spans="2:13" x14ac:dyDescent="0.2">
      <c r="B1186" s="148"/>
      <c r="C1186" s="148"/>
      <c r="D1186" s="148"/>
      <c r="E1186" s="148"/>
      <c r="F1186" s="148"/>
      <c r="G1186" s="148"/>
      <c r="H1186" s="148"/>
      <c r="I1186" s="148"/>
      <c r="J1186" s="148"/>
      <c r="K1186" s="148"/>
      <c r="L1186" s="148"/>
      <c r="M1186" s="148"/>
    </row>
    <row r="1187" spans="2:13" x14ac:dyDescent="0.2">
      <c r="B1187" s="148"/>
      <c r="C1187" s="148"/>
      <c r="D1187" s="148"/>
      <c r="E1187" s="148"/>
      <c r="F1187" s="148"/>
      <c r="G1187" s="148"/>
      <c r="H1187" s="148"/>
      <c r="I1187" s="148"/>
      <c r="J1187" s="148"/>
      <c r="K1187" s="148"/>
      <c r="L1187" s="148"/>
      <c r="M1187" s="148"/>
    </row>
    <row r="1188" spans="2:13" x14ac:dyDescent="0.2">
      <c r="B1188" s="148"/>
      <c r="C1188" s="148"/>
      <c r="D1188" s="148"/>
      <c r="E1188" s="148"/>
      <c r="F1188" s="148"/>
      <c r="G1188" s="148"/>
      <c r="H1188" s="148"/>
      <c r="I1188" s="148"/>
      <c r="J1188" s="148"/>
      <c r="K1188" s="148"/>
      <c r="L1188" s="148"/>
      <c r="M1188" s="148"/>
    </row>
    <row r="1189" spans="2:13" x14ac:dyDescent="0.2">
      <c r="B1189" s="148"/>
      <c r="C1189" s="148"/>
      <c r="D1189" s="148"/>
      <c r="E1189" s="148"/>
      <c r="F1189" s="148"/>
      <c r="G1189" s="148"/>
      <c r="H1189" s="148"/>
      <c r="I1189" s="148"/>
      <c r="J1189" s="148"/>
      <c r="K1189" s="148"/>
      <c r="L1189" s="148"/>
      <c r="M1189" s="148"/>
    </row>
    <row r="1190" spans="2:13" x14ac:dyDescent="0.2">
      <c r="B1190" s="148"/>
      <c r="C1190" s="148"/>
      <c r="D1190" s="148"/>
      <c r="E1190" s="148"/>
      <c r="F1190" s="148"/>
      <c r="G1190" s="148"/>
      <c r="H1190" s="148"/>
      <c r="I1190" s="148"/>
      <c r="J1190" s="148"/>
      <c r="K1190" s="148"/>
      <c r="L1190" s="148"/>
      <c r="M1190" s="148"/>
    </row>
    <row r="1191" spans="2:13" x14ac:dyDescent="0.2">
      <c r="B1191" s="148"/>
      <c r="C1191" s="148"/>
      <c r="D1191" s="148"/>
      <c r="E1191" s="148"/>
      <c r="F1191" s="148"/>
      <c r="G1191" s="148"/>
      <c r="H1191" s="148"/>
      <c r="I1191" s="148"/>
      <c r="J1191" s="148"/>
      <c r="K1191" s="148"/>
      <c r="L1191" s="148"/>
      <c r="M1191" s="148"/>
    </row>
    <row r="1192" spans="2:13" x14ac:dyDescent="0.2">
      <c r="B1192" s="148"/>
      <c r="C1192" s="148"/>
      <c r="D1192" s="148"/>
      <c r="E1192" s="148"/>
      <c r="F1192" s="148"/>
      <c r="G1192" s="148"/>
      <c r="H1192" s="148"/>
      <c r="I1192" s="148"/>
      <c r="J1192" s="148"/>
      <c r="K1192" s="148"/>
      <c r="L1192" s="148"/>
      <c r="M1192" s="148"/>
    </row>
    <row r="1193" spans="2:13" x14ac:dyDescent="0.2">
      <c r="B1193" s="148"/>
      <c r="C1193" s="148"/>
      <c r="D1193" s="148"/>
      <c r="E1193" s="148"/>
      <c r="F1193" s="148"/>
      <c r="G1193" s="148"/>
      <c r="H1193" s="148"/>
      <c r="I1193" s="148"/>
      <c r="J1193" s="148"/>
      <c r="K1193" s="148"/>
      <c r="L1193" s="148"/>
      <c r="M1193" s="148"/>
    </row>
    <row r="1194" spans="2:13" x14ac:dyDescent="0.2">
      <c r="B1194" s="148"/>
      <c r="C1194" s="148"/>
      <c r="D1194" s="148"/>
      <c r="E1194" s="148"/>
      <c r="F1194" s="148"/>
      <c r="G1194" s="148"/>
      <c r="H1194" s="148"/>
      <c r="I1194" s="148"/>
      <c r="J1194" s="148"/>
      <c r="K1194" s="148"/>
      <c r="L1194" s="148"/>
      <c r="M1194" s="148"/>
    </row>
    <row r="1195" spans="2:13" x14ac:dyDescent="0.2">
      <c r="B1195" s="148"/>
      <c r="C1195" s="148"/>
      <c r="D1195" s="148"/>
      <c r="E1195" s="148"/>
      <c r="F1195" s="148"/>
      <c r="G1195" s="148"/>
      <c r="H1195" s="148"/>
      <c r="I1195" s="148"/>
      <c r="J1195" s="148"/>
      <c r="K1195" s="148"/>
      <c r="L1195" s="148"/>
      <c r="M1195" s="148"/>
    </row>
    <row r="1196" spans="2:13" x14ac:dyDescent="0.2">
      <c r="B1196" s="148"/>
      <c r="C1196" s="148"/>
      <c r="D1196" s="148"/>
      <c r="E1196" s="148"/>
      <c r="F1196" s="148"/>
      <c r="G1196" s="148"/>
      <c r="H1196" s="148"/>
      <c r="I1196" s="148"/>
      <c r="J1196" s="148"/>
      <c r="K1196" s="148"/>
      <c r="L1196" s="148"/>
      <c r="M1196" s="148"/>
    </row>
    <row r="1197" spans="2:13" x14ac:dyDescent="0.2">
      <c r="B1197" s="148"/>
      <c r="C1197" s="148"/>
      <c r="D1197" s="148"/>
      <c r="E1197" s="148"/>
      <c r="F1197" s="148"/>
      <c r="G1197" s="148"/>
      <c r="H1197" s="148"/>
      <c r="I1197" s="148"/>
      <c r="J1197" s="148"/>
      <c r="K1197" s="148"/>
      <c r="L1197" s="148"/>
      <c r="M1197" s="148"/>
    </row>
    <row r="1198" spans="2:13" x14ac:dyDescent="0.2">
      <c r="B1198" s="148"/>
      <c r="C1198" s="148"/>
      <c r="D1198" s="148"/>
      <c r="E1198" s="148"/>
      <c r="F1198" s="148"/>
      <c r="G1198" s="148"/>
      <c r="H1198" s="148"/>
      <c r="I1198" s="148"/>
      <c r="J1198" s="148"/>
      <c r="K1198" s="148"/>
      <c r="L1198" s="148"/>
      <c r="M1198" s="148"/>
    </row>
    <row r="1199" spans="2:13" x14ac:dyDescent="0.2">
      <c r="B1199" s="148"/>
      <c r="C1199" s="148"/>
      <c r="D1199" s="148"/>
      <c r="E1199" s="148"/>
      <c r="F1199" s="148"/>
      <c r="G1199" s="148"/>
      <c r="H1199" s="148"/>
      <c r="I1199" s="148"/>
      <c r="J1199" s="148"/>
      <c r="K1199" s="148"/>
      <c r="L1199" s="148"/>
      <c r="M1199" s="148"/>
    </row>
    <row r="1200" spans="2:13" x14ac:dyDescent="0.2">
      <c r="B1200" s="148"/>
      <c r="C1200" s="148"/>
      <c r="D1200" s="148"/>
      <c r="E1200" s="148"/>
      <c r="F1200" s="148"/>
      <c r="G1200" s="148"/>
      <c r="H1200" s="148"/>
      <c r="I1200" s="148"/>
      <c r="J1200" s="148"/>
      <c r="K1200" s="148"/>
      <c r="L1200" s="148"/>
      <c r="M1200" s="148"/>
    </row>
    <row r="1201" spans="2:13" x14ac:dyDescent="0.2">
      <c r="B1201" s="148"/>
      <c r="C1201" s="148"/>
      <c r="D1201" s="148"/>
      <c r="E1201" s="148"/>
      <c r="F1201" s="148"/>
      <c r="G1201" s="148"/>
      <c r="H1201" s="148"/>
      <c r="I1201" s="148"/>
      <c r="J1201" s="148"/>
      <c r="K1201" s="148"/>
      <c r="L1201" s="148"/>
      <c r="M1201" s="148"/>
    </row>
    <row r="1202" spans="2:13" x14ac:dyDescent="0.2">
      <c r="B1202" s="148"/>
      <c r="C1202" s="148"/>
      <c r="D1202" s="148"/>
      <c r="E1202" s="148"/>
      <c r="F1202" s="148"/>
      <c r="G1202" s="148"/>
      <c r="H1202" s="148"/>
      <c r="I1202" s="148"/>
      <c r="J1202" s="148"/>
      <c r="K1202" s="148"/>
      <c r="L1202" s="148"/>
      <c r="M1202" s="148"/>
    </row>
    <row r="1203" spans="2:13" x14ac:dyDescent="0.2">
      <c r="B1203" s="148"/>
      <c r="C1203" s="148"/>
      <c r="D1203" s="148"/>
      <c r="E1203" s="148"/>
      <c r="F1203" s="148"/>
      <c r="G1203" s="148"/>
      <c r="H1203" s="148"/>
      <c r="I1203" s="148"/>
      <c r="J1203" s="148"/>
      <c r="K1203" s="148"/>
      <c r="L1203" s="148"/>
      <c r="M1203" s="148"/>
    </row>
    <row r="1204" spans="2:13" x14ac:dyDescent="0.2">
      <c r="B1204" s="148"/>
      <c r="C1204" s="148"/>
      <c r="D1204" s="148"/>
      <c r="E1204" s="148"/>
      <c r="F1204" s="148"/>
      <c r="G1204" s="148"/>
      <c r="H1204" s="148"/>
      <c r="I1204" s="148"/>
      <c r="J1204" s="148"/>
      <c r="K1204" s="148"/>
      <c r="L1204" s="148"/>
      <c r="M1204" s="148"/>
    </row>
    <row r="1205" spans="2:13" x14ac:dyDescent="0.2">
      <c r="B1205" s="148"/>
      <c r="C1205" s="148"/>
      <c r="D1205" s="148"/>
      <c r="E1205" s="148"/>
      <c r="F1205" s="148"/>
      <c r="G1205" s="148"/>
      <c r="H1205" s="148"/>
      <c r="I1205" s="148"/>
      <c r="J1205" s="148"/>
      <c r="K1205" s="148"/>
      <c r="L1205" s="148"/>
      <c r="M1205" s="148"/>
    </row>
    <row r="1206" spans="2:13" x14ac:dyDescent="0.2">
      <c r="B1206" s="148"/>
      <c r="C1206" s="148"/>
      <c r="D1206" s="148"/>
      <c r="E1206" s="148"/>
      <c r="F1206" s="148"/>
      <c r="G1206" s="148"/>
      <c r="H1206" s="148"/>
      <c r="I1206" s="148"/>
      <c r="J1206" s="148"/>
      <c r="K1206" s="148"/>
      <c r="L1206" s="148"/>
      <c r="M1206" s="148"/>
    </row>
    <row r="1207" spans="2:13" x14ac:dyDescent="0.2">
      <c r="B1207" s="148"/>
      <c r="C1207" s="148"/>
      <c r="D1207" s="148"/>
      <c r="E1207" s="148"/>
      <c r="F1207" s="148"/>
      <c r="G1207" s="148"/>
      <c r="H1207" s="148"/>
      <c r="I1207" s="148"/>
      <c r="J1207" s="148"/>
      <c r="K1207" s="148"/>
      <c r="L1207" s="148"/>
      <c r="M1207" s="148"/>
    </row>
    <row r="1208" spans="2:13" x14ac:dyDescent="0.2">
      <c r="B1208" s="148"/>
      <c r="C1208" s="148"/>
      <c r="D1208" s="148"/>
      <c r="E1208" s="148"/>
      <c r="F1208" s="148"/>
      <c r="G1208" s="148"/>
      <c r="H1208" s="148"/>
      <c r="I1208" s="148"/>
      <c r="J1208" s="148"/>
      <c r="K1208" s="148"/>
      <c r="L1208" s="148"/>
      <c r="M1208" s="148"/>
    </row>
    <row r="1209" spans="2:13" x14ac:dyDescent="0.2">
      <c r="B1209" s="148"/>
      <c r="C1209" s="148"/>
      <c r="D1209" s="148"/>
      <c r="E1209" s="148"/>
      <c r="F1209" s="148"/>
      <c r="G1209" s="148"/>
      <c r="H1209" s="148"/>
      <c r="I1209" s="148"/>
      <c r="J1209" s="148"/>
      <c r="K1209" s="148"/>
      <c r="L1209" s="148"/>
      <c r="M1209" s="148"/>
    </row>
    <row r="1210" spans="2:13" x14ac:dyDescent="0.2">
      <c r="B1210" s="148"/>
      <c r="C1210" s="148"/>
      <c r="D1210" s="148"/>
      <c r="E1210" s="148"/>
      <c r="F1210" s="148"/>
      <c r="G1210" s="148"/>
      <c r="H1210" s="148"/>
      <c r="I1210" s="148"/>
      <c r="J1210" s="148"/>
      <c r="K1210" s="148"/>
      <c r="L1210" s="148"/>
      <c r="M1210" s="148"/>
    </row>
    <row r="1211" spans="2:13" x14ac:dyDescent="0.2">
      <c r="B1211" s="148"/>
      <c r="C1211" s="148"/>
      <c r="D1211" s="148"/>
      <c r="E1211" s="148"/>
      <c r="F1211" s="148"/>
      <c r="G1211" s="148"/>
      <c r="H1211" s="148"/>
      <c r="I1211" s="148"/>
      <c r="J1211" s="148"/>
      <c r="K1211" s="148"/>
      <c r="L1211" s="148"/>
      <c r="M1211" s="148"/>
    </row>
    <row r="1212" spans="2:13" x14ac:dyDescent="0.2">
      <c r="B1212" s="148"/>
      <c r="C1212" s="148"/>
      <c r="D1212" s="148"/>
      <c r="E1212" s="148"/>
      <c r="F1212" s="148"/>
      <c r="G1212" s="148"/>
      <c r="H1212" s="148"/>
      <c r="I1212" s="148"/>
      <c r="J1212" s="148"/>
      <c r="K1212" s="148"/>
      <c r="L1212" s="148"/>
      <c r="M1212" s="148"/>
    </row>
    <row r="1213" spans="2:13" x14ac:dyDescent="0.2">
      <c r="B1213" s="148"/>
      <c r="C1213" s="148"/>
      <c r="D1213" s="148"/>
      <c r="E1213" s="148"/>
      <c r="F1213" s="148"/>
      <c r="G1213" s="148"/>
      <c r="H1213" s="148"/>
      <c r="I1213" s="148"/>
      <c r="J1213" s="148"/>
      <c r="K1213" s="148"/>
      <c r="L1213" s="148"/>
      <c r="M1213" s="148"/>
    </row>
    <row r="1214" spans="2:13" x14ac:dyDescent="0.2">
      <c r="B1214" s="148"/>
      <c r="C1214" s="148"/>
      <c r="D1214" s="148"/>
      <c r="E1214" s="148"/>
      <c r="F1214" s="148"/>
      <c r="G1214" s="148"/>
      <c r="H1214" s="148"/>
      <c r="I1214" s="148"/>
      <c r="J1214" s="148"/>
      <c r="K1214" s="148"/>
      <c r="L1214" s="148"/>
      <c r="M1214" s="148"/>
    </row>
    <row r="1215" spans="2:13" x14ac:dyDescent="0.2">
      <c r="B1215" s="148"/>
      <c r="C1215" s="148"/>
      <c r="D1215" s="148"/>
      <c r="E1215" s="148"/>
      <c r="F1215" s="148"/>
      <c r="G1215" s="148"/>
      <c r="H1215" s="148"/>
      <c r="I1215" s="148"/>
      <c r="J1215" s="148"/>
      <c r="K1215" s="148"/>
      <c r="L1215" s="148"/>
      <c r="M1215" s="148"/>
    </row>
    <row r="1216" spans="2:13" x14ac:dyDescent="0.2">
      <c r="B1216" s="148"/>
      <c r="C1216" s="148"/>
      <c r="D1216" s="148"/>
      <c r="E1216" s="148"/>
      <c r="F1216" s="148"/>
      <c r="G1216" s="148"/>
      <c r="H1216" s="148"/>
      <c r="I1216" s="148"/>
      <c r="J1216" s="148"/>
      <c r="K1216" s="148"/>
      <c r="L1216" s="148"/>
      <c r="M1216" s="148"/>
    </row>
    <row r="1217" spans="2:13" x14ac:dyDescent="0.2">
      <c r="B1217" s="148"/>
      <c r="C1217" s="148"/>
      <c r="D1217" s="148"/>
      <c r="E1217" s="148"/>
      <c r="F1217" s="148"/>
      <c r="G1217" s="148"/>
      <c r="H1217" s="148"/>
      <c r="I1217" s="148"/>
      <c r="J1217" s="148"/>
      <c r="K1217" s="148"/>
      <c r="L1217" s="148"/>
      <c r="M1217" s="148"/>
    </row>
    <row r="1218" spans="2:13" x14ac:dyDescent="0.2">
      <c r="B1218" s="148"/>
      <c r="C1218" s="148"/>
      <c r="D1218" s="148"/>
      <c r="E1218" s="148"/>
      <c r="F1218" s="148"/>
      <c r="G1218" s="148"/>
      <c r="H1218" s="148"/>
      <c r="I1218" s="148"/>
      <c r="J1218" s="148"/>
      <c r="K1218" s="148"/>
      <c r="L1218" s="148"/>
      <c r="M1218" s="148"/>
    </row>
    <row r="1219" spans="2:13" x14ac:dyDescent="0.2">
      <c r="B1219" s="148"/>
      <c r="C1219" s="148"/>
      <c r="D1219" s="148"/>
      <c r="E1219" s="148"/>
      <c r="F1219" s="148"/>
      <c r="G1219" s="148"/>
      <c r="H1219" s="148"/>
      <c r="I1219" s="148"/>
      <c r="J1219" s="148"/>
      <c r="K1219" s="148"/>
      <c r="L1219" s="148"/>
      <c r="M1219" s="148"/>
    </row>
    <row r="1220" spans="2:13" x14ac:dyDescent="0.2">
      <c r="B1220" s="148"/>
      <c r="C1220" s="148"/>
      <c r="D1220" s="148"/>
      <c r="E1220" s="148"/>
      <c r="F1220" s="148"/>
      <c r="G1220" s="148"/>
      <c r="H1220" s="148"/>
      <c r="I1220" s="148"/>
      <c r="J1220" s="148"/>
      <c r="K1220" s="148"/>
      <c r="L1220" s="148"/>
      <c r="M1220" s="148"/>
    </row>
    <row r="1221" spans="2:13" x14ac:dyDescent="0.2">
      <c r="B1221" s="148"/>
      <c r="C1221" s="148"/>
      <c r="D1221" s="148"/>
      <c r="E1221" s="148"/>
      <c r="F1221" s="148"/>
      <c r="G1221" s="148"/>
      <c r="H1221" s="148"/>
      <c r="I1221" s="148"/>
      <c r="J1221" s="148"/>
      <c r="K1221" s="148"/>
      <c r="L1221" s="148"/>
      <c r="M1221" s="148"/>
    </row>
    <row r="1222" spans="2:13" x14ac:dyDescent="0.2">
      <c r="B1222" s="148"/>
      <c r="C1222" s="148"/>
      <c r="D1222" s="148"/>
      <c r="E1222" s="148"/>
      <c r="F1222" s="148"/>
      <c r="G1222" s="148"/>
      <c r="H1222" s="148"/>
      <c r="I1222" s="148"/>
      <c r="J1222" s="148"/>
      <c r="K1222" s="148"/>
      <c r="L1222" s="148"/>
      <c r="M1222" s="148"/>
    </row>
    <row r="1223" spans="2:13" x14ac:dyDescent="0.2">
      <c r="B1223" s="148"/>
      <c r="C1223" s="148"/>
      <c r="D1223" s="148"/>
      <c r="E1223" s="148"/>
      <c r="F1223" s="148"/>
      <c r="G1223" s="148"/>
      <c r="H1223" s="148"/>
      <c r="I1223" s="148"/>
      <c r="J1223" s="148"/>
      <c r="K1223" s="148"/>
      <c r="L1223" s="148"/>
      <c r="M1223" s="148"/>
    </row>
    <row r="1224" spans="2:13" x14ac:dyDescent="0.2">
      <c r="B1224" s="148"/>
      <c r="C1224" s="148"/>
      <c r="D1224" s="148"/>
      <c r="E1224" s="148"/>
      <c r="F1224" s="148"/>
      <c r="G1224" s="148"/>
      <c r="H1224" s="148"/>
      <c r="I1224" s="148"/>
      <c r="J1224" s="148"/>
      <c r="K1224" s="148"/>
      <c r="L1224" s="148"/>
      <c r="M1224" s="148"/>
    </row>
    <row r="1225" spans="2:13" x14ac:dyDescent="0.2">
      <c r="B1225" s="148"/>
      <c r="C1225" s="148"/>
      <c r="D1225" s="148"/>
      <c r="E1225" s="148"/>
      <c r="F1225" s="148"/>
      <c r="G1225" s="148"/>
      <c r="H1225" s="148"/>
      <c r="I1225" s="148"/>
      <c r="J1225" s="148"/>
      <c r="K1225" s="148"/>
      <c r="L1225" s="148"/>
      <c r="M1225" s="148"/>
    </row>
    <row r="1226" spans="2:13" x14ac:dyDescent="0.2">
      <c r="B1226" s="148"/>
      <c r="C1226" s="148"/>
      <c r="D1226" s="148"/>
      <c r="E1226" s="148"/>
      <c r="F1226" s="148"/>
      <c r="G1226" s="148"/>
      <c r="H1226" s="148"/>
      <c r="I1226" s="148"/>
      <c r="J1226" s="148"/>
      <c r="K1226" s="148"/>
      <c r="L1226" s="148"/>
      <c r="M1226" s="148"/>
    </row>
    <row r="1227" spans="2:13" x14ac:dyDescent="0.2">
      <c r="B1227" s="148"/>
      <c r="C1227" s="148"/>
      <c r="D1227" s="148"/>
      <c r="E1227" s="148"/>
      <c r="F1227" s="148"/>
      <c r="G1227" s="148"/>
      <c r="H1227" s="148"/>
      <c r="I1227" s="148"/>
      <c r="J1227" s="148"/>
      <c r="K1227" s="148"/>
      <c r="L1227" s="148"/>
      <c r="M1227" s="148"/>
    </row>
    <row r="1228" spans="2:13" x14ac:dyDescent="0.2">
      <c r="B1228" s="148"/>
      <c r="C1228" s="148"/>
      <c r="D1228" s="148"/>
      <c r="E1228" s="148"/>
      <c r="F1228" s="148"/>
      <c r="G1228" s="148"/>
      <c r="H1228" s="148"/>
      <c r="I1228" s="148"/>
      <c r="J1228" s="148"/>
      <c r="K1228" s="148"/>
      <c r="L1228" s="148"/>
      <c r="M1228" s="148"/>
    </row>
    <row r="1229" spans="2:13" x14ac:dyDescent="0.2">
      <c r="B1229" s="148"/>
      <c r="C1229" s="148"/>
      <c r="D1229" s="148"/>
      <c r="E1229" s="148"/>
      <c r="F1229" s="148"/>
      <c r="G1229" s="148"/>
      <c r="H1229" s="148"/>
      <c r="I1229" s="148"/>
      <c r="J1229" s="148"/>
      <c r="K1229" s="148"/>
      <c r="L1229" s="148"/>
      <c r="M1229" s="148"/>
    </row>
    <row r="1230" spans="2:13" x14ac:dyDescent="0.2">
      <c r="B1230" s="148"/>
      <c r="C1230" s="148"/>
      <c r="D1230" s="148"/>
      <c r="E1230" s="148"/>
      <c r="F1230" s="148"/>
      <c r="G1230" s="148"/>
      <c r="H1230" s="148"/>
      <c r="I1230" s="148"/>
      <c r="J1230" s="148"/>
      <c r="K1230" s="148"/>
      <c r="L1230" s="148"/>
      <c r="M1230" s="148"/>
    </row>
    <row r="1231" spans="2:13" x14ac:dyDescent="0.2">
      <c r="B1231" s="148"/>
      <c r="C1231" s="148"/>
      <c r="D1231" s="148"/>
      <c r="E1231" s="148"/>
      <c r="F1231" s="148"/>
      <c r="G1231" s="148"/>
      <c r="H1231" s="148"/>
      <c r="I1231" s="148"/>
      <c r="J1231" s="148"/>
      <c r="K1231" s="148"/>
      <c r="L1231" s="148"/>
      <c r="M1231" s="148"/>
    </row>
    <row r="1232" spans="2:13" x14ac:dyDescent="0.2">
      <c r="B1232" s="148"/>
      <c r="C1232" s="148"/>
      <c r="D1232" s="148"/>
      <c r="E1232" s="148"/>
      <c r="F1232" s="148"/>
      <c r="G1232" s="148"/>
      <c r="H1232" s="148"/>
      <c r="I1232" s="148"/>
      <c r="J1232" s="148"/>
      <c r="K1232" s="148"/>
      <c r="L1232" s="148"/>
      <c r="M1232" s="148"/>
    </row>
    <row r="1233" spans="2:13" x14ac:dyDescent="0.2">
      <c r="B1233" s="148"/>
      <c r="C1233" s="148"/>
      <c r="D1233" s="148"/>
      <c r="E1233" s="148"/>
      <c r="F1233" s="148"/>
      <c r="G1233" s="148"/>
      <c r="H1233" s="148"/>
      <c r="I1233" s="148"/>
      <c r="J1233" s="148"/>
      <c r="K1233" s="148"/>
      <c r="L1233" s="148"/>
      <c r="M1233" s="148"/>
    </row>
    <row r="1234" spans="2:13" x14ac:dyDescent="0.2">
      <c r="B1234" s="148"/>
      <c r="C1234" s="148"/>
      <c r="D1234" s="148"/>
      <c r="E1234" s="148"/>
      <c r="F1234" s="148"/>
      <c r="G1234" s="148"/>
      <c r="H1234" s="148"/>
      <c r="I1234" s="148"/>
      <c r="J1234" s="148"/>
      <c r="K1234" s="148"/>
      <c r="L1234" s="148"/>
      <c r="M1234" s="148"/>
    </row>
    <row r="1235" spans="2:13" x14ac:dyDescent="0.2">
      <c r="B1235" s="148"/>
      <c r="C1235" s="148"/>
      <c r="D1235" s="148"/>
      <c r="E1235" s="148"/>
      <c r="F1235" s="148"/>
      <c r="G1235" s="148"/>
      <c r="H1235" s="148"/>
      <c r="I1235" s="148"/>
      <c r="J1235" s="148"/>
      <c r="K1235" s="148"/>
      <c r="L1235" s="148"/>
      <c r="M1235" s="148"/>
    </row>
    <row r="1236" spans="2:13" x14ac:dyDescent="0.2">
      <c r="B1236" s="148"/>
      <c r="C1236" s="148"/>
      <c r="D1236" s="148"/>
      <c r="E1236" s="148"/>
      <c r="F1236" s="148"/>
      <c r="G1236" s="148"/>
      <c r="H1236" s="148"/>
      <c r="I1236" s="148"/>
      <c r="J1236" s="148"/>
      <c r="K1236" s="148"/>
      <c r="L1236" s="148"/>
      <c r="M1236" s="148"/>
    </row>
    <row r="1237" spans="2:13" x14ac:dyDescent="0.2">
      <c r="B1237" s="148"/>
      <c r="C1237" s="148"/>
      <c r="D1237" s="148"/>
      <c r="E1237" s="148"/>
      <c r="F1237" s="148"/>
      <c r="G1237" s="148"/>
      <c r="H1237" s="148"/>
      <c r="I1237" s="148"/>
      <c r="J1237" s="148"/>
      <c r="K1237" s="148"/>
      <c r="L1237" s="148"/>
      <c r="M1237" s="148"/>
    </row>
    <row r="1238" spans="2:13" x14ac:dyDescent="0.2">
      <c r="B1238" s="148"/>
      <c r="C1238" s="148"/>
      <c r="D1238" s="148"/>
      <c r="E1238" s="148"/>
      <c r="F1238" s="148"/>
      <c r="G1238" s="148"/>
      <c r="H1238" s="148"/>
      <c r="I1238" s="148"/>
      <c r="J1238" s="148"/>
      <c r="K1238" s="148"/>
      <c r="L1238" s="148"/>
      <c r="M1238" s="148"/>
    </row>
    <row r="1239" spans="2:13" x14ac:dyDescent="0.2">
      <c r="B1239" s="148"/>
      <c r="C1239" s="148"/>
      <c r="D1239" s="148"/>
      <c r="E1239" s="148"/>
      <c r="F1239" s="148"/>
      <c r="G1239" s="148"/>
      <c r="H1239" s="148"/>
      <c r="I1239" s="148"/>
      <c r="J1239" s="148"/>
      <c r="K1239" s="148"/>
      <c r="L1239" s="148"/>
      <c r="M1239" s="148"/>
    </row>
    <row r="1240" spans="2:13" x14ac:dyDescent="0.2">
      <c r="B1240" s="148"/>
      <c r="C1240" s="148"/>
      <c r="D1240" s="148"/>
      <c r="E1240" s="148"/>
      <c r="F1240" s="148"/>
      <c r="G1240" s="148"/>
      <c r="H1240" s="148"/>
      <c r="I1240" s="148"/>
      <c r="J1240" s="148"/>
      <c r="K1240" s="148"/>
      <c r="L1240" s="148"/>
      <c r="M1240" s="148"/>
    </row>
    <row r="1241" spans="2:13" x14ac:dyDescent="0.2">
      <c r="B1241" s="148"/>
      <c r="C1241" s="148"/>
      <c r="D1241" s="148"/>
      <c r="E1241" s="148"/>
      <c r="F1241" s="148"/>
      <c r="G1241" s="148"/>
      <c r="H1241" s="148"/>
      <c r="I1241" s="148"/>
      <c r="J1241" s="148"/>
      <c r="K1241" s="148"/>
      <c r="L1241" s="148"/>
      <c r="M1241" s="148"/>
    </row>
    <row r="1242" spans="2:13" x14ac:dyDescent="0.2">
      <c r="B1242" s="148"/>
      <c r="C1242" s="148"/>
      <c r="D1242" s="148"/>
      <c r="E1242" s="148"/>
      <c r="F1242" s="148"/>
      <c r="G1242" s="148"/>
      <c r="H1242" s="148"/>
      <c r="I1242" s="148"/>
      <c r="J1242" s="148"/>
      <c r="K1242" s="148"/>
      <c r="L1242" s="148"/>
      <c r="M1242" s="148"/>
    </row>
    <row r="1243" spans="2:13" x14ac:dyDescent="0.2">
      <c r="B1243" s="148"/>
      <c r="C1243" s="148"/>
      <c r="D1243" s="148"/>
      <c r="E1243" s="148"/>
      <c r="F1243" s="148"/>
      <c r="G1243" s="148"/>
      <c r="H1243" s="148"/>
      <c r="I1243" s="148"/>
      <c r="J1243" s="148"/>
      <c r="K1243" s="148"/>
      <c r="L1243" s="148"/>
      <c r="M1243" s="148"/>
    </row>
    <row r="1244" spans="2:13" x14ac:dyDescent="0.2">
      <c r="B1244" s="148"/>
      <c r="C1244" s="148"/>
      <c r="D1244" s="148"/>
      <c r="E1244" s="148"/>
      <c r="F1244" s="148"/>
      <c r="G1244" s="148"/>
      <c r="H1244" s="148"/>
      <c r="I1244" s="148"/>
      <c r="J1244" s="148"/>
      <c r="K1244" s="148"/>
      <c r="L1244" s="148"/>
      <c r="M1244" s="148"/>
    </row>
    <row r="1245" spans="2:13" x14ac:dyDescent="0.2">
      <c r="B1245" s="148"/>
      <c r="C1245" s="148"/>
      <c r="D1245" s="148"/>
      <c r="E1245" s="148"/>
      <c r="F1245" s="148"/>
      <c r="G1245" s="148"/>
      <c r="H1245" s="148"/>
      <c r="I1245" s="148"/>
      <c r="J1245" s="148"/>
      <c r="K1245" s="148"/>
      <c r="L1245" s="148"/>
      <c r="M1245" s="148"/>
    </row>
    <row r="1246" spans="2:13" x14ac:dyDescent="0.2">
      <c r="B1246" s="148"/>
      <c r="C1246" s="148"/>
      <c r="D1246" s="148"/>
      <c r="E1246" s="148"/>
      <c r="F1246" s="148"/>
      <c r="G1246" s="148"/>
      <c r="H1246" s="148"/>
      <c r="I1246" s="148"/>
      <c r="J1246" s="148"/>
      <c r="K1246" s="148"/>
      <c r="L1246" s="148"/>
      <c r="M1246" s="148"/>
    </row>
    <row r="1247" spans="2:13" x14ac:dyDescent="0.2">
      <c r="B1247" s="148"/>
      <c r="C1247" s="148"/>
      <c r="D1247" s="148"/>
      <c r="E1247" s="148"/>
      <c r="F1247" s="148"/>
      <c r="G1247" s="148"/>
      <c r="H1247" s="148"/>
      <c r="I1247" s="148"/>
      <c r="J1247" s="148"/>
      <c r="K1247" s="148"/>
      <c r="L1247" s="148"/>
      <c r="M1247" s="148"/>
    </row>
    <row r="1248" spans="2:13" x14ac:dyDescent="0.2">
      <c r="B1248" s="148"/>
      <c r="C1248" s="148"/>
      <c r="D1248" s="148"/>
      <c r="E1248" s="148"/>
      <c r="F1248" s="148"/>
      <c r="G1248" s="148"/>
      <c r="H1248" s="148"/>
      <c r="I1248" s="148"/>
      <c r="J1248" s="148"/>
      <c r="K1248" s="148"/>
      <c r="L1248" s="148"/>
      <c r="M1248" s="148"/>
    </row>
    <row r="1249" spans="2:13" x14ac:dyDescent="0.2">
      <c r="B1249" s="148"/>
      <c r="C1249" s="148"/>
      <c r="D1249" s="148"/>
      <c r="E1249" s="148"/>
      <c r="F1249" s="148"/>
      <c r="G1249" s="148"/>
      <c r="H1249" s="148"/>
      <c r="I1249" s="148"/>
      <c r="J1249" s="148"/>
      <c r="K1249" s="148"/>
      <c r="L1249" s="148"/>
      <c r="M1249" s="148"/>
    </row>
    <row r="1250" spans="2:13" x14ac:dyDescent="0.2">
      <c r="B1250" s="148"/>
      <c r="C1250" s="148"/>
      <c r="D1250" s="148"/>
      <c r="E1250" s="148"/>
      <c r="F1250" s="148"/>
      <c r="G1250" s="148"/>
      <c r="H1250" s="148"/>
      <c r="I1250" s="148"/>
      <c r="J1250" s="148"/>
      <c r="K1250" s="148"/>
      <c r="L1250" s="148"/>
      <c r="M1250" s="148"/>
    </row>
    <row r="1251" spans="2:13" x14ac:dyDescent="0.2">
      <c r="B1251" s="148"/>
      <c r="C1251" s="148"/>
      <c r="D1251" s="148"/>
      <c r="E1251" s="148"/>
      <c r="F1251" s="148"/>
      <c r="G1251" s="148"/>
      <c r="H1251" s="148"/>
      <c r="I1251" s="148"/>
      <c r="J1251" s="148"/>
      <c r="K1251" s="148"/>
      <c r="L1251" s="148"/>
      <c r="M1251" s="148"/>
    </row>
    <row r="1252" spans="2:13" x14ac:dyDescent="0.2">
      <c r="B1252" s="148"/>
      <c r="C1252" s="148"/>
      <c r="D1252" s="148"/>
      <c r="E1252" s="148"/>
      <c r="F1252" s="148"/>
      <c r="G1252" s="148"/>
      <c r="H1252" s="148"/>
      <c r="I1252" s="148"/>
      <c r="J1252" s="148"/>
      <c r="K1252" s="148"/>
      <c r="L1252" s="148"/>
      <c r="M1252" s="148"/>
    </row>
    <row r="1253" spans="2:13" x14ac:dyDescent="0.2">
      <c r="B1253" s="148"/>
      <c r="C1253" s="148"/>
      <c r="D1253" s="148"/>
      <c r="E1253" s="148"/>
      <c r="F1253" s="148"/>
      <c r="G1253" s="148"/>
      <c r="H1253" s="148"/>
      <c r="I1253" s="148"/>
      <c r="J1253" s="148"/>
      <c r="K1253" s="148"/>
      <c r="L1253" s="148"/>
      <c r="M1253" s="148"/>
    </row>
    <row r="1254" spans="2:13" x14ac:dyDescent="0.2">
      <c r="B1254" s="148"/>
      <c r="C1254" s="148"/>
      <c r="D1254" s="148"/>
      <c r="E1254" s="148"/>
      <c r="F1254" s="148"/>
      <c r="G1254" s="148"/>
      <c r="H1254" s="148"/>
      <c r="I1254" s="148"/>
      <c r="J1254" s="148"/>
      <c r="K1254" s="148"/>
      <c r="L1254" s="148"/>
      <c r="M1254" s="148"/>
    </row>
    <row r="1255" spans="2:13" x14ac:dyDescent="0.2">
      <c r="B1255" s="148"/>
      <c r="C1255" s="148"/>
      <c r="D1255" s="148"/>
      <c r="E1255" s="148"/>
      <c r="F1255" s="148"/>
      <c r="G1255" s="148"/>
      <c r="H1255" s="148"/>
      <c r="I1255" s="148"/>
      <c r="J1255" s="148"/>
      <c r="K1255" s="148"/>
      <c r="L1255" s="148"/>
      <c r="M1255" s="148"/>
    </row>
    <row r="1256" spans="2:13" x14ac:dyDescent="0.2">
      <c r="B1256" s="148"/>
      <c r="C1256" s="148"/>
      <c r="D1256" s="148"/>
      <c r="E1256" s="148"/>
      <c r="F1256" s="148"/>
      <c r="G1256" s="148"/>
      <c r="H1256" s="148"/>
      <c r="I1256" s="148"/>
      <c r="J1256" s="148"/>
      <c r="K1256" s="148"/>
      <c r="L1256" s="148"/>
      <c r="M1256" s="148"/>
    </row>
    <row r="1257" spans="2:13" x14ac:dyDescent="0.2">
      <c r="B1257" s="148"/>
      <c r="C1257" s="148"/>
      <c r="D1257" s="148"/>
      <c r="E1257" s="148"/>
      <c r="F1257" s="148"/>
      <c r="G1257" s="148"/>
      <c r="H1257" s="148"/>
      <c r="I1257" s="148"/>
      <c r="J1257" s="148"/>
      <c r="K1257" s="148"/>
      <c r="L1257" s="148"/>
      <c r="M1257" s="148"/>
    </row>
    <row r="1258" spans="2:13" x14ac:dyDescent="0.2">
      <c r="B1258" s="148"/>
      <c r="C1258" s="148"/>
      <c r="D1258" s="148"/>
      <c r="E1258" s="148"/>
      <c r="F1258" s="148"/>
      <c r="G1258" s="148"/>
      <c r="H1258" s="148"/>
      <c r="I1258" s="148"/>
      <c r="J1258" s="148"/>
      <c r="K1258" s="148"/>
      <c r="L1258" s="148"/>
      <c r="M1258" s="148"/>
    </row>
    <row r="1259" spans="2:13" x14ac:dyDescent="0.2">
      <c r="B1259" s="148"/>
      <c r="C1259" s="148"/>
      <c r="D1259" s="148"/>
      <c r="E1259" s="148"/>
      <c r="F1259" s="148"/>
      <c r="G1259" s="148"/>
      <c r="H1259" s="148"/>
      <c r="I1259" s="148"/>
      <c r="J1259" s="148"/>
      <c r="K1259" s="148"/>
      <c r="L1259" s="148"/>
      <c r="M1259" s="148"/>
    </row>
    <row r="1260" spans="2:13" x14ac:dyDescent="0.2">
      <c r="B1260" s="148"/>
      <c r="C1260" s="148"/>
      <c r="D1260" s="148"/>
      <c r="E1260" s="148"/>
      <c r="F1260" s="148"/>
      <c r="G1260" s="148"/>
      <c r="H1260" s="148"/>
      <c r="I1260" s="148"/>
      <c r="J1260" s="148"/>
      <c r="K1260" s="148"/>
      <c r="L1260" s="148"/>
      <c r="M1260" s="148"/>
    </row>
    <row r="1261" spans="2:13" x14ac:dyDescent="0.2">
      <c r="B1261" s="148"/>
      <c r="C1261" s="148"/>
      <c r="D1261" s="148"/>
      <c r="E1261" s="148"/>
      <c r="F1261" s="148"/>
      <c r="G1261" s="148"/>
      <c r="H1261" s="148"/>
      <c r="I1261" s="148"/>
      <c r="J1261" s="148"/>
      <c r="K1261" s="148"/>
      <c r="L1261" s="148"/>
      <c r="M1261" s="148"/>
    </row>
    <row r="1262" spans="2:13" x14ac:dyDescent="0.2">
      <c r="B1262" s="148"/>
      <c r="C1262" s="148"/>
      <c r="D1262" s="148"/>
      <c r="E1262" s="148"/>
      <c r="F1262" s="148"/>
      <c r="G1262" s="148"/>
      <c r="H1262" s="148"/>
      <c r="I1262" s="148"/>
      <c r="J1262" s="148"/>
      <c r="K1262" s="148"/>
      <c r="L1262" s="148"/>
      <c r="M1262" s="148"/>
    </row>
    <row r="1263" spans="2:13" x14ac:dyDescent="0.2">
      <c r="B1263" s="148"/>
      <c r="C1263" s="148"/>
      <c r="D1263" s="148"/>
      <c r="E1263" s="148"/>
      <c r="F1263" s="148"/>
      <c r="G1263" s="148"/>
      <c r="H1263" s="148"/>
      <c r="I1263" s="148"/>
      <c r="J1263" s="148"/>
      <c r="K1263" s="148"/>
      <c r="L1263" s="148"/>
      <c r="M1263" s="148"/>
    </row>
    <row r="1264" spans="2:13" x14ac:dyDescent="0.2">
      <c r="B1264" s="148"/>
      <c r="C1264" s="148"/>
      <c r="D1264" s="148"/>
      <c r="E1264" s="148"/>
      <c r="F1264" s="148"/>
      <c r="G1264" s="148"/>
      <c r="H1264" s="148"/>
      <c r="I1264" s="148"/>
      <c r="J1264" s="148"/>
      <c r="K1264" s="148"/>
      <c r="L1264" s="148"/>
      <c r="M1264" s="148"/>
    </row>
    <row r="1265" spans="2:13" x14ac:dyDescent="0.2">
      <c r="B1265" s="148"/>
      <c r="C1265" s="148"/>
      <c r="D1265" s="148"/>
      <c r="E1265" s="148"/>
      <c r="F1265" s="148"/>
      <c r="G1265" s="148"/>
      <c r="H1265" s="148"/>
      <c r="I1265" s="148"/>
      <c r="J1265" s="148"/>
      <c r="K1265" s="148"/>
      <c r="L1265" s="148"/>
      <c r="M1265" s="148"/>
    </row>
    <row r="1266" spans="2:13" x14ac:dyDescent="0.2">
      <c r="B1266" s="148"/>
      <c r="C1266" s="148"/>
      <c r="D1266" s="148"/>
      <c r="E1266" s="148"/>
      <c r="F1266" s="148"/>
      <c r="G1266" s="148"/>
      <c r="H1266" s="148"/>
      <c r="I1266" s="148"/>
      <c r="J1266" s="148"/>
      <c r="K1266" s="148"/>
      <c r="L1266" s="148"/>
      <c r="M1266" s="148"/>
    </row>
    <row r="1267" spans="2:13" x14ac:dyDescent="0.2">
      <c r="B1267" s="148"/>
      <c r="C1267" s="148"/>
      <c r="D1267" s="148"/>
      <c r="E1267" s="148"/>
      <c r="F1267" s="148"/>
      <c r="G1267" s="148"/>
      <c r="H1267" s="148"/>
      <c r="I1267" s="148"/>
      <c r="J1267" s="148"/>
      <c r="K1267" s="148"/>
      <c r="L1267" s="148"/>
      <c r="M1267" s="148"/>
    </row>
    <row r="1268" spans="2:13" x14ac:dyDescent="0.2">
      <c r="B1268" s="148"/>
      <c r="C1268" s="148"/>
      <c r="D1268" s="148"/>
      <c r="E1268" s="148"/>
      <c r="F1268" s="148"/>
      <c r="G1268" s="148"/>
      <c r="H1268" s="148"/>
      <c r="I1268" s="148"/>
      <c r="J1268" s="148"/>
      <c r="K1268" s="148"/>
      <c r="L1268" s="148"/>
      <c r="M1268" s="148"/>
    </row>
    <row r="1269" spans="2:13" x14ac:dyDescent="0.2">
      <c r="B1269" s="148"/>
      <c r="C1269" s="148"/>
      <c r="D1269" s="148"/>
      <c r="E1269" s="148"/>
      <c r="F1269" s="148"/>
      <c r="G1269" s="148"/>
      <c r="H1269" s="148"/>
      <c r="I1269" s="148"/>
      <c r="J1269" s="148"/>
      <c r="K1269" s="148"/>
      <c r="L1269" s="148"/>
      <c r="M1269" s="148"/>
    </row>
    <row r="1270" spans="2:13" x14ac:dyDescent="0.2">
      <c r="B1270" s="148"/>
      <c r="C1270" s="148"/>
      <c r="D1270" s="148"/>
      <c r="E1270" s="148"/>
      <c r="F1270" s="148"/>
      <c r="G1270" s="148"/>
      <c r="H1270" s="148"/>
      <c r="I1270" s="148"/>
      <c r="J1270" s="148"/>
      <c r="K1270" s="148"/>
      <c r="L1270" s="148"/>
      <c r="M1270" s="148"/>
    </row>
    <row r="1271" spans="2:13" x14ac:dyDescent="0.2">
      <c r="B1271" s="148"/>
      <c r="C1271" s="148"/>
      <c r="D1271" s="148"/>
      <c r="E1271" s="148"/>
      <c r="F1271" s="148"/>
      <c r="G1271" s="148"/>
      <c r="H1271" s="148"/>
      <c r="I1271" s="148"/>
      <c r="J1271" s="148"/>
      <c r="K1271" s="148"/>
      <c r="L1271" s="148"/>
      <c r="M1271" s="148"/>
    </row>
    <row r="1272" spans="2:13" x14ac:dyDescent="0.2">
      <c r="B1272" s="148"/>
      <c r="C1272" s="148"/>
      <c r="D1272" s="148"/>
      <c r="E1272" s="148"/>
      <c r="F1272" s="148"/>
      <c r="G1272" s="148"/>
      <c r="H1272" s="148"/>
      <c r="I1272" s="148"/>
      <c r="J1272" s="148"/>
      <c r="K1272" s="148"/>
      <c r="L1272" s="148"/>
      <c r="M1272" s="148"/>
    </row>
    <row r="1273" spans="2:13" x14ac:dyDescent="0.2">
      <c r="B1273" s="148"/>
      <c r="C1273" s="148"/>
      <c r="D1273" s="148"/>
      <c r="E1273" s="148"/>
      <c r="F1273" s="148"/>
      <c r="G1273" s="148"/>
      <c r="H1273" s="148"/>
      <c r="I1273" s="148"/>
      <c r="J1273" s="148"/>
      <c r="K1273" s="148"/>
      <c r="L1273" s="148"/>
      <c r="M1273" s="148"/>
    </row>
    <row r="1274" spans="2:13" x14ac:dyDescent="0.2">
      <c r="B1274" s="148"/>
      <c r="C1274" s="148"/>
      <c r="D1274" s="148"/>
      <c r="E1274" s="148"/>
      <c r="F1274" s="148"/>
      <c r="G1274" s="148"/>
      <c r="H1274" s="148"/>
      <c r="I1274" s="148"/>
      <c r="J1274" s="148"/>
      <c r="K1274" s="148"/>
      <c r="L1274" s="148"/>
      <c r="M1274" s="148"/>
    </row>
    <row r="1275" spans="2:13" x14ac:dyDescent="0.2">
      <c r="B1275" s="148"/>
      <c r="C1275" s="148"/>
      <c r="D1275" s="148"/>
      <c r="E1275" s="148"/>
      <c r="F1275" s="148"/>
      <c r="G1275" s="148"/>
      <c r="H1275" s="148"/>
      <c r="I1275" s="148"/>
      <c r="J1275" s="148"/>
      <c r="K1275" s="148"/>
      <c r="L1275" s="148"/>
      <c r="M1275" s="148"/>
    </row>
    <row r="1276" spans="2:13" x14ac:dyDescent="0.2">
      <c r="B1276" s="148"/>
      <c r="C1276" s="148"/>
      <c r="D1276" s="148"/>
      <c r="E1276" s="148"/>
      <c r="F1276" s="148"/>
      <c r="G1276" s="148"/>
      <c r="H1276" s="148"/>
      <c r="I1276" s="148"/>
      <c r="J1276" s="148"/>
      <c r="K1276" s="148"/>
      <c r="L1276" s="148"/>
      <c r="M1276" s="148"/>
    </row>
    <row r="1277" spans="2:13" x14ac:dyDescent="0.2">
      <c r="B1277" s="148"/>
      <c r="C1277" s="148"/>
      <c r="D1277" s="148"/>
      <c r="E1277" s="148"/>
      <c r="F1277" s="148"/>
      <c r="G1277" s="148"/>
      <c r="H1277" s="148"/>
      <c r="I1277" s="148"/>
      <c r="J1277" s="148"/>
      <c r="K1277" s="148"/>
      <c r="L1277" s="148"/>
      <c r="M1277" s="148"/>
    </row>
    <row r="1278" spans="2:13" x14ac:dyDescent="0.2">
      <c r="B1278" s="148"/>
      <c r="C1278" s="148"/>
      <c r="D1278" s="148"/>
      <c r="E1278" s="148"/>
      <c r="F1278" s="148"/>
      <c r="G1278" s="148"/>
      <c r="H1278" s="148"/>
      <c r="I1278" s="148"/>
      <c r="J1278" s="148"/>
      <c r="K1278" s="148"/>
      <c r="L1278" s="148"/>
      <c r="M1278" s="148"/>
    </row>
    <row r="1279" spans="2:13" x14ac:dyDescent="0.2">
      <c r="B1279" s="148"/>
      <c r="C1279" s="148"/>
      <c r="D1279" s="148"/>
      <c r="E1279" s="148"/>
      <c r="F1279" s="148"/>
      <c r="G1279" s="148"/>
      <c r="H1279" s="148"/>
      <c r="I1279" s="148"/>
      <c r="J1279" s="148"/>
      <c r="K1279" s="148"/>
      <c r="L1279" s="148"/>
      <c r="M1279" s="148"/>
    </row>
    <row r="1280" spans="2:13" x14ac:dyDescent="0.2">
      <c r="B1280" s="148"/>
      <c r="C1280" s="148"/>
      <c r="D1280" s="148"/>
      <c r="E1280" s="148"/>
      <c r="F1280" s="148"/>
      <c r="G1280" s="148"/>
      <c r="H1280" s="148"/>
      <c r="I1280" s="148"/>
      <c r="J1280" s="148"/>
      <c r="K1280" s="148"/>
      <c r="L1280" s="148"/>
      <c r="M1280" s="148"/>
    </row>
    <row r="1281" spans="2:13" x14ac:dyDescent="0.2">
      <c r="B1281" s="148"/>
      <c r="C1281" s="148"/>
      <c r="D1281" s="148"/>
      <c r="E1281" s="148"/>
      <c r="F1281" s="148"/>
      <c r="G1281" s="148"/>
      <c r="H1281" s="148"/>
      <c r="I1281" s="148"/>
      <c r="J1281" s="148"/>
      <c r="K1281" s="148"/>
      <c r="L1281" s="148"/>
      <c r="M1281" s="148"/>
    </row>
    <row r="1282" spans="2:13" x14ac:dyDescent="0.2">
      <c r="B1282" s="148"/>
      <c r="C1282" s="148"/>
      <c r="D1282" s="148"/>
      <c r="E1282" s="148"/>
      <c r="F1282" s="148"/>
      <c r="G1282" s="148"/>
      <c r="H1282" s="148"/>
      <c r="I1282" s="148"/>
      <c r="J1282" s="148"/>
      <c r="K1282" s="148"/>
      <c r="L1282" s="148"/>
      <c r="M1282" s="148"/>
    </row>
    <row r="1283" spans="2:13" x14ac:dyDescent="0.2">
      <c r="B1283" s="148"/>
      <c r="C1283" s="148"/>
      <c r="D1283" s="148"/>
      <c r="E1283" s="148"/>
      <c r="F1283" s="148"/>
      <c r="G1283" s="148"/>
      <c r="H1283" s="148"/>
      <c r="I1283" s="148"/>
      <c r="J1283" s="148"/>
      <c r="K1283" s="148"/>
      <c r="L1283" s="148"/>
      <c r="M1283" s="148"/>
    </row>
    <row r="1284" spans="2:13" x14ac:dyDescent="0.2">
      <c r="B1284" s="148"/>
      <c r="C1284" s="148"/>
      <c r="D1284" s="148"/>
      <c r="E1284" s="148"/>
      <c r="F1284" s="148"/>
      <c r="G1284" s="148"/>
      <c r="H1284" s="148"/>
      <c r="I1284" s="148"/>
      <c r="J1284" s="148"/>
      <c r="K1284" s="148"/>
      <c r="L1284" s="148"/>
      <c r="M1284" s="148"/>
    </row>
    <row r="1285" spans="2:13" x14ac:dyDescent="0.2">
      <c r="B1285" s="148"/>
      <c r="C1285" s="148"/>
      <c r="D1285" s="148"/>
      <c r="E1285" s="148"/>
      <c r="F1285" s="148"/>
      <c r="G1285" s="148"/>
      <c r="H1285" s="148"/>
      <c r="I1285" s="148"/>
      <c r="J1285" s="148"/>
      <c r="K1285" s="148"/>
      <c r="L1285" s="148"/>
      <c r="M1285" s="148"/>
    </row>
    <row r="1286" spans="2:13" x14ac:dyDescent="0.2">
      <c r="B1286" s="148"/>
      <c r="C1286" s="148"/>
      <c r="D1286" s="148"/>
      <c r="E1286" s="148"/>
      <c r="F1286" s="148"/>
      <c r="G1286" s="148"/>
      <c r="H1286" s="148"/>
      <c r="I1286" s="148"/>
      <c r="J1286" s="148"/>
      <c r="K1286" s="148"/>
      <c r="L1286" s="148"/>
      <c r="M1286" s="148"/>
    </row>
    <row r="1287" spans="2:13" x14ac:dyDescent="0.2">
      <c r="B1287" s="148"/>
      <c r="C1287" s="148"/>
      <c r="D1287" s="148"/>
      <c r="E1287" s="148"/>
      <c r="F1287" s="148"/>
      <c r="G1287" s="148"/>
      <c r="H1287" s="148"/>
      <c r="I1287" s="148"/>
      <c r="J1287" s="148"/>
      <c r="K1287" s="148"/>
      <c r="L1287" s="148"/>
      <c r="M1287" s="148"/>
    </row>
    <row r="1288" spans="2:13" x14ac:dyDescent="0.2">
      <c r="B1288" s="148"/>
      <c r="C1288" s="148"/>
      <c r="D1288" s="148"/>
      <c r="E1288" s="148"/>
      <c r="F1288" s="148"/>
      <c r="G1288" s="148"/>
      <c r="H1288" s="148"/>
      <c r="I1288" s="148"/>
      <c r="J1288" s="148"/>
      <c r="K1288" s="148"/>
      <c r="L1288" s="148"/>
      <c r="M1288" s="148"/>
    </row>
    <row r="1289" spans="2:13" x14ac:dyDescent="0.2">
      <c r="B1289" s="148"/>
      <c r="C1289" s="148"/>
      <c r="D1289" s="148"/>
      <c r="E1289" s="148"/>
      <c r="F1289" s="148"/>
      <c r="G1289" s="148"/>
      <c r="H1289" s="148"/>
      <c r="I1289" s="148"/>
      <c r="J1289" s="148"/>
      <c r="K1289" s="148"/>
      <c r="L1289" s="148"/>
      <c r="M1289" s="148"/>
    </row>
    <row r="1290" spans="2:13" x14ac:dyDescent="0.2">
      <c r="B1290" s="148"/>
      <c r="C1290" s="148"/>
      <c r="D1290" s="148"/>
      <c r="E1290" s="148"/>
      <c r="F1290" s="148"/>
      <c r="G1290" s="148"/>
      <c r="H1290" s="148"/>
      <c r="I1290" s="148"/>
      <c r="J1290" s="148"/>
      <c r="K1290" s="148"/>
      <c r="L1290" s="148"/>
      <c r="M1290" s="148"/>
    </row>
    <row r="1291" spans="2:13" x14ac:dyDescent="0.2">
      <c r="B1291" s="148"/>
      <c r="C1291" s="148"/>
      <c r="D1291" s="148"/>
      <c r="E1291" s="148"/>
      <c r="F1291" s="148"/>
      <c r="G1291" s="148"/>
      <c r="H1291" s="148"/>
      <c r="I1291" s="148"/>
      <c r="J1291" s="148"/>
      <c r="K1291" s="148"/>
      <c r="L1291" s="148"/>
      <c r="M1291" s="148"/>
    </row>
    <row r="1292" spans="2:13" x14ac:dyDescent="0.2">
      <c r="B1292" s="148"/>
      <c r="C1292" s="148"/>
      <c r="D1292" s="148"/>
      <c r="E1292" s="148"/>
      <c r="F1292" s="148"/>
      <c r="G1292" s="148"/>
      <c r="H1292" s="148"/>
      <c r="I1292" s="148"/>
      <c r="J1292" s="148"/>
      <c r="K1292" s="148"/>
      <c r="L1292" s="148"/>
      <c r="M1292" s="148"/>
    </row>
    <row r="1293" spans="2:13" x14ac:dyDescent="0.2">
      <c r="B1293" s="148"/>
      <c r="C1293" s="148"/>
      <c r="D1293" s="148"/>
      <c r="E1293" s="148"/>
      <c r="F1293" s="148"/>
      <c r="G1293" s="148"/>
      <c r="H1293" s="148"/>
      <c r="I1293" s="148"/>
      <c r="J1293" s="148"/>
      <c r="K1293" s="148"/>
      <c r="L1293" s="148"/>
      <c r="M1293" s="148"/>
    </row>
    <row r="1294" spans="2:13" x14ac:dyDescent="0.2">
      <c r="B1294" s="148"/>
      <c r="C1294" s="148"/>
      <c r="D1294" s="148"/>
      <c r="E1294" s="148"/>
      <c r="F1294" s="148"/>
      <c r="G1294" s="148"/>
      <c r="H1294" s="148"/>
      <c r="I1294" s="148"/>
      <c r="J1294" s="148"/>
      <c r="K1294" s="148"/>
      <c r="L1294" s="148"/>
      <c r="M1294" s="148"/>
    </row>
    <row r="1295" spans="2:13" x14ac:dyDescent="0.2">
      <c r="B1295" s="148"/>
      <c r="C1295" s="148"/>
      <c r="D1295" s="148"/>
      <c r="E1295" s="148"/>
      <c r="F1295" s="148"/>
      <c r="G1295" s="148"/>
      <c r="H1295" s="148"/>
      <c r="I1295" s="148"/>
      <c r="J1295" s="148"/>
      <c r="K1295" s="148"/>
      <c r="L1295" s="148"/>
      <c r="M1295" s="148"/>
    </row>
    <row r="1296" spans="2:13" x14ac:dyDescent="0.2">
      <c r="B1296" s="148"/>
      <c r="C1296" s="148"/>
      <c r="D1296" s="148"/>
      <c r="E1296" s="148"/>
      <c r="F1296" s="148"/>
      <c r="G1296" s="148"/>
      <c r="H1296" s="148"/>
      <c r="I1296" s="148"/>
      <c r="J1296" s="148"/>
      <c r="K1296" s="148"/>
      <c r="L1296" s="148"/>
      <c r="M1296" s="148"/>
    </row>
    <row r="1297" spans="2:13" x14ac:dyDescent="0.2">
      <c r="B1297" s="148"/>
      <c r="C1297" s="148"/>
      <c r="D1297" s="148"/>
      <c r="E1297" s="148"/>
      <c r="F1297" s="148"/>
      <c r="G1297" s="148"/>
      <c r="H1297" s="148"/>
      <c r="I1297" s="148"/>
      <c r="J1297" s="148"/>
      <c r="K1297" s="148"/>
      <c r="L1297" s="148"/>
      <c r="M1297" s="148"/>
    </row>
    <row r="1298" spans="2:13" x14ac:dyDescent="0.2">
      <c r="B1298" s="148"/>
      <c r="C1298" s="148"/>
      <c r="D1298" s="148"/>
      <c r="E1298" s="148"/>
      <c r="F1298" s="148"/>
      <c r="G1298" s="148"/>
      <c r="H1298" s="148"/>
      <c r="I1298" s="148"/>
      <c r="J1298" s="148"/>
      <c r="K1298" s="148"/>
      <c r="L1298" s="148"/>
      <c r="M1298" s="148"/>
    </row>
    <row r="1299" spans="2:13" x14ac:dyDescent="0.2">
      <c r="B1299" s="148"/>
      <c r="C1299" s="148"/>
      <c r="D1299" s="148"/>
      <c r="E1299" s="148"/>
      <c r="F1299" s="148"/>
      <c r="G1299" s="148"/>
      <c r="H1299" s="148"/>
      <c r="I1299" s="148"/>
      <c r="J1299" s="148"/>
      <c r="K1299" s="148"/>
      <c r="L1299" s="148"/>
      <c r="M1299" s="148"/>
    </row>
    <row r="1300" spans="2:13" x14ac:dyDescent="0.2">
      <c r="B1300" s="148"/>
      <c r="C1300" s="148"/>
      <c r="D1300" s="148"/>
      <c r="E1300" s="148"/>
      <c r="F1300" s="148"/>
      <c r="G1300" s="148"/>
      <c r="H1300" s="148"/>
      <c r="I1300" s="148"/>
      <c r="J1300" s="148"/>
      <c r="K1300" s="148"/>
      <c r="L1300" s="148"/>
      <c r="M1300" s="148"/>
    </row>
    <row r="1301" spans="2:13" x14ac:dyDescent="0.2">
      <c r="B1301" s="148"/>
      <c r="C1301" s="148"/>
      <c r="D1301" s="148"/>
      <c r="E1301" s="148"/>
      <c r="F1301" s="148"/>
      <c r="G1301" s="148"/>
      <c r="H1301" s="148"/>
      <c r="I1301" s="148"/>
      <c r="J1301" s="148"/>
      <c r="K1301" s="148"/>
      <c r="L1301" s="148"/>
      <c r="M1301" s="148"/>
    </row>
    <row r="1302" spans="2:13" x14ac:dyDescent="0.2">
      <c r="B1302" s="148"/>
      <c r="C1302" s="148"/>
      <c r="D1302" s="148"/>
      <c r="E1302" s="148"/>
      <c r="F1302" s="148"/>
      <c r="G1302" s="148"/>
      <c r="H1302" s="148"/>
      <c r="I1302" s="148"/>
      <c r="J1302" s="148"/>
      <c r="K1302" s="148"/>
      <c r="L1302" s="148"/>
      <c r="M1302" s="148"/>
    </row>
    <row r="1303" spans="2:13" x14ac:dyDescent="0.2">
      <c r="B1303" s="148"/>
      <c r="C1303" s="148"/>
      <c r="D1303" s="148"/>
      <c r="E1303" s="148"/>
      <c r="F1303" s="148"/>
      <c r="G1303" s="148"/>
      <c r="H1303" s="148"/>
      <c r="I1303" s="148"/>
      <c r="J1303" s="148"/>
      <c r="K1303" s="148"/>
      <c r="L1303" s="148"/>
      <c r="M1303" s="148"/>
    </row>
    <row r="1304" spans="2:13" x14ac:dyDescent="0.2">
      <c r="B1304" s="148"/>
      <c r="C1304" s="148"/>
      <c r="D1304" s="148"/>
      <c r="E1304" s="148"/>
      <c r="F1304" s="148"/>
      <c r="G1304" s="148"/>
      <c r="H1304" s="148"/>
      <c r="I1304" s="148"/>
      <c r="J1304" s="148"/>
      <c r="K1304" s="148"/>
      <c r="L1304" s="148"/>
      <c r="M1304" s="148"/>
    </row>
    <row r="1305" spans="2:13" x14ac:dyDescent="0.2">
      <c r="B1305" s="148"/>
      <c r="C1305" s="148"/>
      <c r="D1305" s="148"/>
      <c r="E1305" s="148"/>
      <c r="F1305" s="148"/>
      <c r="G1305" s="148"/>
      <c r="H1305" s="148"/>
      <c r="I1305" s="148"/>
      <c r="J1305" s="148"/>
      <c r="K1305" s="148"/>
      <c r="L1305" s="148"/>
      <c r="M1305" s="148"/>
    </row>
    <row r="1306" spans="2:13" x14ac:dyDescent="0.2">
      <c r="B1306" s="148"/>
      <c r="C1306" s="148"/>
      <c r="D1306" s="148"/>
      <c r="E1306" s="148"/>
      <c r="F1306" s="148"/>
      <c r="G1306" s="148"/>
      <c r="H1306" s="148"/>
      <c r="I1306" s="148"/>
      <c r="J1306" s="148"/>
      <c r="K1306" s="148"/>
      <c r="L1306" s="148"/>
      <c r="M1306" s="148"/>
    </row>
    <row r="1307" spans="2:13" x14ac:dyDescent="0.2">
      <c r="B1307" s="148"/>
      <c r="C1307" s="148"/>
      <c r="D1307" s="148"/>
      <c r="E1307" s="148"/>
      <c r="F1307" s="148"/>
      <c r="G1307" s="148"/>
      <c r="H1307" s="148"/>
      <c r="I1307" s="148"/>
      <c r="J1307" s="148"/>
      <c r="K1307" s="148"/>
      <c r="L1307" s="148"/>
      <c r="M1307" s="148"/>
    </row>
    <row r="1308" spans="2:13" x14ac:dyDescent="0.2">
      <c r="B1308" s="148"/>
      <c r="C1308" s="148"/>
      <c r="D1308" s="148"/>
      <c r="E1308" s="148"/>
      <c r="F1308" s="148"/>
      <c r="G1308" s="148"/>
      <c r="H1308" s="148"/>
      <c r="I1308" s="148"/>
      <c r="J1308" s="148"/>
      <c r="K1308" s="148"/>
      <c r="L1308" s="148"/>
      <c r="M1308" s="148"/>
    </row>
    <row r="1309" spans="2:13" x14ac:dyDescent="0.2">
      <c r="B1309" s="148"/>
      <c r="C1309" s="148"/>
      <c r="D1309" s="148"/>
      <c r="E1309" s="148"/>
      <c r="F1309" s="148"/>
      <c r="G1309" s="148"/>
      <c r="H1309" s="148"/>
      <c r="I1309" s="148"/>
      <c r="J1309" s="148"/>
      <c r="K1309" s="148"/>
      <c r="L1309" s="148"/>
      <c r="M1309" s="148"/>
    </row>
    <row r="1310" spans="2:13" x14ac:dyDescent="0.2">
      <c r="B1310" s="148"/>
      <c r="C1310" s="148"/>
      <c r="D1310" s="148"/>
      <c r="E1310" s="148"/>
      <c r="F1310" s="148"/>
      <c r="G1310" s="148"/>
      <c r="H1310" s="148"/>
      <c r="I1310" s="148"/>
      <c r="J1310" s="148"/>
      <c r="K1310" s="148"/>
      <c r="L1310" s="148"/>
      <c r="M1310" s="148"/>
    </row>
    <row r="1311" spans="2:13" x14ac:dyDescent="0.2">
      <c r="B1311" s="148"/>
      <c r="C1311" s="148"/>
      <c r="D1311" s="148"/>
      <c r="E1311" s="148"/>
      <c r="F1311" s="148"/>
      <c r="G1311" s="148"/>
      <c r="H1311" s="148"/>
      <c r="I1311" s="148"/>
      <c r="J1311" s="148"/>
      <c r="K1311" s="148"/>
      <c r="L1311" s="148"/>
      <c r="M1311" s="148"/>
    </row>
    <row r="1312" spans="2:13" x14ac:dyDescent="0.2">
      <c r="B1312" s="148"/>
      <c r="C1312" s="148"/>
      <c r="D1312" s="148"/>
      <c r="E1312" s="148"/>
      <c r="F1312" s="148"/>
      <c r="G1312" s="148"/>
      <c r="H1312" s="148"/>
      <c r="I1312" s="148"/>
      <c r="J1312" s="148"/>
      <c r="K1312" s="148"/>
      <c r="L1312" s="148"/>
      <c r="M1312" s="148"/>
    </row>
    <row r="1313" spans="2:13" x14ac:dyDescent="0.2">
      <c r="B1313" s="148"/>
      <c r="C1313" s="148"/>
      <c r="D1313" s="148"/>
      <c r="E1313" s="148"/>
      <c r="F1313" s="148"/>
      <c r="G1313" s="148"/>
      <c r="H1313" s="148"/>
      <c r="I1313" s="148"/>
      <c r="J1313" s="148"/>
      <c r="K1313" s="148"/>
      <c r="L1313" s="148"/>
      <c r="M1313" s="148"/>
    </row>
    <row r="1314" spans="2:13" x14ac:dyDescent="0.2">
      <c r="B1314" s="148"/>
      <c r="C1314" s="148"/>
      <c r="D1314" s="148"/>
      <c r="E1314" s="148"/>
      <c r="F1314" s="148"/>
      <c r="G1314" s="148"/>
      <c r="H1314" s="148"/>
      <c r="I1314" s="148"/>
      <c r="J1314" s="148"/>
      <c r="K1314" s="148"/>
      <c r="L1314" s="148"/>
      <c r="M1314" s="148"/>
    </row>
    <row r="1315" spans="2:13" x14ac:dyDescent="0.2">
      <c r="B1315" s="148"/>
      <c r="C1315" s="148"/>
      <c r="D1315" s="148"/>
      <c r="E1315" s="148"/>
      <c r="F1315" s="148"/>
      <c r="G1315" s="148"/>
      <c r="H1315" s="148"/>
      <c r="I1315" s="148"/>
      <c r="J1315" s="148"/>
      <c r="K1315" s="148"/>
      <c r="L1315" s="148"/>
      <c r="M1315" s="148"/>
    </row>
    <row r="1316" spans="2:13" x14ac:dyDescent="0.2">
      <c r="B1316" s="148"/>
      <c r="C1316" s="148"/>
      <c r="D1316" s="148"/>
      <c r="E1316" s="148"/>
      <c r="F1316" s="148"/>
      <c r="G1316" s="148"/>
      <c r="H1316" s="148"/>
      <c r="I1316" s="148"/>
      <c r="J1316" s="148"/>
      <c r="K1316" s="148"/>
      <c r="L1316" s="148"/>
      <c r="M1316" s="148"/>
    </row>
    <row r="1317" spans="2:13" x14ac:dyDescent="0.2">
      <c r="B1317" s="148"/>
      <c r="C1317" s="148"/>
      <c r="D1317" s="148"/>
      <c r="E1317" s="148"/>
      <c r="F1317" s="148"/>
      <c r="G1317" s="148"/>
      <c r="H1317" s="148"/>
      <c r="I1317" s="148"/>
      <c r="J1317" s="148"/>
      <c r="K1317" s="148"/>
      <c r="L1317" s="148"/>
      <c r="M1317" s="148"/>
    </row>
    <row r="1318" spans="2:13" x14ac:dyDescent="0.2">
      <c r="B1318" s="148"/>
      <c r="C1318" s="148"/>
      <c r="D1318" s="148"/>
      <c r="E1318" s="148"/>
      <c r="F1318" s="148"/>
      <c r="G1318" s="148"/>
      <c r="H1318" s="148"/>
      <c r="I1318" s="148"/>
      <c r="J1318" s="148"/>
      <c r="K1318" s="148"/>
      <c r="L1318" s="148"/>
      <c r="M1318" s="148"/>
    </row>
    <row r="1319" spans="2:13" x14ac:dyDescent="0.2">
      <c r="B1319" s="148"/>
      <c r="C1319" s="148"/>
      <c r="D1319" s="148"/>
      <c r="E1319" s="148"/>
      <c r="F1319" s="148"/>
      <c r="G1319" s="148"/>
      <c r="H1319" s="148"/>
      <c r="I1319" s="148"/>
      <c r="J1319" s="148"/>
      <c r="K1319" s="148"/>
      <c r="L1319" s="148"/>
      <c r="M1319" s="148"/>
    </row>
    <row r="1320" spans="2:13" x14ac:dyDescent="0.2">
      <c r="B1320" s="148"/>
      <c r="C1320" s="148"/>
      <c r="D1320" s="148"/>
      <c r="E1320" s="148"/>
      <c r="F1320" s="148"/>
      <c r="G1320" s="148"/>
      <c r="H1320" s="148"/>
      <c r="I1320" s="148"/>
      <c r="J1320" s="148"/>
      <c r="K1320" s="148"/>
      <c r="L1320" s="148"/>
      <c r="M1320" s="148"/>
    </row>
    <row r="1321" spans="2:13" x14ac:dyDescent="0.2">
      <c r="B1321" s="148"/>
      <c r="C1321" s="148"/>
      <c r="D1321" s="148"/>
      <c r="E1321" s="148"/>
      <c r="F1321" s="148"/>
      <c r="G1321" s="148"/>
      <c r="H1321" s="148"/>
      <c r="I1321" s="148"/>
      <c r="J1321" s="148"/>
      <c r="K1321" s="148"/>
      <c r="L1321" s="148"/>
      <c r="M1321" s="148"/>
    </row>
    <row r="1322" spans="2:13" x14ac:dyDescent="0.2">
      <c r="B1322" s="148"/>
      <c r="C1322" s="148"/>
      <c r="D1322" s="148"/>
      <c r="E1322" s="148"/>
      <c r="F1322" s="148"/>
      <c r="G1322" s="148"/>
      <c r="H1322" s="148"/>
      <c r="I1322" s="148"/>
      <c r="J1322" s="148"/>
      <c r="K1322" s="148"/>
      <c r="L1322" s="148"/>
      <c r="M1322" s="148"/>
    </row>
    <row r="1323" spans="2:13" x14ac:dyDescent="0.2">
      <c r="B1323" s="148"/>
      <c r="C1323" s="148"/>
      <c r="D1323" s="148"/>
      <c r="E1323" s="148"/>
      <c r="F1323" s="148"/>
      <c r="G1323" s="148"/>
      <c r="H1323" s="148"/>
      <c r="I1323" s="148"/>
      <c r="J1323" s="148"/>
      <c r="K1323" s="148"/>
      <c r="L1323" s="148"/>
      <c r="M1323" s="148"/>
    </row>
    <row r="1324" spans="2:13" x14ac:dyDescent="0.2">
      <c r="B1324" s="148"/>
      <c r="C1324" s="148"/>
      <c r="D1324" s="148"/>
      <c r="E1324" s="148"/>
      <c r="F1324" s="148"/>
      <c r="G1324" s="148"/>
      <c r="H1324" s="148"/>
      <c r="I1324" s="148"/>
      <c r="J1324" s="148"/>
      <c r="K1324" s="148"/>
      <c r="L1324" s="148"/>
      <c r="M1324" s="148"/>
    </row>
    <row r="1325" spans="2:13" x14ac:dyDescent="0.2">
      <c r="B1325" s="148"/>
      <c r="C1325" s="148"/>
      <c r="D1325" s="148"/>
      <c r="E1325" s="148"/>
      <c r="F1325" s="148"/>
      <c r="G1325" s="148"/>
      <c r="H1325" s="148"/>
      <c r="I1325" s="148"/>
      <c r="J1325" s="148"/>
      <c r="K1325" s="148"/>
      <c r="L1325" s="148"/>
      <c r="M1325" s="148"/>
    </row>
    <row r="1326" spans="2:13" x14ac:dyDescent="0.2">
      <c r="B1326" s="148"/>
      <c r="C1326" s="148"/>
      <c r="D1326" s="148"/>
      <c r="E1326" s="148"/>
      <c r="F1326" s="148"/>
      <c r="G1326" s="148"/>
      <c r="H1326" s="148"/>
      <c r="I1326" s="148"/>
      <c r="J1326" s="148"/>
      <c r="K1326" s="148"/>
      <c r="L1326" s="148"/>
      <c r="M1326" s="148"/>
    </row>
    <row r="1327" spans="2:13" x14ac:dyDescent="0.2">
      <c r="B1327" s="148"/>
      <c r="C1327" s="148"/>
      <c r="D1327" s="148"/>
      <c r="E1327" s="148"/>
      <c r="F1327" s="148"/>
      <c r="G1327" s="148"/>
      <c r="H1327" s="148"/>
      <c r="I1327" s="148"/>
      <c r="J1327" s="148"/>
      <c r="K1327" s="148"/>
      <c r="L1327" s="148"/>
      <c r="M1327" s="148"/>
    </row>
    <row r="1328" spans="2:13" x14ac:dyDescent="0.2">
      <c r="B1328" s="148"/>
      <c r="C1328" s="148"/>
      <c r="D1328" s="148"/>
      <c r="E1328" s="148"/>
      <c r="F1328" s="148"/>
      <c r="G1328" s="148"/>
      <c r="H1328" s="148"/>
      <c r="I1328" s="148"/>
      <c r="J1328" s="148"/>
      <c r="K1328" s="148"/>
      <c r="L1328" s="148"/>
      <c r="M1328" s="148"/>
    </row>
    <row r="1329" spans="2:13" x14ac:dyDescent="0.2">
      <c r="B1329" s="148"/>
      <c r="C1329" s="148"/>
      <c r="D1329" s="148"/>
      <c r="E1329" s="148"/>
      <c r="F1329" s="148"/>
      <c r="G1329" s="148"/>
      <c r="H1329" s="148"/>
      <c r="I1329" s="148"/>
      <c r="J1329" s="148"/>
      <c r="K1329" s="148"/>
      <c r="L1329" s="148"/>
      <c r="M1329" s="148"/>
    </row>
    <row r="1330" spans="2:13" x14ac:dyDescent="0.2">
      <c r="B1330" s="148"/>
      <c r="C1330" s="148"/>
      <c r="D1330" s="148"/>
      <c r="E1330" s="148"/>
      <c r="F1330" s="148"/>
      <c r="G1330" s="148"/>
      <c r="H1330" s="148"/>
      <c r="I1330" s="148"/>
      <c r="J1330" s="148"/>
      <c r="K1330" s="148"/>
      <c r="L1330" s="148"/>
      <c r="M1330" s="148"/>
    </row>
    <row r="1331" spans="2:13" x14ac:dyDescent="0.2">
      <c r="B1331" s="148"/>
      <c r="C1331" s="148"/>
      <c r="D1331" s="148"/>
      <c r="E1331" s="148"/>
      <c r="F1331" s="148"/>
      <c r="G1331" s="148"/>
      <c r="H1331" s="148"/>
      <c r="I1331" s="148"/>
      <c r="J1331" s="148"/>
      <c r="K1331" s="148"/>
      <c r="L1331" s="148"/>
      <c r="M1331" s="148"/>
    </row>
    <row r="1332" spans="2:13" x14ac:dyDescent="0.2">
      <c r="B1332" s="148"/>
      <c r="C1332" s="148"/>
      <c r="D1332" s="148"/>
      <c r="E1332" s="148"/>
      <c r="F1332" s="148"/>
      <c r="G1332" s="148"/>
      <c r="H1332" s="148"/>
      <c r="I1332" s="148"/>
      <c r="J1332" s="148"/>
      <c r="K1332" s="148"/>
      <c r="L1332" s="148"/>
      <c r="M1332" s="148"/>
    </row>
    <row r="1333" spans="2:13" x14ac:dyDescent="0.2">
      <c r="B1333" s="148"/>
      <c r="C1333" s="148"/>
      <c r="D1333" s="148"/>
      <c r="E1333" s="148"/>
      <c r="F1333" s="148"/>
      <c r="G1333" s="148"/>
      <c r="H1333" s="148"/>
      <c r="I1333" s="148"/>
      <c r="J1333" s="148"/>
      <c r="K1333" s="148"/>
      <c r="L1333" s="148"/>
      <c r="M1333" s="148"/>
    </row>
    <row r="1334" spans="2:13" x14ac:dyDescent="0.2">
      <c r="B1334" s="148"/>
      <c r="C1334" s="148"/>
      <c r="D1334" s="148"/>
      <c r="E1334" s="148"/>
      <c r="F1334" s="148"/>
      <c r="G1334" s="148"/>
      <c r="H1334" s="148"/>
      <c r="I1334" s="148"/>
      <c r="J1334" s="148"/>
      <c r="K1334" s="148"/>
      <c r="L1334" s="148"/>
      <c r="M1334" s="148"/>
    </row>
    <row r="1335" spans="2:13" x14ac:dyDescent="0.2">
      <c r="B1335" s="148"/>
      <c r="C1335" s="148"/>
      <c r="D1335" s="148"/>
      <c r="E1335" s="148"/>
      <c r="F1335" s="148"/>
      <c r="G1335" s="148"/>
      <c r="H1335" s="148"/>
      <c r="I1335" s="148"/>
      <c r="J1335" s="148"/>
      <c r="K1335" s="148"/>
      <c r="L1335" s="148"/>
      <c r="M1335" s="148"/>
    </row>
    <row r="1336" spans="2:13" x14ac:dyDescent="0.2">
      <c r="B1336" s="148"/>
      <c r="C1336" s="148"/>
      <c r="D1336" s="148"/>
      <c r="E1336" s="148"/>
      <c r="F1336" s="148"/>
      <c r="G1336" s="148"/>
      <c r="H1336" s="148"/>
      <c r="I1336" s="148"/>
      <c r="J1336" s="148"/>
      <c r="K1336" s="148"/>
      <c r="L1336" s="148"/>
      <c r="M1336" s="148"/>
    </row>
    <row r="1337" spans="2:13" x14ac:dyDescent="0.2">
      <c r="B1337" s="148"/>
      <c r="C1337" s="148"/>
      <c r="D1337" s="148"/>
      <c r="E1337" s="148"/>
      <c r="F1337" s="148"/>
      <c r="G1337" s="148"/>
      <c r="H1337" s="148"/>
      <c r="I1337" s="148"/>
      <c r="J1337" s="148"/>
      <c r="K1337" s="148"/>
      <c r="L1337" s="148"/>
      <c r="M1337" s="148"/>
    </row>
    <row r="1338" spans="2:13" x14ac:dyDescent="0.2">
      <c r="B1338" s="148"/>
      <c r="C1338" s="148"/>
      <c r="D1338" s="148"/>
      <c r="E1338" s="148"/>
      <c r="F1338" s="148"/>
      <c r="G1338" s="148"/>
      <c r="H1338" s="148"/>
      <c r="I1338" s="148"/>
      <c r="J1338" s="148"/>
      <c r="K1338" s="148"/>
      <c r="L1338" s="148"/>
      <c r="M1338" s="148"/>
    </row>
    <row r="1339" spans="2:13" x14ac:dyDescent="0.2">
      <c r="B1339" s="148"/>
      <c r="C1339" s="148"/>
      <c r="D1339" s="148"/>
      <c r="E1339" s="148"/>
      <c r="F1339" s="148"/>
      <c r="G1339" s="148"/>
      <c r="H1339" s="148"/>
      <c r="I1339" s="148"/>
      <c r="J1339" s="148"/>
      <c r="K1339" s="148"/>
      <c r="L1339" s="148"/>
      <c r="M1339" s="148"/>
    </row>
    <row r="1340" spans="2:13" x14ac:dyDescent="0.2">
      <c r="B1340" s="148"/>
      <c r="C1340" s="148"/>
      <c r="D1340" s="148"/>
      <c r="E1340" s="148"/>
      <c r="F1340" s="148"/>
      <c r="G1340" s="148"/>
      <c r="H1340" s="148"/>
      <c r="I1340" s="148"/>
      <c r="J1340" s="148"/>
      <c r="K1340" s="148"/>
      <c r="L1340" s="148"/>
      <c r="M1340" s="148"/>
    </row>
    <row r="1341" spans="2:13" x14ac:dyDescent="0.2">
      <c r="B1341" s="148"/>
      <c r="C1341" s="148"/>
      <c r="D1341" s="148"/>
      <c r="E1341" s="148"/>
      <c r="F1341" s="148"/>
      <c r="G1341" s="148"/>
      <c r="H1341" s="148"/>
      <c r="I1341" s="148"/>
      <c r="J1341" s="148"/>
      <c r="K1341" s="148"/>
      <c r="L1341" s="148"/>
      <c r="M1341" s="148"/>
    </row>
    <row r="1342" spans="2:13" x14ac:dyDescent="0.2">
      <c r="B1342" s="148"/>
      <c r="C1342" s="148"/>
      <c r="D1342" s="148"/>
      <c r="E1342" s="148"/>
      <c r="F1342" s="148"/>
      <c r="G1342" s="148"/>
      <c r="H1342" s="148"/>
      <c r="I1342" s="148"/>
      <c r="J1342" s="148"/>
      <c r="K1342" s="148"/>
      <c r="L1342" s="148"/>
      <c r="M1342" s="148"/>
    </row>
    <row r="1343" spans="2:13" x14ac:dyDescent="0.2">
      <c r="B1343" s="148"/>
      <c r="C1343" s="148"/>
      <c r="D1343" s="148"/>
      <c r="E1343" s="148"/>
      <c r="F1343" s="148"/>
      <c r="G1343" s="148"/>
      <c r="H1343" s="148"/>
      <c r="I1343" s="148"/>
      <c r="J1343" s="148"/>
      <c r="K1343" s="148"/>
      <c r="L1343" s="148"/>
      <c r="M1343" s="148"/>
    </row>
    <row r="1344" spans="2:13" x14ac:dyDescent="0.2">
      <c r="B1344" s="148"/>
      <c r="C1344" s="148"/>
      <c r="D1344" s="148"/>
      <c r="E1344" s="148"/>
      <c r="F1344" s="148"/>
      <c r="G1344" s="148"/>
      <c r="H1344" s="148"/>
      <c r="I1344" s="148"/>
      <c r="J1344" s="148"/>
      <c r="K1344" s="148"/>
      <c r="L1344" s="148"/>
      <c r="M1344" s="148"/>
    </row>
    <row r="1345" spans="2:13" x14ac:dyDescent="0.2">
      <c r="B1345" s="148"/>
      <c r="C1345" s="148"/>
      <c r="D1345" s="148"/>
      <c r="E1345" s="148"/>
      <c r="F1345" s="148"/>
      <c r="G1345" s="148"/>
      <c r="H1345" s="148"/>
      <c r="I1345" s="148"/>
      <c r="J1345" s="148"/>
      <c r="K1345" s="148"/>
      <c r="L1345" s="148"/>
      <c r="M1345" s="148"/>
    </row>
    <row r="1346" spans="2:13" x14ac:dyDescent="0.2">
      <c r="B1346" s="148"/>
      <c r="C1346" s="148"/>
      <c r="D1346" s="148"/>
      <c r="E1346" s="148"/>
      <c r="F1346" s="148"/>
      <c r="G1346" s="148"/>
      <c r="H1346" s="148"/>
      <c r="I1346" s="148"/>
      <c r="J1346" s="148"/>
      <c r="K1346" s="148"/>
      <c r="L1346" s="148"/>
      <c r="M1346" s="148"/>
    </row>
    <row r="1347" spans="2:13" x14ac:dyDescent="0.2">
      <c r="B1347" s="148"/>
      <c r="C1347" s="148"/>
      <c r="D1347" s="148"/>
      <c r="E1347" s="148"/>
      <c r="F1347" s="148"/>
      <c r="G1347" s="148"/>
      <c r="H1347" s="148"/>
      <c r="I1347" s="148"/>
      <c r="J1347" s="148"/>
      <c r="K1347" s="148"/>
      <c r="L1347" s="148"/>
      <c r="M1347" s="148"/>
    </row>
    <row r="1348" spans="2:13" x14ac:dyDescent="0.2">
      <c r="B1348" s="148"/>
      <c r="C1348" s="148"/>
      <c r="D1348" s="148"/>
      <c r="E1348" s="148"/>
      <c r="F1348" s="148"/>
      <c r="G1348" s="148"/>
      <c r="H1348" s="148"/>
      <c r="I1348" s="148"/>
      <c r="J1348" s="148"/>
      <c r="K1348" s="148"/>
      <c r="L1348" s="148"/>
      <c r="M1348" s="148"/>
    </row>
    <row r="1349" spans="2:13" x14ac:dyDescent="0.2">
      <c r="B1349" s="148"/>
      <c r="C1349" s="148"/>
      <c r="D1349" s="148"/>
      <c r="E1349" s="148"/>
      <c r="F1349" s="148"/>
      <c r="G1349" s="148"/>
      <c r="H1349" s="148"/>
      <c r="I1349" s="148"/>
      <c r="J1349" s="148"/>
      <c r="K1349" s="148"/>
      <c r="L1349" s="148"/>
      <c r="M1349" s="148"/>
    </row>
    <row r="1350" spans="2:13" x14ac:dyDescent="0.2">
      <c r="B1350" s="148"/>
      <c r="C1350" s="148"/>
      <c r="D1350" s="148"/>
      <c r="E1350" s="148"/>
      <c r="F1350" s="148"/>
      <c r="G1350" s="148"/>
      <c r="H1350" s="148"/>
      <c r="I1350" s="148"/>
      <c r="J1350" s="148"/>
      <c r="K1350" s="148"/>
      <c r="L1350" s="148"/>
      <c r="M1350" s="148"/>
    </row>
    <row r="1351" spans="2:13" x14ac:dyDescent="0.2">
      <c r="B1351" s="148"/>
      <c r="C1351" s="148"/>
      <c r="D1351" s="148"/>
      <c r="E1351" s="148"/>
      <c r="F1351" s="148"/>
      <c r="G1351" s="148"/>
      <c r="H1351" s="148"/>
      <c r="I1351" s="148"/>
      <c r="J1351" s="148"/>
      <c r="K1351" s="148"/>
      <c r="L1351" s="148"/>
      <c r="M1351" s="148"/>
    </row>
    <row r="1352" spans="2:13" x14ac:dyDescent="0.2">
      <c r="B1352" s="148"/>
      <c r="C1352" s="148"/>
      <c r="D1352" s="148"/>
      <c r="E1352" s="148"/>
      <c r="F1352" s="148"/>
      <c r="G1352" s="148"/>
      <c r="H1352" s="148"/>
      <c r="I1352" s="148"/>
      <c r="J1352" s="148"/>
      <c r="K1352" s="148"/>
      <c r="L1352" s="148"/>
      <c r="M1352" s="148"/>
    </row>
    <row r="1353" spans="2:13" x14ac:dyDescent="0.2">
      <c r="B1353" s="148"/>
      <c r="C1353" s="148"/>
      <c r="D1353" s="148"/>
      <c r="E1353" s="148"/>
      <c r="F1353" s="148"/>
      <c r="G1353" s="148"/>
      <c r="H1353" s="148"/>
      <c r="I1353" s="148"/>
      <c r="J1353" s="148"/>
      <c r="K1353" s="148"/>
      <c r="L1353" s="148"/>
      <c r="M1353" s="148"/>
    </row>
    <row r="1354" spans="2:13" x14ac:dyDescent="0.2">
      <c r="B1354" s="148"/>
      <c r="C1354" s="148"/>
      <c r="D1354" s="148"/>
      <c r="E1354" s="148"/>
      <c r="F1354" s="148"/>
      <c r="G1354" s="148"/>
      <c r="H1354" s="148"/>
      <c r="I1354" s="148"/>
      <c r="J1354" s="148"/>
      <c r="K1354" s="148"/>
      <c r="L1354" s="148"/>
      <c r="M1354" s="148"/>
    </row>
    <row r="1355" spans="2:13" x14ac:dyDescent="0.2">
      <c r="B1355" s="148"/>
      <c r="C1355" s="148"/>
      <c r="D1355" s="148"/>
      <c r="E1355" s="148"/>
      <c r="F1355" s="148"/>
      <c r="G1355" s="148"/>
      <c r="H1355" s="148"/>
      <c r="I1355" s="148"/>
      <c r="J1355" s="148"/>
      <c r="K1355" s="148"/>
      <c r="L1355" s="148"/>
      <c r="M1355" s="148"/>
    </row>
    <row r="1356" spans="2:13" x14ac:dyDescent="0.2">
      <c r="B1356" s="148"/>
      <c r="C1356" s="148"/>
      <c r="D1356" s="148"/>
      <c r="E1356" s="148"/>
      <c r="F1356" s="148"/>
      <c r="G1356" s="148"/>
      <c r="H1356" s="148"/>
      <c r="I1356" s="148"/>
      <c r="J1356" s="148"/>
      <c r="K1356" s="148"/>
      <c r="L1356" s="148"/>
      <c r="M1356" s="148"/>
    </row>
    <row r="1357" spans="2:13" x14ac:dyDescent="0.2">
      <c r="B1357" s="148"/>
      <c r="C1357" s="148"/>
      <c r="D1357" s="148"/>
      <c r="E1357" s="148"/>
      <c r="F1357" s="148"/>
      <c r="G1357" s="148"/>
      <c r="H1357" s="148"/>
      <c r="I1357" s="148"/>
      <c r="J1357" s="148"/>
      <c r="K1357" s="148"/>
      <c r="L1357" s="148"/>
      <c r="M1357" s="148"/>
    </row>
    <row r="1358" spans="2:13" x14ac:dyDescent="0.2">
      <c r="B1358" s="148"/>
      <c r="C1358" s="148"/>
      <c r="D1358" s="148"/>
      <c r="E1358" s="148"/>
      <c r="F1358" s="148"/>
      <c r="G1358" s="148"/>
      <c r="H1358" s="148"/>
      <c r="I1358" s="148"/>
      <c r="J1358" s="148"/>
      <c r="K1358" s="148"/>
      <c r="L1358" s="148"/>
      <c r="M1358" s="148"/>
    </row>
    <row r="1359" spans="2:13" x14ac:dyDescent="0.2">
      <c r="B1359" s="148"/>
      <c r="C1359" s="148"/>
      <c r="D1359" s="148"/>
      <c r="E1359" s="148"/>
      <c r="F1359" s="148"/>
      <c r="G1359" s="148"/>
      <c r="H1359" s="148"/>
      <c r="I1359" s="148"/>
      <c r="J1359" s="148"/>
      <c r="K1359" s="148"/>
      <c r="L1359" s="148"/>
      <c r="M1359" s="148"/>
    </row>
    <row r="1360" spans="2:13" x14ac:dyDescent="0.2">
      <c r="B1360" s="148"/>
      <c r="C1360" s="148"/>
      <c r="D1360" s="148"/>
      <c r="E1360" s="148"/>
      <c r="F1360" s="148"/>
      <c r="G1360" s="148"/>
      <c r="H1360" s="148"/>
      <c r="I1360" s="148"/>
      <c r="J1360" s="148"/>
      <c r="K1360" s="148"/>
      <c r="L1360" s="148"/>
      <c r="M1360" s="148"/>
    </row>
    <row r="1361" spans="2:13" x14ac:dyDescent="0.2">
      <c r="B1361" s="148"/>
      <c r="C1361" s="148"/>
      <c r="D1361" s="148"/>
      <c r="E1361" s="148"/>
      <c r="F1361" s="148"/>
      <c r="G1361" s="148"/>
      <c r="H1361" s="148"/>
      <c r="I1361" s="148"/>
      <c r="J1361" s="148"/>
      <c r="K1361" s="148"/>
      <c r="L1361" s="148"/>
      <c r="M1361" s="148"/>
    </row>
    <row r="1362" spans="2:13" x14ac:dyDescent="0.2">
      <c r="B1362" s="148"/>
      <c r="C1362" s="148"/>
      <c r="D1362" s="148"/>
      <c r="E1362" s="148"/>
      <c r="F1362" s="148"/>
      <c r="G1362" s="148"/>
      <c r="H1362" s="148"/>
      <c r="I1362" s="148"/>
      <c r="J1362" s="148"/>
      <c r="K1362" s="148"/>
      <c r="L1362" s="148"/>
      <c r="M1362" s="148"/>
    </row>
    <row r="1363" spans="2:13" x14ac:dyDescent="0.2">
      <c r="B1363" s="148"/>
      <c r="C1363" s="148"/>
      <c r="D1363" s="148"/>
      <c r="E1363" s="148"/>
      <c r="F1363" s="148"/>
      <c r="G1363" s="148"/>
      <c r="H1363" s="148"/>
      <c r="I1363" s="148"/>
      <c r="J1363" s="148"/>
      <c r="K1363" s="148"/>
      <c r="L1363" s="148"/>
      <c r="M1363" s="148"/>
    </row>
    <row r="1364" spans="2:13" x14ac:dyDescent="0.2">
      <c r="B1364" s="148"/>
      <c r="C1364" s="148"/>
      <c r="D1364" s="148"/>
      <c r="E1364" s="148"/>
      <c r="F1364" s="148"/>
      <c r="G1364" s="148"/>
      <c r="H1364" s="148"/>
      <c r="I1364" s="148"/>
      <c r="J1364" s="148"/>
      <c r="K1364" s="148"/>
      <c r="L1364" s="148"/>
      <c r="M1364" s="148"/>
    </row>
    <row r="1365" spans="2:13" x14ac:dyDescent="0.2">
      <c r="B1365" s="148"/>
      <c r="C1365" s="148"/>
      <c r="D1365" s="148"/>
      <c r="E1365" s="148"/>
      <c r="F1365" s="148"/>
      <c r="G1365" s="148"/>
      <c r="H1365" s="148"/>
      <c r="I1365" s="148"/>
      <c r="J1365" s="148"/>
      <c r="K1365" s="148"/>
      <c r="L1365" s="148"/>
      <c r="M1365" s="148"/>
    </row>
    <row r="1366" spans="2:13" x14ac:dyDescent="0.2">
      <c r="B1366" s="148"/>
      <c r="C1366" s="148"/>
      <c r="D1366" s="148"/>
      <c r="E1366" s="148"/>
      <c r="F1366" s="148"/>
      <c r="G1366" s="148"/>
      <c r="H1366" s="148"/>
      <c r="I1366" s="148"/>
      <c r="J1366" s="148"/>
      <c r="K1366" s="148"/>
      <c r="L1366" s="148"/>
      <c r="M1366" s="148"/>
    </row>
    <row r="1367" spans="2:13" x14ac:dyDescent="0.2">
      <c r="B1367" s="148"/>
      <c r="C1367" s="148"/>
      <c r="D1367" s="148"/>
      <c r="E1367" s="148"/>
      <c r="F1367" s="148"/>
      <c r="G1367" s="148"/>
      <c r="H1367" s="148"/>
      <c r="I1367" s="148"/>
      <c r="J1367" s="148"/>
      <c r="K1367" s="148"/>
      <c r="L1367" s="148"/>
      <c r="M1367" s="148"/>
    </row>
    <row r="1368" spans="2:13" x14ac:dyDescent="0.2">
      <c r="B1368" s="148"/>
      <c r="C1368" s="148"/>
      <c r="D1368" s="148"/>
      <c r="E1368" s="148"/>
      <c r="F1368" s="148"/>
      <c r="G1368" s="148"/>
      <c r="H1368" s="148"/>
      <c r="I1368" s="148"/>
      <c r="J1368" s="148"/>
      <c r="K1368" s="148"/>
      <c r="L1368" s="148"/>
      <c r="M1368" s="148"/>
    </row>
    <row r="1369" spans="2:13" x14ac:dyDescent="0.2">
      <c r="B1369" s="148"/>
      <c r="C1369" s="148"/>
      <c r="D1369" s="148"/>
      <c r="E1369" s="148"/>
      <c r="F1369" s="148"/>
      <c r="G1369" s="148"/>
      <c r="H1369" s="148"/>
      <c r="I1369" s="148"/>
      <c r="J1369" s="148"/>
      <c r="K1369" s="148"/>
      <c r="L1369" s="148"/>
      <c r="M1369" s="148"/>
    </row>
    <row r="1370" spans="2:13" x14ac:dyDescent="0.2">
      <c r="B1370" s="148"/>
      <c r="C1370" s="148"/>
      <c r="D1370" s="148"/>
      <c r="E1370" s="148"/>
      <c r="F1370" s="148"/>
      <c r="G1370" s="148"/>
      <c r="H1370" s="148"/>
      <c r="I1370" s="148"/>
      <c r="J1370" s="148"/>
      <c r="K1370" s="148"/>
      <c r="L1370" s="148"/>
      <c r="M1370" s="148"/>
    </row>
    <row r="1371" spans="2:13" x14ac:dyDescent="0.2">
      <c r="B1371" s="148"/>
      <c r="C1371" s="148"/>
      <c r="D1371" s="148"/>
      <c r="E1371" s="148"/>
      <c r="F1371" s="148"/>
      <c r="G1371" s="148"/>
      <c r="H1371" s="148"/>
      <c r="I1371" s="148"/>
      <c r="J1371" s="148"/>
      <c r="K1371" s="148"/>
      <c r="L1371" s="148"/>
      <c r="M1371" s="148"/>
    </row>
    <row r="1372" spans="2:13" x14ac:dyDescent="0.2">
      <c r="B1372" s="148"/>
      <c r="C1372" s="148"/>
      <c r="D1372" s="148"/>
      <c r="E1372" s="148"/>
      <c r="F1372" s="148"/>
      <c r="G1372" s="148"/>
      <c r="H1372" s="148"/>
      <c r="I1372" s="148"/>
      <c r="J1372" s="148"/>
      <c r="K1372" s="148"/>
      <c r="L1372" s="148"/>
      <c r="M1372" s="148"/>
    </row>
    <row r="1373" spans="2:13" x14ac:dyDescent="0.2">
      <c r="B1373" s="148"/>
      <c r="C1373" s="148"/>
      <c r="D1373" s="148"/>
      <c r="E1373" s="148"/>
      <c r="F1373" s="148"/>
      <c r="G1373" s="148"/>
      <c r="H1373" s="148"/>
      <c r="I1373" s="148"/>
      <c r="J1373" s="148"/>
      <c r="K1373" s="148"/>
      <c r="L1373" s="148"/>
      <c r="M1373" s="148"/>
    </row>
    <row r="1374" spans="2:13" x14ac:dyDescent="0.2">
      <c r="B1374" s="148"/>
      <c r="C1374" s="148"/>
      <c r="D1374" s="148"/>
      <c r="E1374" s="148"/>
      <c r="F1374" s="148"/>
      <c r="G1374" s="148"/>
      <c r="H1374" s="148"/>
      <c r="I1374" s="148"/>
      <c r="J1374" s="148"/>
      <c r="K1374" s="148"/>
      <c r="L1374" s="148"/>
      <c r="M1374" s="148"/>
    </row>
    <row r="1375" spans="2:13" x14ac:dyDescent="0.2">
      <c r="B1375" s="148"/>
      <c r="C1375" s="148"/>
      <c r="D1375" s="148"/>
      <c r="E1375" s="148"/>
      <c r="F1375" s="148"/>
      <c r="G1375" s="148"/>
      <c r="H1375" s="148"/>
      <c r="I1375" s="148"/>
      <c r="J1375" s="148"/>
      <c r="K1375" s="148"/>
      <c r="L1375" s="148"/>
      <c r="M1375" s="148"/>
    </row>
    <row r="1376" spans="2:13" x14ac:dyDescent="0.2">
      <c r="B1376" s="148"/>
      <c r="C1376" s="148"/>
      <c r="D1376" s="148"/>
      <c r="E1376" s="148"/>
      <c r="F1376" s="148"/>
      <c r="G1376" s="148"/>
      <c r="H1376" s="148"/>
      <c r="I1376" s="148"/>
      <c r="J1376" s="148"/>
      <c r="K1376" s="148"/>
      <c r="L1376" s="148"/>
      <c r="M1376" s="148"/>
    </row>
    <row r="1377" spans="2:13" x14ac:dyDescent="0.2">
      <c r="B1377" s="148"/>
      <c r="C1377" s="148"/>
      <c r="D1377" s="148"/>
      <c r="E1377" s="148"/>
      <c r="F1377" s="148"/>
      <c r="G1377" s="148"/>
      <c r="H1377" s="148"/>
      <c r="I1377" s="148"/>
      <c r="J1377" s="148"/>
      <c r="K1377" s="148"/>
      <c r="L1377" s="148"/>
      <c r="M1377" s="148"/>
    </row>
    <row r="1378" spans="2:13" x14ac:dyDescent="0.2">
      <c r="B1378" s="148"/>
      <c r="C1378" s="148"/>
      <c r="D1378" s="148"/>
      <c r="E1378" s="148"/>
      <c r="F1378" s="148"/>
      <c r="G1378" s="148"/>
      <c r="H1378" s="148"/>
      <c r="I1378" s="148"/>
      <c r="J1378" s="148"/>
      <c r="K1378" s="148"/>
      <c r="L1378" s="148"/>
      <c r="M1378" s="148"/>
    </row>
    <row r="1379" spans="2:13" x14ac:dyDescent="0.2">
      <c r="B1379" s="148"/>
      <c r="C1379" s="148"/>
      <c r="D1379" s="148"/>
      <c r="E1379" s="148"/>
      <c r="F1379" s="148"/>
      <c r="G1379" s="148"/>
      <c r="H1379" s="148"/>
      <c r="I1379" s="148"/>
      <c r="J1379" s="148"/>
      <c r="K1379" s="148"/>
      <c r="L1379" s="148"/>
      <c r="M1379" s="148"/>
    </row>
    <row r="1380" spans="2:13" x14ac:dyDescent="0.2">
      <c r="B1380" s="148"/>
      <c r="C1380" s="148"/>
      <c r="D1380" s="148"/>
      <c r="E1380" s="148"/>
      <c r="F1380" s="148"/>
      <c r="G1380" s="148"/>
      <c r="H1380" s="148"/>
      <c r="I1380" s="148"/>
      <c r="J1380" s="148"/>
      <c r="K1380" s="148"/>
      <c r="L1380" s="148"/>
      <c r="M1380" s="148"/>
    </row>
    <row r="1381" spans="2:13" x14ac:dyDescent="0.2">
      <c r="B1381" s="148"/>
      <c r="C1381" s="148"/>
      <c r="D1381" s="148"/>
      <c r="E1381" s="148"/>
      <c r="F1381" s="148"/>
      <c r="G1381" s="148"/>
      <c r="H1381" s="148"/>
      <c r="I1381" s="148"/>
      <c r="J1381" s="148"/>
      <c r="K1381" s="148"/>
      <c r="L1381" s="148"/>
      <c r="M1381" s="148"/>
    </row>
    <row r="1382" spans="2:13" x14ac:dyDescent="0.2">
      <c r="B1382" s="148"/>
      <c r="C1382" s="148"/>
      <c r="D1382" s="148"/>
      <c r="E1382" s="148"/>
      <c r="F1382" s="148"/>
      <c r="G1382" s="148"/>
      <c r="H1382" s="148"/>
      <c r="I1382" s="148"/>
      <c r="J1382" s="148"/>
      <c r="K1382" s="148"/>
      <c r="L1382" s="148"/>
      <c r="M1382" s="148"/>
    </row>
    <row r="1383" spans="2:13" x14ac:dyDescent="0.2">
      <c r="B1383" s="148"/>
      <c r="C1383" s="148"/>
      <c r="D1383" s="148"/>
      <c r="E1383" s="148"/>
      <c r="F1383" s="148"/>
      <c r="G1383" s="148"/>
      <c r="H1383" s="148"/>
      <c r="I1383" s="148"/>
      <c r="J1383" s="148"/>
      <c r="K1383" s="148"/>
      <c r="L1383" s="148"/>
      <c r="M1383" s="148"/>
    </row>
    <row r="1384" spans="2:13" x14ac:dyDescent="0.2">
      <c r="B1384" s="148"/>
      <c r="C1384" s="148"/>
      <c r="D1384" s="148"/>
      <c r="E1384" s="148"/>
      <c r="F1384" s="148"/>
      <c r="G1384" s="148"/>
      <c r="H1384" s="148"/>
      <c r="I1384" s="148"/>
      <c r="J1384" s="148"/>
      <c r="K1384" s="148"/>
      <c r="L1384" s="148"/>
      <c r="M1384" s="148"/>
    </row>
    <row r="1385" spans="2:13" x14ac:dyDescent="0.2">
      <c r="B1385" s="148"/>
      <c r="C1385" s="148"/>
      <c r="D1385" s="148"/>
      <c r="E1385" s="148"/>
      <c r="F1385" s="148"/>
      <c r="G1385" s="148"/>
      <c r="H1385" s="148"/>
      <c r="I1385" s="148"/>
      <c r="J1385" s="148"/>
      <c r="K1385" s="148"/>
      <c r="L1385" s="148"/>
      <c r="M1385" s="148"/>
    </row>
    <row r="1386" spans="2:13" x14ac:dyDescent="0.2">
      <c r="B1386" s="148"/>
      <c r="C1386" s="148"/>
      <c r="D1386" s="148"/>
      <c r="E1386" s="148"/>
      <c r="F1386" s="148"/>
      <c r="G1386" s="148"/>
      <c r="H1386" s="148"/>
      <c r="I1386" s="148"/>
      <c r="J1386" s="148"/>
      <c r="K1386" s="148"/>
      <c r="L1386" s="148"/>
      <c r="M1386" s="148"/>
    </row>
    <row r="1387" spans="2:13" x14ac:dyDescent="0.2">
      <c r="B1387" s="148"/>
      <c r="C1387" s="148"/>
      <c r="D1387" s="148"/>
      <c r="E1387" s="148"/>
      <c r="F1387" s="148"/>
      <c r="G1387" s="148"/>
      <c r="H1387" s="148"/>
      <c r="I1387" s="148"/>
      <c r="J1387" s="148"/>
      <c r="K1387" s="148"/>
      <c r="L1387" s="148"/>
      <c r="M1387" s="148"/>
    </row>
    <row r="1388" spans="2:13" x14ac:dyDescent="0.2">
      <c r="B1388" s="148"/>
      <c r="C1388" s="148"/>
      <c r="D1388" s="148"/>
      <c r="E1388" s="148"/>
      <c r="F1388" s="148"/>
      <c r="G1388" s="148"/>
      <c r="H1388" s="148"/>
      <c r="I1388" s="148"/>
      <c r="J1388" s="148"/>
      <c r="K1388" s="148"/>
      <c r="L1388" s="148"/>
      <c r="M1388" s="148"/>
    </row>
    <row r="1389" spans="2:13" x14ac:dyDescent="0.2">
      <c r="B1389" s="148"/>
      <c r="C1389" s="148"/>
      <c r="D1389" s="148"/>
      <c r="E1389" s="148"/>
      <c r="F1389" s="148"/>
      <c r="G1389" s="148"/>
      <c r="H1389" s="148"/>
      <c r="I1389" s="148"/>
      <c r="J1389" s="148"/>
      <c r="K1389" s="148"/>
      <c r="L1389" s="148"/>
      <c r="M1389" s="148"/>
    </row>
    <row r="1390" spans="2:13" x14ac:dyDescent="0.2">
      <c r="B1390" s="148"/>
      <c r="C1390" s="148"/>
      <c r="D1390" s="148"/>
      <c r="E1390" s="148"/>
      <c r="F1390" s="148"/>
      <c r="G1390" s="148"/>
      <c r="H1390" s="148"/>
      <c r="I1390" s="148"/>
      <c r="J1390" s="148"/>
      <c r="K1390" s="148"/>
      <c r="L1390" s="148"/>
      <c r="M1390" s="148"/>
    </row>
    <row r="1391" spans="2:13" x14ac:dyDescent="0.2">
      <c r="B1391" s="148"/>
      <c r="C1391" s="148"/>
      <c r="D1391" s="148"/>
      <c r="E1391" s="148"/>
      <c r="F1391" s="148"/>
      <c r="G1391" s="148"/>
      <c r="H1391" s="148"/>
      <c r="I1391" s="148"/>
      <c r="J1391" s="148"/>
      <c r="K1391" s="148"/>
      <c r="L1391" s="148"/>
      <c r="M1391" s="148"/>
    </row>
    <row r="1392" spans="2:13" x14ac:dyDescent="0.2">
      <c r="B1392" s="148"/>
      <c r="C1392" s="148"/>
      <c r="D1392" s="148"/>
      <c r="E1392" s="148"/>
      <c r="F1392" s="148"/>
      <c r="G1392" s="148"/>
      <c r="H1392" s="148"/>
      <c r="I1392" s="148"/>
      <c r="J1392" s="148"/>
      <c r="K1392" s="148"/>
      <c r="L1392" s="148"/>
      <c r="M1392" s="148"/>
    </row>
    <row r="1393" spans="2:13" x14ac:dyDescent="0.2">
      <c r="B1393" s="148"/>
      <c r="C1393" s="148"/>
      <c r="D1393" s="148"/>
      <c r="E1393" s="148"/>
      <c r="F1393" s="148"/>
      <c r="G1393" s="148"/>
      <c r="H1393" s="148"/>
      <c r="I1393" s="148"/>
      <c r="J1393" s="148"/>
      <c r="K1393" s="148"/>
      <c r="L1393" s="148"/>
      <c r="M1393" s="148"/>
    </row>
    <row r="1394" spans="2:13" x14ac:dyDescent="0.2">
      <c r="B1394" s="148"/>
      <c r="C1394" s="148"/>
      <c r="D1394" s="148"/>
      <c r="E1394" s="148"/>
      <c r="F1394" s="148"/>
      <c r="G1394" s="148"/>
      <c r="H1394" s="148"/>
      <c r="I1394" s="148"/>
      <c r="J1394" s="148"/>
      <c r="K1394" s="148"/>
      <c r="L1394" s="148"/>
      <c r="M1394" s="148"/>
    </row>
    <row r="1395" spans="2:13" x14ac:dyDescent="0.2">
      <c r="B1395" s="148"/>
      <c r="C1395" s="148"/>
      <c r="D1395" s="148"/>
      <c r="E1395" s="148"/>
      <c r="F1395" s="148"/>
      <c r="G1395" s="148"/>
      <c r="H1395" s="148"/>
      <c r="I1395" s="148"/>
      <c r="J1395" s="148"/>
      <c r="K1395" s="148"/>
      <c r="L1395" s="148"/>
      <c r="M1395" s="148"/>
    </row>
    <row r="1396" spans="2:13" x14ac:dyDescent="0.2">
      <c r="B1396" s="148"/>
      <c r="C1396" s="148"/>
      <c r="D1396" s="148"/>
      <c r="E1396" s="148"/>
      <c r="F1396" s="148"/>
      <c r="G1396" s="148"/>
      <c r="H1396" s="148"/>
      <c r="I1396" s="148"/>
      <c r="J1396" s="148"/>
      <c r="K1396" s="148"/>
      <c r="L1396" s="148"/>
      <c r="M1396" s="148"/>
    </row>
    <row r="1397" spans="2:13" x14ac:dyDescent="0.2">
      <c r="B1397" s="148"/>
      <c r="C1397" s="148"/>
      <c r="D1397" s="148"/>
      <c r="E1397" s="148"/>
      <c r="F1397" s="148"/>
      <c r="G1397" s="148"/>
      <c r="H1397" s="148"/>
      <c r="I1397" s="148"/>
      <c r="J1397" s="148"/>
      <c r="K1397" s="148"/>
      <c r="L1397" s="148"/>
      <c r="M1397" s="148"/>
    </row>
    <row r="1398" spans="2:13" x14ac:dyDescent="0.2">
      <c r="B1398" s="148"/>
      <c r="C1398" s="148"/>
      <c r="D1398" s="148"/>
      <c r="E1398" s="148"/>
      <c r="F1398" s="148"/>
      <c r="G1398" s="148"/>
      <c r="H1398" s="148"/>
      <c r="I1398" s="148"/>
      <c r="J1398" s="148"/>
      <c r="K1398" s="148"/>
      <c r="L1398" s="148"/>
      <c r="M1398" s="148"/>
    </row>
    <row r="1399" spans="2:13" x14ac:dyDescent="0.2">
      <c r="B1399" s="148"/>
      <c r="C1399" s="148"/>
      <c r="D1399" s="148"/>
      <c r="E1399" s="148"/>
      <c r="F1399" s="148"/>
      <c r="G1399" s="148"/>
      <c r="H1399" s="148"/>
      <c r="I1399" s="148"/>
      <c r="J1399" s="148"/>
      <c r="K1399" s="148"/>
      <c r="L1399" s="148"/>
      <c r="M1399" s="148"/>
    </row>
    <row r="1400" spans="2:13" x14ac:dyDescent="0.2">
      <c r="B1400" s="148"/>
      <c r="C1400" s="148"/>
      <c r="D1400" s="148"/>
      <c r="E1400" s="148"/>
      <c r="F1400" s="148"/>
      <c r="G1400" s="148"/>
      <c r="H1400" s="148"/>
      <c r="I1400" s="148"/>
      <c r="J1400" s="148"/>
      <c r="K1400" s="148"/>
      <c r="L1400" s="148"/>
      <c r="M1400" s="148"/>
    </row>
    <row r="1401" spans="2:13" x14ac:dyDescent="0.2">
      <c r="B1401" s="148"/>
      <c r="C1401" s="148"/>
      <c r="D1401" s="148"/>
      <c r="E1401" s="148"/>
      <c r="F1401" s="148"/>
      <c r="G1401" s="148"/>
      <c r="H1401" s="148"/>
      <c r="I1401" s="148"/>
      <c r="J1401" s="148"/>
      <c r="K1401" s="148"/>
      <c r="L1401" s="148"/>
      <c r="M1401" s="148"/>
    </row>
    <row r="1402" spans="2:13" x14ac:dyDescent="0.2">
      <c r="B1402" s="148"/>
      <c r="C1402" s="148"/>
      <c r="D1402" s="148"/>
      <c r="E1402" s="148"/>
      <c r="F1402" s="148"/>
      <c r="G1402" s="148"/>
      <c r="H1402" s="148"/>
      <c r="I1402" s="148"/>
      <c r="J1402" s="148"/>
      <c r="K1402" s="148"/>
      <c r="L1402" s="148"/>
      <c r="M1402" s="148"/>
    </row>
    <row r="1403" spans="2:13" x14ac:dyDescent="0.2">
      <c r="B1403" s="148"/>
      <c r="C1403" s="148"/>
      <c r="D1403" s="148"/>
      <c r="E1403" s="148"/>
      <c r="F1403" s="148"/>
      <c r="G1403" s="148"/>
      <c r="H1403" s="148"/>
      <c r="I1403" s="148"/>
      <c r="J1403" s="148"/>
      <c r="K1403" s="148"/>
      <c r="L1403" s="148"/>
      <c r="M1403" s="148"/>
    </row>
    <row r="1404" spans="2:13" x14ac:dyDescent="0.2">
      <c r="B1404" s="148"/>
      <c r="C1404" s="148"/>
      <c r="D1404" s="148"/>
      <c r="E1404" s="148"/>
      <c r="F1404" s="148"/>
      <c r="G1404" s="148"/>
      <c r="H1404" s="148"/>
      <c r="I1404" s="148"/>
      <c r="J1404" s="148"/>
      <c r="K1404" s="148"/>
      <c r="L1404" s="148"/>
      <c r="M1404" s="148"/>
    </row>
    <row r="1405" spans="2:13" x14ac:dyDescent="0.2">
      <c r="B1405" s="148"/>
      <c r="C1405" s="148"/>
      <c r="D1405" s="148"/>
      <c r="E1405" s="148"/>
      <c r="F1405" s="148"/>
      <c r="G1405" s="148"/>
      <c r="H1405" s="148"/>
      <c r="I1405" s="148"/>
      <c r="J1405" s="148"/>
      <c r="K1405" s="148"/>
      <c r="L1405" s="148"/>
      <c r="M1405" s="148"/>
    </row>
    <row r="1406" spans="2:13" x14ac:dyDescent="0.2">
      <c r="B1406" s="148"/>
      <c r="C1406" s="148"/>
      <c r="D1406" s="148"/>
      <c r="E1406" s="148"/>
      <c r="F1406" s="148"/>
      <c r="G1406" s="148"/>
      <c r="H1406" s="148"/>
      <c r="I1406" s="148"/>
      <c r="J1406" s="148"/>
      <c r="K1406" s="148"/>
      <c r="L1406" s="148"/>
      <c r="M1406" s="148"/>
    </row>
    <row r="1407" spans="2:13" x14ac:dyDescent="0.2">
      <c r="B1407" s="148"/>
      <c r="C1407" s="148"/>
      <c r="D1407" s="148"/>
      <c r="E1407" s="148"/>
      <c r="F1407" s="148"/>
      <c r="G1407" s="148"/>
      <c r="H1407" s="148"/>
      <c r="I1407" s="148"/>
      <c r="J1407" s="148"/>
      <c r="K1407" s="148"/>
      <c r="L1407" s="148"/>
      <c r="M1407" s="148"/>
    </row>
    <row r="1408" spans="2:13" x14ac:dyDescent="0.2">
      <c r="B1408" s="148"/>
      <c r="C1408" s="148"/>
      <c r="D1408" s="148"/>
      <c r="E1408" s="148"/>
      <c r="F1408" s="148"/>
      <c r="G1408" s="148"/>
      <c r="H1408" s="148"/>
      <c r="I1408" s="148"/>
      <c r="J1408" s="148"/>
      <c r="K1408" s="148"/>
      <c r="L1408" s="148"/>
      <c r="M1408" s="148"/>
    </row>
    <row r="1409" spans="2:13" x14ac:dyDescent="0.2">
      <c r="B1409" s="148"/>
      <c r="C1409" s="148"/>
      <c r="D1409" s="148"/>
      <c r="E1409" s="148"/>
      <c r="F1409" s="148"/>
      <c r="G1409" s="148"/>
      <c r="H1409" s="148"/>
      <c r="I1409" s="148"/>
      <c r="J1409" s="148"/>
      <c r="K1409" s="148"/>
      <c r="L1409" s="148"/>
      <c r="M1409" s="148"/>
    </row>
    <row r="1410" spans="2:13" x14ac:dyDescent="0.2">
      <c r="B1410" s="148"/>
      <c r="C1410" s="148"/>
      <c r="D1410" s="148"/>
      <c r="E1410" s="148"/>
      <c r="F1410" s="148"/>
      <c r="G1410" s="148"/>
      <c r="H1410" s="148"/>
      <c r="I1410" s="148"/>
      <c r="J1410" s="148"/>
      <c r="K1410" s="148"/>
      <c r="L1410" s="148"/>
      <c r="M1410" s="148"/>
    </row>
    <row r="1411" spans="2:13" x14ac:dyDescent="0.2">
      <c r="B1411" s="148"/>
      <c r="C1411" s="148"/>
      <c r="D1411" s="148"/>
      <c r="E1411" s="148"/>
      <c r="F1411" s="148"/>
      <c r="G1411" s="148"/>
      <c r="H1411" s="148"/>
      <c r="I1411" s="148"/>
      <c r="J1411" s="148"/>
      <c r="K1411" s="148"/>
      <c r="L1411" s="148"/>
      <c r="M1411" s="148"/>
    </row>
    <row r="1412" spans="2:13" x14ac:dyDescent="0.2">
      <c r="B1412" s="148"/>
      <c r="C1412" s="148"/>
      <c r="D1412" s="148"/>
      <c r="E1412" s="148"/>
      <c r="F1412" s="148"/>
      <c r="G1412" s="148"/>
      <c r="H1412" s="148"/>
      <c r="I1412" s="148"/>
      <c r="J1412" s="148"/>
      <c r="K1412" s="148"/>
      <c r="L1412" s="148"/>
      <c r="M1412" s="148"/>
    </row>
    <row r="1413" spans="2:13" x14ac:dyDescent="0.2">
      <c r="B1413" s="148"/>
      <c r="C1413" s="148"/>
      <c r="D1413" s="148"/>
      <c r="E1413" s="148"/>
      <c r="F1413" s="148"/>
      <c r="G1413" s="148"/>
      <c r="H1413" s="148"/>
      <c r="I1413" s="148"/>
      <c r="J1413" s="148"/>
      <c r="K1413" s="148"/>
      <c r="L1413" s="148"/>
      <c r="M1413" s="148"/>
    </row>
    <row r="1414" spans="2:13" x14ac:dyDescent="0.2">
      <c r="B1414" s="148"/>
      <c r="C1414" s="148"/>
      <c r="D1414" s="148"/>
      <c r="E1414" s="148"/>
      <c r="F1414" s="148"/>
      <c r="G1414" s="148"/>
      <c r="H1414" s="148"/>
      <c r="I1414" s="148"/>
      <c r="J1414" s="148"/>
      <c r="K1414" s="148"/>
      <c r="L1414" s="148"/>
      <c r="M1414" s="148"/>
    </row>
    <row r="1415" spans="2:13" x14ac:dyDescent="0.2">
      <c r="B1415" s="148"/>
      <c r="C1415" s="148"/>
      <c r="D1415" s="148"/>
      <c r="E1415" s="148"/>
      <c r="F1415" s="148"/>
      <c r="G1415" s="148"/>
      <c r="H1415" s="148"/>
      <c r="I1415" s="148"/>
      <c r="J1415" s="148"/>
      <c r="K1415" s="148"/>
      <c r="L1415" s="148"/>
      <c r="M1415" s="148"/>
    </row>
    <row r="1416" spans="2:13" x14ac:dyDescent="0.2">
      <c r="B1416" s="148"/>
      <c r="C1416" s="148"/>
      <c r="D1416" s="148"/>
      <c r="E1416" s="148"/>
      <c r="F1416" s="148"/>
      <c r="G1416" s="148"/>
      <c r="H1416" s="148"/>
      <c r="I1416" s="148"/>
      <c r="J1416" s="148"/>
      <c r="K1416" s="148"/>
      <c r="L1416" s="148"/>
      <c r="M1416" s="148"/>
    </row>
    <row r="1417" spans="2:13" x14ac:dyDescent="0.2">
      <c r="B1417" s="148"/>
      <c r="C1417" s="148"/>
      <c r="D1417" s="148"/>
      <c r="E1417" s="148"/>
      <c r="F1417" s="148"/>
      <c r="G1417" s="148"/>
      <c r="H1417" s="148"/>
      <c r="I1417" s="148"/>
      <c r="J1417" s="148"/>
      <c r="K1417" s="148"/>
      <c r="L1417" s="148"/>
      <c r="M1417" s="148"/>
    </row>
    <row r="1418" spans="2:13" x14ac:dyDescent="0.2">
      <c r="B1418" s="148"/>
      <c r="C1418" s="148"/>
      <c r="D1418" s="148"/>
      <c r="E1418" s="148"/>
      <c r="F1418" s="148"/>
      <c r="G1418" s="148"/>
      <c r="H1418" s="148"/>
      <c r="I1418" s="148"/>
      <c r="J1418" s="148"/>
      <c r="K1418" s="148"/>
      <c r="L1418" s="148"/>
      <c r="M1418" s="148"/>
    </row>
    <row r="1419" spans="2:13" x14ac:dyDescent="0.2">
      <c r="B1419" s="148"/>
      <c r="C1419" s="148"/>
      <c r="D1419" s="148"/>
      <c r="E1419" s="148"/>
      <c r="F1419" s="148"/>
      <c r="G1419" s="148"/>
      <c r="H1419" s="148"/>
      <c r="I1419" s="148"/>
      <c r="J1419" s="148"/>
      <c r="K1419" s="148"/>
      <c r="L1419" s="148"/>
      <c r="M1419" s="148"/>
    </row>
    <row r="1420" spans="2:13" x14ac:dyDescent="0.2">
      <c r="B1420" s="148"/>
      <c r="C1420" s="148"/>
      <c r="D1420" s="148"/>
      <c r="E1420" s="148"/>
      <c r="F1420" s="148"/>
      <c r="G1420" s="148"/>
      <c r="H1420" s="148"/>
      <c r="I1420" s="148"/>
      <c r="J1420" s="148"/>
      <c r="K1420" s="148"/>
      <c r="L1420" s="148"/>
      <c r="M1420" s="148"/>
    </row>
    <row r="1421" spans="2:13" x14ac:dyDescent="0.2">
      <c r="B1421" s="148"/>
      <c r="C1421" s="148"/>
      <c r="D1421" s="148"/>
      <c r="E1421" s="148"/>
      <c r="F1421" s="148"/>
      <c r="G1421" s="148"/>
      <c r="H1421" s="148"/>
      <c r="I1421" s="148"/>
      <c r="J1421" s="148"/>
      <c r="K1421" s="148"/>
      <c r="L1421" s="148"/>
      <c r="M1421" s="148"/>
    </row>
    <row r="1422" spans="2:13" x14ac:dyDescent="0.2">
      <c r="B1422" s="148"/>
      <c r="C1422" s="148"/>
      <c r="D1422" s="148"/>
      <c r="E1422" s="148"/>
      <c r="F1422" s="148"/>
      <c r="G1422" s="148"/>
      <c r="H1422" s="148"/>
      <c r="I1422" s="148"/>
      <c r="J1422" s="148"/>
      <c r="K1422" s="148"/>
      <c r="L1422" s="148"/>
      <c r="M1422" s="148"/>
    </row>
    <row r="1423" spans="2:13" x14ac:dyDescent="0.2">
      <c r="B1423" s="148"/>
      <c r="C1423" s="148"/>
      <c r="D1423" s="148"/>
      <c r="E1423" s="148"/>
      <c r="F1423" s="148"/>
      <c r="G1423" s="148"/>
      <c r="H1423" s="148"/>
      <c r="I1423" s="148"/>
      <c r="J1423" s="148"/>
      <c r="K1423" s="148"/>
      <c r="L1423" s="148"/>
      <c r="M1423" s="148"/>
    </row>
    <row r="1424" spans="2:13" x14ac:dyDescent="0.2">
      <c r="B1424" s="148"/>
      <c r="C1424" s="148"/>
      <c r="D1424" s="148"/>
      <c r="E1424" s="148"/>
      <c r="F1424" s="148"/>
      <c r="G1424" s="148"/>
      <c r="H1424" s="148"/>
      <c r="I1424" s="148"/>
      <c r="J1424" s="148"/>
      <c r="K1424" s="148"/>
      <c r="L1424" s="148"/>
      <c r="M1424" s="148"/>
    </row>
    <row r="1425" spans="2:13" x14ac:dyDescent="0.2">
      <c r="B1425" s="148"/>
      <c r="C1425" s="148"/>
      <c r="D1425" s="148"/>
      <c r="E1425" s="148"/>
      <c r="F1425" s="148"/>
      <c r="G1425" s="148"/>
      <c r="H1425" s="148"/>
      <c r="I1425" s="148"/>
      <c r="J1425" s="148"/>
      <c r="K1425" s="148"/>
      <c r="L1425" s="148"/>
      <c r="M1425" s="148"/>
    </row>
    <row r="1426" spans="2:13" x14ac:dyDescent="0.2">
      <c r="B1426" s="148"/>
      <c r="C1426" s="148"/>
      <c r="D1426" s="148"/>
      <c r="E1426" s="148"/>
      <c r="F1426" s="148"/>
      <c r="G1426" s="148"/>
      <c r="H1426" s="148"/>
      <c r="I1426" s="148"/>
      <c r="J1426" s="148"/>
      <c r="K1426" s="148"/>
      <c r="L1426" s="148"/>
      <c r="M1426" s="148"/>
    </row>
    <row r="1427" spans="2:13" x14ac:dyDescent="0.2">
      <c r="B1427" s="148"/>
      <c r="C1427" s="148"/>
      <c r="D1427" s="148"/>
      <c r="E1427" s="148"/>
      <c r="F1427" s="148"/>
      <c r="G1427" s="148"/>
      <c r="H1427" s="148"/>
      <c r="I1427" s="148"/>
      <c r="J1427" s="148"/>
      <c r="K1427" s="148"/>
      <c r="L1427" s="148"/>
      <c r="M1427" s="148"/>
    </row>
    <row r="1428" spans="2:13" x14ac:dyDescent="0.2">
      <c r="B1428" s="148"/>
      <c r="C1428" s="148"/>
      <c r="D1428" s="148"/>
      <c r="E1428" s="148"/>
      <c r="F1428" s="148"/>
      <c r="G1428" s="148"/>
      <c r="H1428" s="148"/>
      <c r="I1428" s="148"/>
      <c r="J1428" s="148"/>
      <c r="K1428" s="148"/>
      <c r="L1428" s="148"/>
      <c r="M1428" s="148"/>
    </row>
    <row r="1429" spans="2:13" x14ac:dyDescent="0.2">
      <c r="B1429" s="148"/>
      <c r="C1429" s="148"/>
      <c r="D1429" s="148"/>
      <c r="E1429" s="148"/>
      <c r="F1429" s="148"/>
      <c r="G1429" s="148"/>
      <c r="H1429" s="148"/>
      <c r="I1429" s="148"/>
      <c r="J1429" s="148"/>
      <c r="K1429" s="148"/>
      <c r="L1429" s="148"/>
      <c r="M1429" s="148"/>
    </row>
    <row r="1430" spans="2:13" x14ac:dyDescent="0.2">
      <c r="B1430" s="148"/>
      <c r="C1430" s="148"/>
      <c r="D1430" s="148"/>
      <c r="E1430" s="148"/>
      <c r="F1430" s="148"/>
      <c r="G1430" s="148"/>
      <c r="H1430" s="148"/>
      <c r="I1430" s="148"/>
      <c r="J1430" s="148"/>
      <c r="K1430" s="148"/>
      <c r="L1430" s="148"/>
      <c r="M1430" s="148"/>
    </row>
    <row r="1431" spans="2:13" x14ac:dyDescent="0.2">
      <c r="B1431" s="148"/>
      <c r="C1431" s="148"/>
      <c r="D1431" s="148"/>
      <c r="E1431" s="148"/>
      <c r="F1431" s="148"/>
      <c r="G1431" s="148"/>
      <c r="H1431" s="148"/>
      <c r="I1431" s="148"/>
      <c r="J1431" s="148"/>
      <c r="K1431" s="148"/>
      <c r="L1431" s="148"/>
      <c r="M1431" s="148"/>
    </row>
    <row r="1432" spans="2:13" x14ac:dyDescent="0.2">
      <c r="B1432" s="148"/>
      <c r="C1432" s="148"/>
      <c r="D1432" s="148"/>
      <c r="E1432" s="148"/>
      <c r="F1432" s="148"/>
      <c r="G1432" s="148"/>
      <c r="H1432" s="148"/>
      <c r="I1432" s="148"/>
      <c r="J1432" s="148"/>
      <c r="K1432" s="148"/>
      <c r="L1432" s="148"/>
      <c r="M1432" s="148"/>
    </row>
    <row r="1433" spans="2:13" x14ac:dyDescent="0.2">
      <c r="B1433" s="148"/>
      <c r="C1433" s="148"/>
      <c r="D1433" s="148"/>
      <c r="E1433" s="148"/>
      <c r="F1433" s="148"/>
      <c r="G1433" s="148"/>
      <c r="H1433" s="148"/>
      <c r="I1433" s="148"/>
      <c r="J1433" s="148"/>
      <c r="K1433" s="148"/>
      <c r="L1433" s="148"/>
      <c r="M1433" s="148"/>
    </row>
    <row r="1434" spans="2:13" x14ac:dyDescent="0.2">
      <c r="B1434" s="148"/>
      <c r="C1434" s="148"/>
      <c r="D1434" s="148"/>
      <c r="E1434" s="148"/>
      <c r="F1434" s="148"/>
      <c r="G1434" s="148"/>
      <c r="H1434" s="148"/>
      <c r="I1434" s="148"/>
      <c r="J1434" s="148"/>
      <c r="K1434" s="148"/>
      <c r="L1434" s="148"/>
      <c r="M1434" s="148"/>
    </row>
    <row r="1435" spans="2:13" x14ac:dyDescent="0.2">
      <c r="B1435" s="148"/>
      <c r="C1435" s="148"/>
      <c r="D1435" s="148"/>
      <c r="E1435" s="148"/>
      <c r="F1435" s="148"/>
      <c r="G1435" s="148"/>
      <c r="H1435" s="148"/>
      <c r="I1435" s="148"/>
      <c r="J1435" s="148"/>
      <c r="K1435" s="148"/>
      <c r="L1435" s="148"/>
      <c r="M1435" s="148"/>
    </row>
    <row r="1436" spans="2:13" x14ac:dyDescent="0.2">
      <c r="B1436" s="148"/>
      <c r="C1436" s="148"/>
      <c r="D1436" s="148"/>
      <c r="E1436" s="148"/>
      <c r="F1436" s="148"/>
      <c r="G1436" s="148"/>
      <c r="H1436" s="148"/>
      <c r="I1436" s="148"/>
      <c r="J1436" s="148"/>
      <c r="K1436" s="148"/>
      <c r="L1436" s="148"/>
      <c r="M1436" s="148"/>
    </row>
    <row r="1437" spans="2:13" x14ac:dyDescent="0.2">
      <c r="B1437" s="148"/>
      <c r="C1437" s="148"/>
      <c r="D1437" s="148"/>
      <c r="E1437" s="148"/>
      <c r="F1437" s="148"/>
      <c r="G1437" s="148"/>
      <c r="H1437" s="148"/>
      <c r="I1437" s="148"/>
      <c r="J1437" s="148"/>
      <c r="K1437" s="148"/>
      <c r="L1437" s="148"/>
      <c r="M1437" s="148"/>
    </row>
    <row r="1438" spans="2:13" x14ac:dyDescent="0.2">
      <c r="B1438" s="148"/>
      <c r="C1438" s="148"/>
      <c r="D1438" s="148"/>
      <c r="E1438" s="148"/>
      <c r="F1438" s="148"/>
      <c r="G1438" s="148"/>
      <c r="H1438" s="148"/>
      <c r="I1438" s="148"/>
      <c r="J1438" s="148"/>
      <c r="K1438" s="148"/>
      <c r="L1438" s="148"/>
      <c r="M1438" s="148"/>
    </row>
    <row r="1439" spans="2:13" x14ac:dyDescent="0.2">
      <c r="B1439" s="148"/>
      <c r="C1439" s="148"/>
      <c r="D1439" s="148"/>
      <c r="E1439" s="148"/>
      <c r="F1439" s="148"/>
      <c r="G1439" s="148"/>
      <c r="H1439" s="148"/>
      <c r="I1439" s="148"/>
      <c r="J1439" s="148"/>
      <c r="K1439" s="148"/>
      <c r="L1439" s="148"/>
      <c r="M1439" s="148"/>
    </row>
    <row r="1440" spans="2:13" x14ac:dyDescent="0.2">
      <c r="B1440" s="148"/>
      <c r="C1440" s="148"/>
      <c r="D1440" s="148"/>
      <c r="E1440" s="148"/>
      <c r="F1440" s="148"/>
      <c r="G1440" s="148"/>
      <c r="H1440" s="148"/>
      <c r="I1440" s="148"/>
      <c r="J1440" s="148"/>
      <c r="K1440" s="148"/>
      <c r="L1440" s="148"/>
      <c r="M1440" s="148"/>
    </row>
    <row r="1441" spans="2:13" x14ac:dyDescent="0.2">
      <c r="B1441" s="148"/>
      <c r="C1441" s="148"/>
      <c r="D1441" s="148"/>
      <c r="E1441" s="148"/>
      <c r="F1441" s="148"/>
      <c r="G1441" s="148"/>
      <c r="H1441" s="148"/>
      <c r="I1441" s="148"/>
      <c r="J1441" s="148"/>
      <c r="K1441" s="148"/>
      <c r="L1441" s="148"/>
      <c r="M1441" s="148"/>
    </row>
    <row r="1442" spans="2:13" x14ac:dyDescent="0.2">
      <c r="B1442" s="148"/>
      <c r="C1442" s="148"/>
      <c r="D1442" s="148"/>
      <c r="E1442" s="148"/>
      <c r="F1442" s="148"/>
      <c r="G1442" s="148"/>
      <c r="H1442" s="148"/>
      <c r="I1442" s="148"/>
      <c r="J1442" s="148"/>
      <c r="K1442" s="148"/>
      <c r="L1442" s="148"/>
      <c r="M1442" s="148"/>
    </row>
    <row r="1443" spans="2:13" x14ac:dyDescent="0.2">
      <c r="B1443" s="148"/>
      <c r="C1443" s="148"/>
      <c r="D1443" s="148"/>
      <c r="E1443" s="148"/>
      <c r="F1443" s="148"/>
      <c r="G1443" s="148"/>
      <c r="H1443" s="148"/>
      <c r="I1443" s="148"/>
      <c r="J1443" s="148"/>
      <c r="K1443" s="148"/>
      <c r="L1443" s="148"/>
      <c r="M1443" s="148"/>
    </row>
    <row r="1444" spans="2:13" x14ac:dyDescent="0.2">
      <c r="B1444" s="148"/>
      <c r="C1444" s="148"/>
      <c r="D1444" s="148"/>
      <c r="E1444" s="148"/>
      <c r="F1444" s="148"/>
      <c r="G1444" s="148"/>
      <c r="H1444" s="148"/>
      <c r="I1444" s="148"/>
      <c r="J1444" s="148"/>
      <c r="K1444" s="148"/>
      <c r="L1444" s="148"/>
      <c r="M1444" s="148"/>
    </row>
    <row r="1445" spans="2:13" x14ac:dyDescent="0.2">
      <c r="B1445" s="148"/>
      <c r="C1445" s="148"/>
      <c r="D1445" s="148"/>
      <c r="E1445" s="148"/>
      <c r="F1445" s="148"/>
      <c r="G1445" s="148"/>
      <c r="H1445" s="148"/>
      <c r="I1445" s="148"/>
      <c r="J1445" s="148"/>
      <c r="K1445" s="148"/>
      <c r="L1445" s="148"/>
      <c r="M1445" s="148"/>
    </row>
    <row r="1446" spans="2:13" x14ac:dyDescent="0.2">
      <c r="B1446" s="148"/>
      <c r="C1446" s="148"/>
      <c r="D1446" s="148"/>
      <c r="E1446" s="148"/>
      <c r="F1446" s="148"/>
      <c r="G1446" s="148"/>
      <c r="H1446" s="148"/>
      <c r="I1446" s="148"/>
      <c r="J1446" s="148"/>
      <c r="K1446" s="148"/>
      <c r="L1446" s="148"/>
      <c r="M1446" s="148"/>
    </row>
    <row r="1447" spans="2:13" x14ac:dyDescent="0.2">
      <c r="B1447" s="148"/>
      <c r="C1447" s="148"/>
      <c r="D1447" s="148"/>
      <c r="E1447" s="148"/>
      <c r="F1447" s="148"/>
      <c r="G1447" s="148"/>
      <c r="H1447" s="148"/>
      <c r="I1447" s="148"/>
      <c r="J1447" s="148"/>
      <c r="K1447" s="148"/>
      <c r="L1447" s="148"/>
      <c r="M1447" s="148"/>
    </row>
    <row r="1448" spans="2:13" x14ac:dyDescent="0.2">
      <c r="B1448" s="148"/>
      <c r="C1448" s="148"/>
      <c r="D1448" s="148"/>
      <c r="E1448" s="148"/>
      <c r="F1448" s="148"/>
      <c r="G1448" s="148"/>
      <c r="H1448" s="148"/>
      <c r="I1448" s="148"/>
      <c r="J1448" s="148"/>
      <c r="K1448" s="148"/>
      <c r="L1448" s="148"/>
      <c r="M1448" s="148"/>
    </row>
    <row r="1449" spans="2:13" x14ac:dyDescent="0.2">
      <c r="B1449" s="148"/>
      <c r="C1449" s="148"/>
      <c r="D1449" s="148"/>
      <c r="E1449" s="148"/>
      <c r="F1449" s="148"/>
      <c r="G1449" s="148"/>
      <c r="H1449" s="148"/>
      <c r="I1449" s="148"/>
      <c r="J1449" s="148"/>
      <c r="K1449" s="148"/>
      <c r="L1449" s="148"/>
      <c r="M1449" s="148"/>
    </row>
    <row r="1450" spans="2:13" x14ac:dyDescent="0.2">
      <c r="B1450" s="148"/>
      <c r="C1450" s="148"/>
      <c r="D1450" s="148"/>
      <c r="E1450" s="148"/>
      <c r="F1450" s="148"/>
      <c r="G1450" s="148"/>
      <c r="H1450" s="148"/>
      <c r="I1450" s="148"/>
      <c r="J1450" s="148"/>
      <c r="K1450" s="148"/>
      <c r="L1450" s="148"/>
      <c r="M1450" s="148"/>
    </row>
    <row r="1451" spans="2:13" x14ac:dyDescent="0.2">
      <c r="B1451" s="148"/>
      <c r="C1451" s="148"/>
      <c r="D1451" s="148"/>
      <c r="E1451" s="148"/>
      <c r="F1451" s="148"/>
      <c r="G1451" s="148"/>
      <c r="H1451" s="148"/>
      <c r="I1451" s="148"/>
      <c r="J1451" s="148"/>
      <c r="K1451" s="148"/>
      <c r="L1451" s="148"/>
      <c r="M1451" s="148"/>
    </row>
    <row r="1452" spans="2:13" x14ac:dyDescent="0.2">
      <c r="B1452" s="148"/>
      <c r="C1452" s="148"/>
      <c r="D1452" s="148"/>
      <c r="E1452" s="148"/>
      <c r="F1452" s="148"/>
      <c r="G1452" s="148"/>
      <c r="H1452" s="148"/>
      <c r="I1452" s="148"/>
      <c r="J1452" s="148"/>
      <c r="K1452" s="148"/>
      <c r="L1452" s="148"/>
      <c r="M1452" s="148"/>
    </row>
    <row r="1453" spans="2:13" x14ac:dyDescent="0.2">
      <c r="B1453" s="148"/>
      <c r="C1453" s="148"/>
      <c r="D1453" s="148"/>
      <c r="E1453" s="148"/>
      <c r="F1453" s="148"/>
      <c r="G1453" s="148"/>
      <c r="H1453" s="148"/>
      <c r="I1453" s="148"/>
      <c r="J1453" s="148"/>
      <c r="K1453" s="148"/>
      <c r="L1453" s="148"/>
      <c r="M1453" s="148"/>
    </row>
    <row r="1454" spans="2:13" x14ac:dyDescent="0.2">
      <c r="B1454" s="148"/>
      <c r="C1454" s="148"/>
      <c r="D1454" s="148"/>
      <c r="E1454" s="148"/>
      <c r="F1454" s="148"/>
      <c r="G1454" s="148"/>
      <c r="H1454" s="148"/>
      <c r="I1454" s="148"/>
      <c r="J1454" s="148"/>
      <c r="K1454" s="148"/>
      <c r="L1454" s="148"/>
      <c r="M1454" s="148"/>
    </row>
    <row r="1455" spans="2:13" x14ac:dyDescent="0.2">
      <c r="B1455" s="148"/>
      <c r="C1455" s="148"/>
      <c r="D1455" s="148"/>
      <c r="E1455" s="148"/>
      <c r="F1455" s="148"/>
      <c r="G1455" s="148"/>
      <c r="H1455" s="148"/>
      <c r="I1455" s="148"/>
      <c r="J1455" s="148"/>
      <c r="K1455" s="148"/>
      <c r="L1455" s="148"/>
      <c r="M1455" s="148"/>
    </row>
    <row r="1456" spans="2:13" x14ac:dyDescent="0.2">
      <c r="B1456" s="148"/>
      <c r="C1456" s="148"/>
      <c r="D1456" s="148"/>
      <c r="E1456" s="148"/>
      <c r="F1456" s="148"/>
      <c r="G1456" s="148"/>
      <c r="H1456" s="148"/>
      <c r="I1456" s="148"/>
      <c r="J1456" s="148"/>
      <c r="K1456" s="148"/>
      <c r="L1456" s="148"/>
      <c r="M1456" s="148"/>
    </row>
    <row r="1457" spans="2:13" x14ac:dyDescent="0.2">
      <c r="B1457" s="148"/>
      <c r="C1457" s="148"/>
      <c r="D1457" s="148"/>
      <c r="E1457" s="148"/>
      <c r="F1457" s="148"/>
      <c r="G1457" s="148"/>
      <c r="H1457" s="148"/>
      <c r="I1457" s="148"/>
      <c r="J1457" s="148"/>
      <c r="K1457" s="148"/>
      <c r="L1457" s="148"/>
      <c r="M1457" s="148"/>
    </row>
    <row r="1458" spans="2:13" x14ac:dyDescent="0.2">
      <c r="B1458" s="148"/>
      <c r="C1458" s="148"/>
      <c r="D1458" s="148"/>
      <c r="E1458" s="148"/>
      <c r="F1458" s="148"/>
      <c r="G1458" s="148"/>
      <c r="H1458" s="148"/>
      <c r="I1458" s="148"/>
      <c r="J1458" s="148"/>
      <c r="K1458" s="148"/>
      <c r="L1458" s="148"/>
      <c r="M1458" s="148"/>
    </row>
    <row r="1459" spans="2:13" x14ac:dyDescent="0.2">
      <c r="B1459" s="148"/>
      <c r="C1459" s="148"/>
      <c r="D1459" s="148"/>
      <c r="E1459" s="148"/>
      <c r="F1459" s="148"/>
      <c r="G1459" s="148"/>
      <c r="H1459" s="148"/>
      <c r="I1459" s="148"/>
      <c r="J1459" s="148"/>
      <c r="K1459" s="148"/>
      <c r="L1459" s="148"/>
      <c r="M1459" s="148"/>
    </row>
    <row r="1460" spans="2:13" x14ac:dyDescent="0.2">
      <c r="B1460" s="148"/>
      <c r="C1460" s="148"/>
      <c r="D1460" s="148"/>
      <c r="E1460" s="148"/>
      <c r="F1460" s="148"/>
      <c r="G1460" s="148"/>
      <c r="H1460" s="148"/>
      <c r="I1460" s="148"/>
      <c r="J1460" s="148"/>
      <c r="K1460" s="148"/>
      <c r="L1460" s="148"/>
      <c r="M1460" s="148"/>
    </row>
    <row r="1461" spans="2:13" x14ac:dyDescent="0.2">
      <c r="B1461" s="148"/>
      <c r="C1461" s="148"/>
      <c r="D1461" s="148"/>
      <c r="E1461" s="148"/>
      <c r="F1461" s="148"/>
      <c r="G1461" s="148"/>
      <c r="H1461" s="148"/>
      <c r="I1461" s="148"/>
      <c r="J1461" s="148"/>
      <c r="K1461" s="148"/>
      <c r="L1461" s="148"/>
      <c r="M1461" s="148"/>
    </row>
    <row r="1462" spans="2:13" x14ac:dyDescent="0.2">
      <c r="B1462" s="148"/>
      <c r="C1462" s="148"/>
      <c r="D1462" s="148"/>
      <c r="E1462" s="148"/>
      <c r="F1462" s="148"/>
      <c r="G1462" s="148"/>
      <c r="H1462" s="148"/>
      <c r="I1462" s="148"/>
      <c r="J1462" s="148"/>
      <c r="K1462" s="148"/>
      <c r="L1462" s="148"/>
      <c r="M1462" s="148"/>
    </row>
    <row r="1463" spans="2:13" x14ac:dyDescent="0.2">
      <c r="B1463" s="148"/>
      <c r="C1463" s="148"/>
      <c r="D1463" s="148"/>
      <c r="E1463" s="148"/>
      <c r="F1463" s="148"/>
      <c r="G1463" s="148"/>
      <c r="H1463" s="148"/>
      <c r="I1463" s="148"/>
      <c r="J1463" s="148"/>
      <c r="K1463" s="148"/>
      <c r="L1463" s="148"/>
      <c r="M1463" s="148"/>
    </row>
    <row r="1464" spans="2:13" x14ac:dyDescent="0.2">
      <c r="B1464" s="148"/>
      <c r="C1464" s="148"/>
      <c r="D1464" s="148"/>
      <c r="E1464" s="148"/>
      <c r="F1464" s="148"/>
      <c r="G1464" s="148"/>
      <c r="H1464" s="148"/>
      <c r="I1464" s="148"/>
      <c r="J1464" s="148"/>
      <c r="K1464" s="148"/>
      <c r="L1464" s="148"/>
      <c r="M1464" s="148"/>
    </row>
    <row r="1465" spans="2:13" x14ac:dyDescent="0.2">
      <c r="B1465" s="148"/>
      <c r="C1465" s="148"/>
      <c r="D1465" s="148"/>
      <c r="E1465" s="148"/>
      <c r="F1465" s="148"/>
      <c r="G1465" s="148"/>
      <c r="H1465" s="148"/>
      <c r="I1465" s="148"/>
      <c r="J1465" s="148"/>
      <c r="K1465" s="148"/>
      <c r="L1465" s="148"/>
      <c r="M1465" s="148"/>
    </row>
    <row r="1466" spans="2:13" x14ac:dyDescent="0.2">
      <c r="B1466" s="148"/>
      <c r="C1466" s="148"/>
      <c r="D1466" s="148"/>
      <c r="E1466" s="148"/>
      <c r="F1466" s="148"/>
      <c r="G1466" s="148"/>
      <c r="H1466" s="148"/>
      <c r="I1466" s="148"/>
      <c r="J1466" s="148"/>
      <c r="K1466" s="148"/>
      <c r="L1466" s="148"/>
      <c r="M1466" s="148"/>
    </row>
    <row r="1467" spans="2:13" x14ac:dyDescent="0.2">
      <c r="B1467" s="148"/>
      <c r="C1467" s="148"/>
      <c r="D1467" s="148"/>
      <c r="E1467" s="148"/>
      <c r="F1467" s="148"/>
      <c r="G1467" s="148"/>
      <c r="H1467" s="148"/>
      <c r="I1467" s="148"/>
      <c r="J1467" s="148"/>
      <c r="K1467" s="148"/>
      <c r="L1467" s="148"/>
      <c r="M1467" s="148"/>
    </row>
    <row r="1468" spans="2:13" x14ac:dyDescent="0.2">
      <c r="B1468" s="148"/>
      <c r="C1468" s="148"/>
      <c r="D1468" s="148"/>
      <c r="E1468" s="148"/>
      <c r="F1468" s="148"/>
      <c r="G1468" s="148"/>
      <c r="H1468" s="148"/>
      <c r="I1468" s="148"/>
      <c r="J1468" s="148"/>
      <c r="K1468" s="148"/>
      <c r="L1468" s="148"/>
      <c r="M1468" s="148"/>
    </row>
    <row r="1469" spans="2:13" x14ac:dyDescent="0.2">
      <c r="B1469" s="148"/>
      <c r="C1469" s="148"/>
      <c r="D1469" s="148"/>
      <c r="E1469" s="148"/>
      <c r="F1469" s="148"/>
      <c r="G1469" s="148"/>
      <c r="H1469" s="148"/>
      <c r="I1469" s="148"/>
      <c r="J1469" s="148"/>
      <c r="K1469" s="148"/>
      <c r="L1469" s="148"/>
      <c r="M1469" s="148"/>
    </row>
    <row r="1470" spans="2:13" x14ac:dyDescent="0.2">
      <c r="B1470" s="148"/>
      <c r="C1470" s="148"/>
      <c r="D1470" s="148"/>
      <c r="E1470" s="148"/>
      <c r="F1470" s="148"/>
      <c r="G1470" s="148"/>
      <c r="H1470" s="148"/>
      <c r="I1470" s="148"/>
      <c r="J1470" s="148"/>
      <c r="K1470" s="148"/>
      <c r="L1470" s="148"/>
      <c r="M1470" s="148"/>
    </row>
    <row r="1471" spans="2:13" x14ac:dyDescent="0.2">
      <c r="B1471" s="148"/>
      <c r="C1471" s="148"/>
      <c r="D1471" s="148"/>
      <c r="E1471" s="148"/>
      <c r="F1471" s="148"/>
      <c r="G1471" s="148"/>
      <c r="H1471" s="148"/>
      <c r="I1471" s="148"/>
      <c r="J1471" s="148"/>
      <c r="K1471" s="148"/>
      <c r="L1471" s="148"/>
      <c r="M1471" s="148"/>
    </row>
    <row r="1472" spans="2:13" x14ac:dyDescent="0.2">
      <c r="B1472" s="148"/>
      <c r="C1472" s="148"/>
      <c r="D1472" s="148"/>
      <c r="E1472" s="148"/>
      <c r="F1472" s="148"/>
      <c r="G1472" s="148"/>
      <c r="H1472" s="148"/>
      <c r="I1472" s="148"/>
      <c r="J1472" s="148"/>
      <c r="K1472" s="148"/>
      <c r="L1472" s="148"/>
      <c r="M1472" s="148"/>
    </row>
    <row r="1473" spans="2:13" x14ac:dyDescent="0.2">
      <c r="B1473" s="148"/>
      <c r="C1473" s="148"/>
      <c r="D1473" s="148"/>
      <c r="E1473" s="148"/>
      <c r="F1473" s="148"/>
      <c r="G1473" s="148"/>
      <c r="H1473" s="148"/>
      <c r="I1473" s="148"/>
      <c r="J1473" s="148"/>
      <c r="K1473" s="148"/>
      <c r="L1473" s="148"/>
      <c r="M1473" s="148"/>
    </row>
    <row r="1474" spans="2:13" x14ac:dyDescent="0.2">
      <c r="B1474" s="148"/>
      <c r="C1474" s="148"/>
      <c r="D1474" s="148"/>
      <c r="E1474" s="148"/>
      <c r="F1474" s="148"/>
      <c r="G1474" s="148"/>
      <c r="H1474" s="148"/>
      <c r="I1474" s="148"/>
      <c r="J1474" s="148"/>
      <c r="K1474" s="148"/>
      <c r="L1474" s="148"/>
      <c r="M1474" s="148"/>
    </row>
    <row r="1475" spans="2:13" x14ac:dyDescent="0.2">
      <c r="B1475" s="148"/>
      <c r="C1475" s="148"/>
      <c r="D1475" s="148"/>
      <c r="E1475" s="148"/>
      <c r="F1475" s="148"/>
      <c r="G1475" s="148"/>
      <c r="H1475" s="148"/>
      <c r="I1475" s="148"/>
      <c r="J1475" s="148"/>
      <c r="K1475" s="148"/>
      <c r="L1475" s="148"/>
      <c r="M1475" s="148"/>
    </row>
    <row r="1476" spans="2:13" x14ac:dyDescent="0.2">
      <c r="B1476" s="148"/>
      <c r="C1476" s="148"/>
      <c r="D1476" s="148"/>
      <c r="E1476" s="148"/>
      <c r="F1476" s="148"/>
      <c r="G1476" s="148"/>
      <c r="H1476" s="148"/>
      <c r="I1476" s="148"/>
      <c r="J1476" s="148"/>
      <c r="K1476" s="148"/>
      <c r="L1476" s="148"/>
      <c r="M1476" s="148"/>
    </row>
    <row r="1477" spans="2:13" x14ac:dyDescent="0.2">
      <c r="B1477" s="148"/>
      <c r="C1477" s="148"/>
      <c r="D1477" s="148"/>
      <c r="E1477" s="148"/>
      <c r="F1477" s="148"/>
      <c r="G1477" s="148"/>
      <c r="H1477" s="148"/>
      <c r="I1477" s="148"/>
      <c r="J1477" s="148"/>
      <c r="K1477" s="148"/>
      <c r="L1477" s="148"/>
      <c r="M1477" s="148"/>
    </row>
    <row r="1478" spans="2:13" x14ac:dyDescent="0.2">
      <c r="B1478" s="148"/>
      <c r="C1478" s="148"/>
      <c r="D1478" s="148"/>
      <c r="E1478" s="148"/>
      <c r="F1478" s="148"/>
      <c r="G1478" s="148"/>
      <c r="H1478" s="148"/>
      <c r="I1478" s="148"/>
      <c r="J1478" s="148"/>
      <c r="K1478" s="148"/>
      <c r="L1478" s="148"/>
      <c r="M1478" s="148"/>
    </row>
    <row r="1479" spans="2:13" x14ac:dyDescent="0.2">
      <c r="B1479" s="148"/>
      <c r="C1479" s="148"/>
      <c r="D1479" s="148"/>
      <c r="E1479" s="148"/>
      <c r="F1479" s="148"/>
      <c r="G1479" s="148"/>
      <c r="H1479" s="148"/>
      <c r="I1479" s="148"/>
      <c r="J1479" s="148"/>
      <c r="K1479" s="148"/>
      <c r="L1479" s="148"/>
      <c r="M1479" s="148"/>
    </row>
    <row r="1480" spans="2:13" x14ac:dyDescent="0.2">
      <c r="B1480" s="148"/>
      <c r="C1480" s="148"/>
      <c r="D1480" s="148"/>
      <c r="E1480" s="148"/>
      <c r="F1480" s="148"/>
      <c r="G1480" s="148"/>
      <c r="H1480" s="148"/>
      <c r="I1480" s="148"/>
      <c r="J1480" s="148"/>
      <c r="K1480" s="148"/>
      <c r="L1480" s="148"/>
      <c r="M1480" s="148"/>
    </row>
    <row r="1481" spans="2:13" x14ac:dyDescent="0.2">
      <c r="B1481" s="148"/>
      <c r="C1481" s="148"/>
      <c r="D1481" s="148"/>
      <c r="E1481" s="148"/>
      <c r="F1481" s="148"/>
      <c r="G1481" s="148"/>
      <c r="H1481" s="148"/>
      <c r="I1481" s="148"/>
      <c r="J1481" s="148"/>
      <c r="K1481" s="148"/>
      <c r="L1481" s="148"/>
      <c r="M1481" s="148"/>
    </row>
    <row r="1482" spans="2:13" x14ac:dyDescent="0.2">
      <c r="B1482" s="148"/>
      <c r="C1482" s="148"/>
      <c r="D1482" s="148"/>
      <c r="E1482" s="148"/>
      <c r="F1482" s="148"/>
      <c r="G1482" s="148"/>
      <c r="H1482" s="148"/>
      <c r="I1482" s="148"/>
      <c r="J1482" s="148"/>
      <c r="K1482" s="148"/>
      <c r="L1482" s="148"/>
      <c r="M1482" s="148"/>
    </row>
    <row r="1483" spans="2:13" x14ac:dyDescent="0.2">
      <c r="B1483" s="148"/>
      <c r="C1483" s="148"/>
      <c r="D1483" s="148"/>
      <c r="E1483" s="148"/>
      <c r="F1483" s="148"/>
      <c r="G1483" s="148"/>
      <c r="H1483" s="148"/>
      <c r="I1483" s="148"/>
      <c r="J1483" s="148"/>
      <c r="K1483" s="148"/>
      <c r="L1483" s="148"/>
      <c r="M1483" s="148"/>
    </row>
    <row r="1484" spans="2:13" x14ac:dyDescent="0.2">
      <c r="B1484" s="148"/>
      <c r="C1484" s="148"/>
      <c r="D1484" s="148"/>
      <c r="E1484" s="148"/>
      <c r="F1484" s="148"/>
      <c r="G1484" s="148"/>
      <c r="H1484" s="148"/>
      <c r="I1484" s="148"/>
      <c r="J1484" s="148"/>
      <c r="K1484" s="148"/>
      <c r="L1484" s="148"/>
      <c r="M1484" s="148"/>
    </row>
    <row r="1485" spans="2:13" x14ac:dyDescent="0.2">
      <c r="B1485" s="148"/>
      <c r="C1485" s="148"/>
      <c r="D1485" s="148"/>
      <c r="E1485" s="148"/>
      <c r="F1485" s="148"/>
      <c r="G1485" s="148"/>
      <c r="H1485" s="148"/>
      <c r="I1485" s="148"/>
      <c r="J1485" s="148"/>
      <c r="K1485" s="148"/>
      <c r="L1485" s="148"/>
      <c r="M1485" s="148"/>
    </row>
    <row r="1486" spans="2:13" x14ac:dyDescent="0.2">
      <c r="B1486" s="148"/>
      <c r="C1486" s="148"/>
      <c r="D1486" s="148"/>
      <c r="E1486" s="148"/>
      <c r="F1486" s="148"/>
      <c r="G1486" s="148"/>
      <c r="H1486" s="148"/>
      <c r="I1486" s="148"/>
      <c r="J1486" s="148"/>
      <c r="K1486" s="148"/>
      <c r="L1486" s="148"/>
      <c r="M1486" s="148"/>
    </row>
    <row r="1487" spans="2:13" x14ac:dyDescent="0.2">
      <c r="B1487" s="148"/>
      <c r="C1487" s="148"/>
      <c r="D1487" s="148"/>
      <c r="E1487" s="148"/>
      <c r="F1487" s="148"/>
      <c r="G1487" s="148"/>
      <c r="H1487" s="148"/>
      <c r="I1487" s="148"/>
      <c r="J1487" s="148"/>
      <c r="K1487" s="148"/>
      <c r="L1487" s="148"/>
      <c r="M1487" s="148"/>
    </row>
    <row r="1488" spans="2:13" x14ac:dyDescent="0.2">
      <c r="B1488" s="148"/>
      <c r="C1488" s="148"/>
      <c r="D1488" s="148"/>
      <c r="E1488" s="148"/>
      <c r="F1488" s="148"/>
      <c r="G1488" s="148"/>
      <c r="H1488" s="148"/>
      <c r="I1488" s="148"/>
      <c r="J1488" s="148"/>
      <c r="K1488" s="148"/>
      <c r="L1488" s="148"/>
      <c r="M1488" s="148"/>
    </row>
    <row r="1489" spans="2:13" x14ac:dyDescent="0.2">
      <c r="B1489" s="148"/>
      <c r="C1489" s="148"/>
      <c r="D1489" s="148"/>
      <c r="E1489" s="148"/>
      <c r="F1489" s="148"/>
      <c r="G1489" s="148"/>
      <c r="H1489" s="148"/>
      <c r="I1489" s="148"/>
      <c r="J1489" s="148"/>
      <c r="K1489" s="148"/>
      <c r="L1489" s="148"/>
      <c r="M1489" s="148"/>
    </row>
    <row r="1490" spans="2:13" x14ac:dyDescent="0.2">
      <c r="B1490" s="148"/>
      <c r="C1490" s="148"/>
      <c r="D1490" s="148"/>
      <c r="E1490" s="148"/>
      <c r="F1490" s="148"/>
      <c r="G1490" s="148"/>
      <c r="H1490" s="148"/>
      <c r="I1490" s="148"/>
      <c r="J1490" s="148"/>
      <c r="K1490" s="148"/>
      <c r="L1490" s="148"/>
      <c r="M1490" s="148"/>
    </row>
    <row r="1491" spans="2:13" x14ac:dyDescent="0.2">
      <c r="B1491" s="148"/>
      <c r="C1491" s="148"/>
      <c r="D1491" s="148"/>
      <c r="E1491" s="148"/>
      <c r="F1491" s="148"/>
      <c r="G1491" s="148"/>
      <c r="H1491" s="148"/>
      <c r="I1491" s="148"/>
      <c r="J1491" s="148"/>
      <c r="K1491" s="148"/>
      <c r="L1491" s="148"/>
      <c r="M1491" s="148"/>
    </row>
    <row r="1492" spans="2:13" x14ac:dyDescent="0.2">
      <c r="B1492" s="148"/>
      <c r="C1492" s="148"/>
      <c r="D1492" s="148"/>
      <c r="E1492" s="148"/>
      <c r="F1492" s="148"/>
      <c r="G1492" s="148"/>
      <c r="H1492" s="148"/>
      <c r="I1492" s="148"/>
      <c r="J1492" s="148"/>
      <c r="K1492" s="148"/>
      <c r="L1492" s="148"/>
      <c r="M1492" s="148"/>
    </row>
    <row r="1493" spans="2:13" x14ac:dyDescent="0.2">
      <c r="B1493" s="148"/>
      <c r="C1493" s="148"/>
      <c r="D1493" s="148"/>
      <c r="E1493" s="148"/>
      <c r="F1493" s="148"/>
      <c r="G1493" s="148"/>
      <c r="H1493" s="148"/>
      <c r="I1493" s="148"/>
      <c r="J1493" s="148"/>
      <c r="K1493" s="148"/>
      <c r="L1493" s="148"/>
      <c r="M1493" s="148"/>
    </row>
    <row r="1494" spans="2:13" x14ac:dyDescent="0.2">
      <c r="B1494" s="148"/>
      <c r="C1494" s="148"/>
      <c r="D1494" s="148"/>
      <c r="E1494" s="148"/>
      <c r="F1494" s="148"/>
      <c r="G1494" s="148"/>
      <c r="H1494" s="148"/>
      <c r="I1494" s="148"/>
      <c r="J1494" s="148"/>
      <c r="K1494" s="148"/>
      <c r="L1494" s="148"/>
      <c r="M1494" s="148"/>
    </row>
    <row r="1495" spans="2:13" x14ac:dyDescent="0.2">
      <c r="B1495" s="148"/>
      <c r="C1495" s="148"/>
      <c r="D1495" s="148"/>
      <c r="E1495" s="148"/>
      <c r="F1495" s="148"/>
      <c r="G1495" s="148"/>
      <c r="H1495" s="148"/>
      <c r="I1495" s="148"/>
      <c r="J1495" s="148"/>
      <c r="K1495" s="148"/>
      <c r="L1495" s="148"/>
      <c r="M1495" s="148"/>
    </row>
    <row r="1496" spans="2:13" x14ac:dyDescent="0.2">
      <c r="B1496" s="148"/>
      <c r="C1496" s="148"/>
      <c r="D1496" s="148"/>
      <c r="E1496" s="148"/>
      <c r="F1496" s="148"/>
      <c r="G1496" s="148"/>
      <c r="H1496" s="148"/>
      <c r="I1496" s="148"/>
      <c r="J1496" s="148"/>
      <c r="K1496" s="148"/>
      <c r="L1496" s="148"/>
      <c r="M1496" s="148"/>
    </row>
    <row r="1497" spans="2:13" x14ac:dyDescent="0.2">
      <c r="B1497" s="148"/>
      <c r="C1497" s="148"/>
      <c r="D1497" s="148"/>
      <c r="E1497" s="148"/>
      <c r="F1497" s="148"/>
      <c r="G1497" s="148"/>
      <c r="H1497" s="148"/>
      <c r="I1497" s="148"/>
      <c r="J1497" s="148"/>
      <c r="K1497" s="148"/>
      <c r="L1497" s="148"/>
      <c r="M1497" s="148"/>
    </row>
    <row r="1498" spans="2:13" x14ac:dyDescent="0.2">
      <c r="B1498" s="148"/>
      <c r="C1498" s="148"/>
      <c r="D1498" s="148"/>
      <c r="E1498" s="148"/>
      <c r="F1498" s="148"/>
      <c r="G1498" s="148"/>
      <c r="H1498" s="148"/>
      <c r="I1498" s="148"/>
      <c r="J1498" s="148"/>
      <c r="K1498" s="148"/>
      <c r="L1498" s="148"/>
      <c r="M1498" s="148"/>
    </row>
    <row r="1499" spans="2:13" x14ac:dyDescent="0.2">
      <c r="B1499" s="148"/>
      <c r="C1499" s="148"/>
      <c r="D1499" s="148"/>
      <c r="E1499" s="148"/>
      <c r="F1499" s="148"/>
      <c r="G1499" s="148"/>
      <c r="H1499" s="148"/>
      <c r="I1499" s="148"/>
      <c r="J1499" s="148"/>
      <c r="K1499" s="148"/>
      <c r="L1499" s="148"/>
      <c r="M1499" s="148"/>
    </row>
    <row r="1500" spans="2:13" x14ac:dyDescent="0.2">
      <c r="B1500" s="148"/>
      <c r="C1500" s="148"/>
      <c r="D1500" s="148"/>
      <c r="E1500" s="148"/>
      <c r="F1500" s="148"/>
      <c r="G1500" s="148"/>
      <c r="H1500" s="148"/>
      <c r="I1500" s="148"/>
      <c r="J1500" s="148"/>
      <c r="K1500" s="148"/>
      <c r="L1500" s="148"/>
      <c r="M1500" s="148"/>
    </row>
    <row r="1501" spans="2:13" x14ac:dyDescent="0.2">
      <c r="B1501" s="148"/>
      <c r="C1501" s="148"/>
      <c r="D1501" s="148"/>
      <c r="E1501" s="148"/>
      <c r="F1501" s="148"/>
      <c r="G1501" s="148"/>
      <c r="H1501" s="148"/>
      <c r="I1501" s="148"/>
      <c r="J1501" s="148"/>
      <c r="K1501" s="148"/>
      <c r="L1501" s="148"/>
      <c r="M1501" s="148"/>
    </row>
    <row r="1502" spans="2:13" x14ac:dyDescent="0.2">
      <c r="B1502" s="148"/>
      <c r="C1502" s="148"/>
      <c r="D1502" s="148"/>
      <c r="E1502" s="148"/>
      <c r="F1502" s="148"/>
      <c r="G1502" s="148"/>
      <c r="H1502" s="148"/>
      <c r="I1502" s="148"/>
      <c r="J1502" s="148"/>
      <c r="K1502" s="148"/>
      <c r="L1502" s="148"/>
      <c r="M1502" s="148"/>
    </row>
    <row r="1503" spans="2:13" x14ac:dyDescent="0.2">
      <c r="B1503" s="148"/>
      <c r="C1503" s="148"/>
      <c r="D1503" s="148"/>
      <c r="E1503" s="148"/>
      <c r="F1503" s="148"/>
      <c r="G1503" s="148"/>
      <c r="H1503" s="148"/>
      <c r="I1503" s="148"/>
      <c r="J1503" s="148"/>
      <c r="K1503" s="148"/>
      <c r="L1503" s="148"/>
      <c r="M1503" s="148"/>
    </row>
    <row r="1504" spans="2:13" x14ac:dyDescent="0.2">
      <c r="B1504" s="148"/>
      <c r="C1504" s="148"/>
      <c r="D1504" s="148"/>
      <c r="E1504" s="148"/>
      <c r="F1504" s="148"/>
      <c r="G1504" s="148"/>
      <c r="H1504" s="148"/>
      <c r="I1504" s="148"/>
      <c r="J1504" s="148"/>
      <c r="K1504" s="148"/>
      <c r="L1504" s="148"/>
      <c r="M1504" s="148"/>
    </row>
    <row r="1505" spans="2:13" x14ac:dyDescent="0.2">
      <c r="B1505" s="148"/>
      <c r="C1505" s="148"/>
      <c r="D1505" s="148"/>
      <c r="E1505" s="148"/>
      <c r="F1505" s="148"/>
      <c r="G1505" s="148"/>
      <c r="H1505" s="148"/>
      <c r="I1505" s="148"/>
      <c r="J1505" s="148"/>
      <c r="K1505" s="148"/>
      <c r="L1505" s="148"/>
      <c r="M1505" s="148"/>
    </row>
    <row r="1506" spans="2:13" x14ac:dyDescent="0.2">
      <c r="B1506" s="148"/>
      <c r="C1506" s="148"/>
      <c r="D1506" s="148"/>
      <c r="E1506" s="148"/>
      <c r="F1506" s="148"/>
      <c r="G1506" s="148"/>
      <c r="H1506" s="148"/>
      <c r="I1506" s="148"/>
      <c r="J1506" s="148"/>
      <c r="K1506" s="148"/>
      <c r="L1506" s="148"/>
      <c r="M1506" s="148"/>
    </row>
    <row r="1507" spans="2:13" x14ac:dyDescent="0.2">
      <c r="B1507" s="148"/>
      <c r="C1507" s="148"/>
      <c r="D1507" s="148"/>
      <c r="E1507" s="148"/>
      <c r="F1507" s="148"/>
      <c r="G1507" s="148"/>
      <c r="H1507" s="148"/>
      <c r="I1507" s="148"/>
      <c r="J1507" s="148"/>
      <c r="K1507" s="148"/>
      <c r="L1507" s="148"/>
      <c r="M1507" s="148"/>
    </row>
    <row r="1508" spans="2:13" x14ac:dyDescent="0.2">
      <c r="B1508" s="148"/>
      <c r="C1508" s="148"/>
      <c r="D1508" s="148"/>
      <c r="E1508" s="148"/>
      <c r="F1508" s="148"/>
      <c r="G1508" s="148"/>
      <c r="H1508" s="148"/>
      <c r="I1508" s="148"/>
      <c r="J1508" s="148"/>
      <c r="K1508" s="148"/>
      <c r="L1508" s="148"/>
      <c r="M1508" s="148"/>
    </row>
    <row r="1509" spans="2:13" x14ac:dyDescent="0.2">
      <c r="B1509" s="148"/>
      <c r="C1509" s="148"/>
      <c r="D1509" s="148"/>
      <c r="E1509" s="148"/>
      <c r="F1509" s="148"/>
      <c r="G1509" s="148"/>
      <c r="H1509" s="148"/>
      <c r="I1509" s="148"/>
      <c r="J1509" s="148"/>
      <c r="K1509" s="148"/>
      <c r="L1509" s="148"/>
      <c r="M1509" s="148"/>
    </row>
    <row r="1510" spans="2:13" x14ac:dyDescent="0.2">
      <c r="B1510" s="148"/>
      <c r="C1510" s="148"/>
      <c r="D1510" s="148"/>
      <c r="E1510" s="148"/>
      <c r="F1510" s="148"/>
      <c r="G1510" s="148"/>
      <c r="H1510" s="148"/>
      <c r="I1510" s="148"/>
      <c r="J1510" s="148"/>
      <c r="K1510" s="148"/>
      <c r="L1510" s="148"/>
      <c r="M1510" s="148"/>
    </row>
    <row r="1511" spans="2:13" x14ac:dyDescent="0.2">
      <c r="B1511" s="148"/>
      <c r="C1511" s="148"/>
      <c r="D1511" s="148"/>
      <c r="E1511" s="148"/>
      <c r="F1511" s="148"/>
      <c r="G1511" s="148"/>
      <c r="H1511" s="148"/>
      <c r="I1511" s="148"/>
      <c r="J1511" s="148"/>
      <c r="K1511" s="148"/>
      <c r="L1511" s="148"/>
      <c r="M1511" s="148"/>
    </row>
    <row r="1512" spans="2:13" x14ac:dyDescent="0.2">
      <c r="B1512" s="148"/>
      <c r="C1512" s="148"/>
      <c r="D1512" s="148"/>
      <c r="E1512" s="148"/>
      <c r="F1512" s="148"/>
      <c r="G1512" s="148"/>
      <c r="H1512" s="148"/>
      <c r="I1512" s="148"/>
      <c r="J1512" s="148"/>
      <c r="K1512" s="148"/>
      <c r="L1512" s="148"/>
      <c r="M1512" s="148"/>
    </row>
    <row r="1513" spans="2:13" x14ac:dyDescent="0.2">
      <c r="B1513" s="148"/>
      <c r="C1513" s="148"/>
      <c r="D1513" s="148"/>
      <c r="E1513" s="148"/>
      <c r="F1513" s="148"/>
      <c r="G1513" s="148"/>
      <c r="H1513" s="148"/>
      <c r="I1513" s="148"/>
      <c r="J1513" s="148"/>
      <c r="K1513" s="148"/>
      <c r="L1513" s="148"/>
      <c r="M1513" s="148"/>
    </row>
    <row r="1514" spans="2:13" x14ac:dyDescent="0.2">
      <c r="B1514" s="148"/>
      <c r="C1514" s="148"/>
      <c r="D1514" s="148"/>
      <c r="E1514" s="148"/>
      <c r="F1514" s="148"/>
      <c r="G1514" s="148"/>
      <c r="H1514" s="148"/>
      <c r="I1514" s="148"/>
      <c r="J1514" s="148"/>
      <c r="K1514" s="148"/>
      <c r="L1514" s="148"/>
      <c r="M1514" s="148"/>
    </row>
    <row r="1515" spans="2:13" x14ac:dyDescent="0.2">
      <c r="B1515" s="148"/>
      <c r="C1515" s="148"/>
      <c r="D1515" s="148"/>
      <c r="E1515" s="148"/>
      <c r="F1515" s="148"/>
      <c r="G1515" s="148"/>
      <c r="H1515" s="148"/>
      <c r="I1515" s="148"/>
      <c r="J1515" s="148"/>
      <c r="K1515" s="148"/>
      <c r="L1515" s="148"/>
      <c r="M1515" s="148"/>
    </row>
    <row r="1516" spans="2:13" x14ac:dyDescent="0.2">
      <c r="B1516" s="148"/>
      <c r="C1516" s="148"/>
      <c r="D1516" s="148"/>
      <c r="E1516" s="148"/>
      <c r="F1516" s="148"/>
      <c r="G1516" s="148"/>
      <c r="H1516" s="148"/>
      <c r="I1516" s="148"/>
      <c r="J1516" s="148"/>
      <c r="K1516" s="148"/>
      <c r="L1516" s="148"/>
      <c r="M1516" s="148"/>
    </row>
    <row r="1517" spans="2:13" x14ac:dyDescent="0.2">
      <c r="B1517" s="148"/>
      <c r="C1517" s="148"/>
      <c r="D1517" s="148"/>
      <c r="E1517" s="148"/>
      <c r="F1517" s="148"/>
      <c r="G1517" s="148"/>
      <c r="H1517" s="148"/>
      <c r="I1517" s="148"/>
      <c r="J1517" s="148"/>
      <c r="K1517" s="148"/>
      <c r="L1517" s="148"/>
      <c r="M1517" s="148"/>
    </row>
    <row r="1518" spans="2:13" x14ac:dyDescent="0.2">
      <c r="B1518" s="148"/>
      <c r="C1518" s="148"/>
      <c r="D1518" s="148"/>
      <c r="E1518" s="148"/>
      <c r="F1518" s="148"/>
      <c r="G1518" s="148"/>
      <c r="H1518" s="148"/>
      <c r="I1518" s="148"/>
      <c r="J1518" s="148"/>
      <c r="K1518" s="148"/>
      <c r="L1518" s="148"/>
      <c r="M1518" s="148"/>
    </row>
    <row r="1519" spans="2:13" x14ac:dyDescent="0.2">
      <c r="B1519" s="148"/>
      <c r="C1519" s="148"/>
      <c r="D1519" s="148"/>
      <c r="E1519" s="148"/>
      <c r="F1519" s="148"/>
      <c r="G1519" s="148"/>
      <c r="H1519" s="148"/>
      <c r="I1519" s="148"/>
      <c r="J1519" s="148"/>
      <c r="K1519" s="148"/>
      <c r="L1519" s="148"/>
      <c r="M1519" s="148"/>
    </row>
    <row r="1520" spans="2:13" x14ac:dyDescent="0.2">
      <c r="B1520" s="148"/>
      <c r="C1520" s="148"/>
      <c r="D1520" s="148"/>
      <c r="E1520" s="148"/>
      <c r="F1520" s="148"/>
      <c r="G1520" s="148"/>
      <c r="H1520" s="148"/>
      <c r="I1520" s="148"/>
      <c r="J1520" s="148"/>
      <c r="K1520" s="148"/>
      <c r="L1520" s="148"/>
      <c r="M1520" s="148"/>
    </row>
    <row r="1521" spans="2:13" x14ac:dyDescent="0.2">
      <c r="B1521" s="148"/>
      <c r="C1521" s="148"/>
      <c r="D1521" s="148"/>
      <c r="E1521" s="148"/>
      <c r="F1521" s="148"/>
      <c r="G1521" s="148"/>
      <c r="H1521" s="148"/>
      <c r="I1521" s="148"/>
      <c r="J1521" s="148"/>
      <c r="K1521" s="148"/>
      <c r="L1521" s="148"/>
      <c r="M1521" s="148"/>
    </row>
    <row r="1522" spans="2:13" x14ac:dyDescent="0.2">
      <c r="B1522" s="148"/>
      <c r="C1522" s="148"/>
      <c r="D1522" s="148"/>
      <c r="E1522" s="148"/>
      <c r="F1522" s="148"/>
      <c r="G1522" s="148"/>
      <c r="H1522" s="148"/>
      <c r="I1522" s="148"/>
      <c r="J1522" s="148"/>
      <c r="K1522" s="148"/>
      <c r="L1522" s="148"/>
      <c r="M1522" s="148"/>
    </row>
    <row r="1523" spans="2:13" x14ac:dyDescent="0.2">
      <c r="B1523" s="148"/>
      <c r="C1523" s="148"/>
      <c r="D1523" s="148"/>
      <c r="E1523" s="148"/>
      <c r="F1523" s="148"/>
      <c r="G1523" s="148"/>
      <c r="H1523" s="148"/>
      <c r="I1523" s="148"/>
      <c r="J1523" s="148"/>
      <c r="K1523" s="148"/>
      <c r="L1523" s="148"/>
      <c r="M1523" s="148"/>
    </row>
    <row r="1524" spans="2:13" x14ac:dyDescent="0.2">
      <c r="B1524" s="148"/>
      <c r="C1524" s="148"/>
      <c r="D1524" s="148"/>
      <c r="E1524" s="148"/>
      <c r="F1524" s="148"/>
      <c r="G1524" s="148"/>
      <c r="H1524" s="148"/>
      <c r="I1524" s="148"/>
      <c r="J1524" s="148"/>
      <c r="K1524" s="148"/>
      <c r="L1524" s="148"/>
      <c r="M1524" s="148"/>
    </row>
    <row r="1525" spans="2:13" x14ac:dyDescent="0.2">
      <c r="B1525" s="148"/>
      <c r="C1525" s="148"/>
      <c r="D1525" s="148"/>
      <c r="E1525" s="148"/>
      <c r="F1525" s="148"/>
      <c r="G1525" s="148"/>
      <c r="H1525" s="148"/>
      <c r="I1525" s="148"/>
      <c r="J1525" s="148"/>
      <c r="K1525" s="148"/>
      <c r="L1525" s="148"/>
      <c r="M1525" s="148"/>
    </row>
    <row r="1526" spans="2:13" x14ac:dyDescent="0.2">
      <c r="B1526" s="148"/>
      <c r="C1526" s="148"/>
      <c r="D1526" s="148"/>
      <c r="E1526" s="148"/>
      <c r="F1526" s="148"/>
      <c r="G1526" s="148"/>
      <c r="H1526" s="148"/>
      <c r="I1526" s="148"/>
      <c r="J1526" s="148"/>
      <c r="K1526" s="148"/>
      <c r="L1526" s="148"/>
      <c r="M1526" s="148"/>
    </row>
    <row r="1527" spans="2:13" x14ac:dyDescent="0.2">
      <c r="B1527" s="148"/>
      <c r="C1527" s="148"/>
      <c r="D1527" s="148"/>
      <c r="E1527" s="148"/>
      <c r="F1527" s="148"/>
      <c r="G1527" s="148"/>
      <c r="H1527" s="148"/>
      <c r="I1527" s="148"/>
      <c r="J1527" s="148"/>
      <c r="K1527" s="148"/>
      <c r="L1527" s="148"/>
      <c r="M1527" s="148"/>
    </row>
    <row r="1528" spans="2:13" x14ac:dyDescent="0.2">
      <c r="B1528" s="148"/>
      <c r="C1528" s="148"/>
      <c r="D1528" s="148"/>
      <c r="E1528" s="148"/>
      <c r="F1528" s="148"/>
      <c r="G1528" s="148"/>
      <c r="H1528" s="148"/>
      <c r="I1528" s="148"/>
      <c r="J1528" s="148"/>
      <c r="K1528" s="148"/>
      <c r="L1528" s="148"/>
      <c r="M1528" s="148"/>
    </row>
    <row r="1529" spans="2:13" x14ac:dyDescent="0.2">
      <c r="B1529" s="148"/>
      <c r="C1529" s="148"/>
      <c r="D1529" s="148"/>
      <c r="E1529" s="148"/>
      <c r="F1529" s="148"/>
      <c r="G1529" s="148"/>
      <c r="H1529" s="148"/>
      <c r="I1529" s="148"/>
      <c r="J1529" s="148"/>
      <c r="K1529" s="148"/>
      <c r="L1529" s="148"/>
      <c r="M1529" s="148"/>
    </row>
    <row r="1530" spans="2:13" x14ac:dyDescent="0.2">
      <c r="B1530" s="148"/>
      <c r="C1530" s="148"/>
      <c r="D1530" s="148"/>
      <c r="E1530" s="148"/>
      <c r="F1530" s="148"/>
      <c r="G1530" s="148"/>
      <c r="H1530" s="148"/>
      <c r="I1530" s="148"/>
      <c r="J1530" s="148"/>
      <c r="K1530" s="148"/>
      <c r="L1530" s="148"/>
      <c r="M1530" s="148"/>
    </row>
    <row r="1531" spans="2:13" x14ac:dyDescent="0.2">
      <c r="B1531" s="148"/>
      <c r="C1531" s="148"/>
      <c r="D1531" s="148"/>
      <c r="E1531" s="148"/>
      <c r="F1531" s="148"/>
      <c r="G1531" s="148"/>
      <c r="H1531" s="148"/>
      <c r="I1531" s="148"/>
      <c r="J1531" s="148"/>
      <c r="K1531" s="148"/>
      <c r="L1531" s="148"/>
      <c r="M1531" s="148"/>
    </row>
    <row r="1532" spans="2:13" x14ac:dyDescent="0.2">
      <c r="B1532" s="148"/>
      <c r="C1532" s="148"/>
      <c r="D1532" s="148"/>
      <c r="E1532" s="148"/>
      <c r="F1532" s="148"/>
      <c r="G1532" s="148"/>
      <c r="H1532" s="148"/>
      <c r="I1532" s="148"/>
      <c r="J1532" s="148"/>
      <c r="K1532" s="148"/>
      <c r="L1532" s="148"/>
      <c r="M1532" s="148"/>
    </row>
    <row r="1533" spans="2:13" x14ac:dyDescent="0.2">
      <c r="B1533" s="148"/>
      <c r="C1533" s="148"/>
      <c r="D1533" s="148"/>
      <c r="E1533" s="148"/>
      <c r="F1533" s="148"/>
      <c r="G1533" s="148"/>
      <c r="H1533" s="148"/>
      <c r="I1533" s="148"/>
      <c r="J1533" s="148"/>
      <c r="K1533" s="148"/>
      <c r="L1533" s="148"/>
      <c r="M1533" s="148"/>
    </row>
    <row r="1534" spans="2:13" x14ac:dyDescent="0.2">
      <c r="B1534" s="148"/>
      <c r="C1534" s="148"/>
      <c r="D1534" s="148"/>
      <c r="E1534" s="148"/>
      <c r="F1534" s="148"/>
      <c r="G1534" s="148"/>
      <c r="H1534" s="148"/>
      <c r="I1534" s="148"/>
      <c r="J1534" s="148"/>
      <c r="K1534" s="148"/>
      <c r="L1534" s="148"/>
      <c r="M1534" s="148"/>
    </row>
    <row r="1535" spans="2:13" x14ac:dyDescent="0.2">
      <c r="B1535" s="148"/>
      <c r="C1535" s="148"/>
      <c r="D1535" s="148"/>
      <c r="E1535" s="148"/>
      <c r="F1535" s="148"/>
      <c r="G1535" s="148"/>
      <c r="H1535" s="148"/>
      <c r="I1535" s="148"/>
      <c r="J1535" s="148"/>
      <c r="K1535" s="148"/>
      <c r="L1535" s="148"/>
      <c r="M1535" s="148"/>
    </row>
    <row r="1536" spans="2:13" x14ac:dyDescent="0.2">
      <c r="B1536" s="148"/>
      <c r="C1536" s="148"/>
      <c r="D1536" s="148"/>
      <c r="E1536" s="148"/>
      <c r="F1536" s="148"/>
      <c r="G1536" s="148"/>
      <c r="H1536" s="148"/>
      <c r="I1536" s="148"/>
      <c r="J1536" s="148"/>
      <c r="K1536" s="148"/>
      <c r="L1536" s="148"/>
      <c r="M1536" s="148"/>
    </row>
    <row r="1537" spans="2:13" x14ac:dyDescent="0.2">
      <c r="B1537" s="148"/>
      <c r="C1537" s="148"/>
      <c r="D1537" s="148"/>
      <c r="E1537" s="148"/>
      <c r="F1537" s="148"/>
      <c r="G1537" s="148"/>
      <c r="H1537" s="148"/>
      <c r="I1537" s="148"/>
      <c r="J1537" s="148"/>
      <c r="K1537" s="148"/>
      <c r="L1537" s="148"/>
      <c r="M1537" s="148"/>
    </row>
    <row r="1538" spans="2:13" x14ac:dyDescent="0.2">
      <c r="B1538" s="148"/>
      <c r="C1538" s="148"/>
      <c r="D1538" s="148"/>
      <c r="E1538" s="148"/>
      <c r="F1538" s="148"/>
      <c r="G1538" s="148"/>
      <c r="H1538" s="148"/>
      <c r="I1538" s="148"/>
      <c r="J1538" s="148"/>
      <c r="K1538" s="148"/>
      <c r="L1538" s="148"/>
      <c r="M1538" s="148"/>
    </row>
    <row r="1539" spans="2:13" x14ac:dyDescent="0.2">
      <c r="B1539" s="148"/>
      <c r="C1539" s="148"/>
      <c r="D1539" s="148"/>
      <c r="E1539" s="148"/>
      <c r="F1539" s="148"/>
      <c r="G1539" s="148"/>
      <c r="H1539" s="148"/>
      <c r="I1539" s="148"/>
      <c r="J1539" s="148"/>
      <c r="K1539" s="148"/>
      <c r="L1539" s="148"/>
      <c r="M1539" s="148"/>
    </row>
    <row r="1540" spans="2:13" x14ac:dyDescent="0.2">
      <c r="B1540" s="148"/>
      <c r="C1540" s="148"/>
      <c r="D1540" s="148"/>
      <c r="E1540" s="148"/>
      <c r="F1540" s="148"/>
      <c r="G1540" s="148"/>
      <c r="H1540" s="148"/>
      <c r="I1540" s="148"/>
      <c r="J1540" s="148"/>
      <c r="K1540" s="148"/>
      <c r="L1540" s="148"/>
      <c r="M1540" s="148"/>
    </row>
    <row r="1541" spans="2:13" x14ac:dyDescent="0.2">
      <c r="B1541" s="148"/>
      <c r="C1541" s="148"/>
      <c r="D1541" s="148"/>
      <c r="E1541" s="148"/>
      <c r="F1541" s="148"/>
      <c r="G1541" s="148"/>
      <c r="H1541" s="148"/>
      <c r="I1541" s="148"/>
      <c r="J1541" s="148"/>
      <c r="K1541" s="148"/>
      <c r="L1541" s="148"/>
      <c r="M1541" s="148"/>
    </row>
    <row r="1542" spans="2:13" x14ac:dyDescent="0.2">
      <c r="B1542" s="148"/>
      <c r="C1542" s="148"/>
      <c r="D1542" s="148"/>
      <c r="E1542" s="148"/>
      <c r="F1542" s="148"/>
      <c r="G1542" s="148"/>
      <c r="H1542" s="148"/>
      <c r="I1542" s="148"/>
      <c r="J1542" s="148"/>
      <c r="K1542" s="148"/>
      <c r="L1542" s="148"/>
      <c r="M1542" s="148"/>
    </row>
    <row r="1543" spans="2:13" x14ac:dyDescent="0.2">
      <c r="B1543" s="148"/>
      <c r="C1543" s="148"/>
      <c r="D1543" s="148"/>
      <c r="E1543" s="148"/>
      <c r="F1543" s="148"/>
      <c r="G1543" s="148"/>
      <c r="H1543" s="148"/>
      <c r="I1543" s="148"/>
      <c r="J1543" s="148"/>
      <c r="K1543" s="148"/>
      <c r="L1543" s="148"/>
      <c r="M1543" s="148"/>
    </row>
    <row r="1544" spans="2:13" x14ac:dyDescent="0.2">
      <c r="B1544" s="148"/>
      <c r="C1544" s="148"/>
      <c r="D1544" s="148"/>
      <c r="E1544" s="148"/>
      <c r="F1544" s="148"/>
      <c r="G1544" s="148"/>
      <c r="H1544" s="148"/>
      <c r="I1544" s="148"/>
      <c r="J1544" s="148"/>
      <c r="K1544" s="148"/>
      <c r="L1544" s="148"/>
      <c r="M1544" s="148"/>
    </row>
    <row r="1545" spans="2:13" x14ac:dyDescent="0.2">
      <c r="B1545" s="148"/>
      <c r="C1545" s="148"/>
      <c r="D1545" s="148"/>
      <c r="E1545" s="148"/>
      <c r="F1545" s="148"/>
      <c r="G1545" s="148"/>
      <c r="H1545" s="148"/>
      <c r="I1545" s="148"/>
      <c r="J1545" s="148"/>
      <c r="K1545" s="148"/>
      <c r="L1545" s="148"/>
      <c r="M1545" s="148"/>
    </row>
    <row r="1546" spans="2:13" x14ac:dyDescent="0.2">
      <c r="B1546" s="148"/>
      <c r="C1546" s="148"/>
      <c r="D1546" s="148"/>
      <c r="E1546" s="148"/>
      <c r="F1546" s="148"/>
      <c r="G1546" s="148"/>
      <c r="H1546" s="148"/>
      <c r="I1546" s="148"/>
      <c r="J1546" s="148"/>
      <c r="K1546" s="148"/>
      <c r="L1546" s="148"/>
      <c r="M1546" s="148"/>
    </row>
    <row r="1547" spans="2:13" x14ac:dyDescent="0.2">
      <c r="B1547" s="148"/>
      <c r="C1547" s="148"/>
      <c r="D1547" s="148"/>
      <c r="E1547" s="148"/>
      <c r="F1547" s="148"/>
      <c r="G1547" s="148"/>
      <c r="H1547" s="148"/>
      <c r="I1547" s="148"/>
      <c r="J1547" s="148"/>
      <c r="K1547" s="148"/>
      <c r="L1547" s="148"/>
      <c r="M1547" s="148"/>
    </row>
    <row r="1548" spans="2:13" x14ac:dyDescent="0.2">
      <c r="B1548" s="148"/>
      <c r="C1548" s="148"/>
      <c r="D1548" s="148"/>
      <c r="E1548" s="148"/>
      <c r="F1548" s="148"/>
      <c r="G1548" s="148"/>
      <c r="H1548" s="148"/>
      <c r="I1548" s="148"/>
      <c r="J1548" s="148"/>
      <c r="K1548" s="148"/>
      <c r="L1548" s="148"/>
      <c r="M1548" s="148"/>
    </row>
    <row r="1549" spans="2:13" x14ac:dyDescent="0.2">
      <c r="B1549" s="148"/>
      <c r="C1549" s="148"/>
      <c r="D1549" s="148"/>
      <c r="E1549" s="148"/>
      <c r="F1549" s="148"/>
      <c r="G1549" s="148"/>
      <c r="H1549" s="148"/>
      <c r="I1549" s="148"/>
      <c r="J1549" s="148"/>
      <c r="K1549" s="148"/>
      <c r="L1549" s="148"/>
      <c r="M1549" s="148"/>
    </row>
    <row r="1550" spans="2:13" x14ac:dyDescent="0.2">
      <c r="B1550" s="148"/>
      <c r="C1550" s="148"/>
      <c r="D1550" s="148"/>
      <c r="E1550" s="148"/>
      <c r="F1550" s="148"/>
      <c r="G1550" s="148"/>
      <c r="H1550" s="148"/>
      <c r="I1550" s="148"/>
      <c r="J1550" s="148"/>
      <c r="K1550" s="148"/>
      <c r="L1550" s="148"/>
      <c r="M1550" s="148"/>
    </row>
    <row r="1551" spans="2:13" x14ac:dyDescent="0.2">
      <c r="B1551" s="148"/>
      <c r="C1551" s="148"/>
      <c r="D1551" s="148"/>
      <c r="E1551" s="148"/>
      <c r="F1551" s="148"/>
      <c r="G1551" s="148"/>
      <c r="H1551" s="148"/>
      <c r="I1551" s="148"/>
      <c r="J1551" s="148"/>
      <c r="K1551" s="148"/>
      <c r="L1551" s="148"/>
      <c r="M1551" s="148"/>
    </row>
    <row r="1552" spans="2:13" x14ac:dyDescent="0.2">
      <c r="B1552" s="148"/>
      <c r="C1552" s="148"/>
      <c r="D1552" s="148"/>
      <c r="E1552" s="148"/>
      <c r="F1552" s="148"/>
      <c r="G1552" s="148"/>
      <c r="H1552" s="148"/>
      <c r="I1552" s="148"/>
      <c r="J1552" s="148"/>
      <c r="K1552" s="148"/>
      <c r="L1552" s="148"/>
      <c r="M1552" s="148"/>
    </row>
    <row r="1553" spans="2:13" x14ac:dyDescent="0.2">
      <c r="B1553" s="148"/>
      <c r="C1553" s="148"/>
      <c r="D1553" s="148"/>
      <c r="E1553" s="148"/>
      <c r="F1553" s="148"/>
      <c r="G1553" s="148"/>
      <c r="H1553" s="148"/>
      <c r="I1553" s="148"/>
      <c r="J1553" s="148"/>
      <c r="K1553" s="148"/>
      <c r="L1553" s="148"/>
      <c r="M1553" s="148"/>
    </row>
    <row r="1554" spans="2:13" x14ac:dyDescent="0.2">
      <c r="B1554" s="148"/>
      <c r="C1554" s="148"/>
      <c r="D1554" s="148"/>
      <c r="E1554" s="148"/>
      <c r="F1554" s="148"/>
      <c r="G1554" s="148"/>
      <c r="H1554" s="148"/>
      <c r="I1554" s="148"/>
      <c r="J1554" s="148"/>
      <c r="K1554" s="148"/>
      <c r="L1554" s="148"/>
      <c r="M1554" s="148"/>
    </row>
    <row r="1555" spans="2:13" x14ac:dyDescent="0.2">
      <c r="B1555" s="148"/>
      <c r="C1555" s="148"/>
      <c r="D1555" s="148"/>
      <c r="E1555" s="148"/>
      <c r="F1555" s="148"/>
      <c r="G1555" s="148"/>
      <c r="H1555" s="148"/>
      <c r="I1555" s="148"/>
      <c r="J1555" s="148"/>
      <c r="K1555" s="148"/>
      <c r="L1555" s="148"/>
      <c r="M1555" s="148"/>
    </row>
    <row r="1556" spans="2:13" x14ac:dyDescent="0.2">
      <c r="B1556" s="148"/>
      <c r="C1556" s="148"/>
      <c r="D1556" s="148"/>
      <c r="E1556" s="148"/>
      <c r="F1556" s="148"/>
      <c r="G1556" s="148"/>
      <c r="H1556" s="148"/>
      <c r="I1556" s="148"/>
      <c r="J1556" s="148"/>
      <c r="K1556" s="148"/>
      <c r="L1556" s="148"/>
      <c r="M1556" s="148"/>
    </row>
    <row r="1557" spans="2:13" x14ac:dyDescent="0.2">
      <c r="B1557" s="148"/>
      <c r="C1557" s="148"/>
      <c r="D1557" s="148"/>
      <c r="E1557" s="148"/>
      <c r="F1557" s="148"/>
      <c r="G1557" s="148"/>
      <c r="H1557" s="148"/>
      <c r="I1557" s="148"/>
      <c r="J1557" s="148"/>
      <c r="K1557" s="148"/>
      <c r="L1557" s="148"/>
      <c r="M1557" s="148"/>
    </row>
    <row r="1558" spans="2:13" x14ac:dyDescent="0.2">
      <c r="B1558" s="148"/>
      <c r="C1558" s="148"/>
      <c r="D1558" s="148"/>
      <c r="E1558" s="148"/>
      <c r="F1558" s="148"/>
      <c r="G1558" s="148"/>
      <c r="H1558" s="148"/>
      <c r="I1558" s="148"/>
      <c r="J1558" s="148"/>
      <c r="K1558" s="148"/>
      <c r="L1558" s="148"/>
      <c r="M1558" s="148"/>
    </row>
    <row r="1559" spans="2:13" x14ac:dyDescent="0.2">
      <c r="B1559" s="148"/>
      <c r="C1559" s="148"/>
      <c r="D1559" s="148"/>
      <c r="E1559" s="148"/>
      <c r="F1559" s="148"/>
      <c r="G1559" s="148"/>
      <c r="H1559" s="148"/>
      <c r="I1559" s="148"/>
      <c r="J1559" s="148"/>
      <c r="K1559" s="148"/>
      <c r="L1559" s="148"/>
      <c r="M1559" s="148"/>
    </row>
    <row r="1560" spans="2:13" x14ac:dyDescent="0.2">
      <c r="B1560" s="148"/>
      <c r="C1560" s="148"/>
      <c r="D1560" s="148"/>
      <c r="E1560" s="148"/>
      <c r="F1560" s="148"/>
      <c r="G1560" s="148"/>
      <c r="H1560" s="148"/>
      <c r="I1560" s="148"/>
      <c r="J1560" s="148"/>
      <c r="K1560" s="148"/>
      <c r="L1560" s="148"/>
      <c r="M1560" s="148"/>
    </row>
    <row r="1561" spans="2:13" x14ac:dyDescent="0.2">
      <c r="B1561" s="148"/>
      <c r="C1561" s="148"/>
      <c r="D1561" s="148"/>
      <c r="E1561" s="148"/>
      <c r="F1561" s="148"/>
      <c r="G1561" s="148"/>
      <c r="H1561" s="148"/>
      <c r="I1561" s="148"/>
      <c r="J1561" s="148"/>
      <c r="K1561" s="148"/>
      <c r="L1561" s="148"/>
      <c r="M1561" s="148"/>
    </row>
    <row r="1562" spans="2:13" x14ac:dyDescent="0.2">
      <c r="B1562" s="148"/>
      <c r="C1562" s="148"/>
      <c r="D1562" s="148"/>
      <c r="E1562" s="148"/>
      <c r="F1562" s="148"/>
      <c r="G1562" s="148"/>
      <c r="H1562" s="148"/>
      <c r="I1562" s="148"/>
      <c r="J1562" s="148"/>
      <c r="K1562" s="148"/>
      <c r="L1562" s="148"/>
      <c r="M1562" s="148"/>
    </row>
    <row r="1563" spans="2:13" x14ac:dyDescent="0.2">
      <c r="B1563" s="148"/>
      <c r="C1563" s="148"/>
      <c r="D1563" s="148"/>
      <c r="E1563" s="148"/>
      <c r="F1563" s="148"/>
      <c r="G1563" s="148"/>
      <c r="H1563" s="148"/>
      <c r="I1563" s="148"/>
      <c r="J1563" s="148"/>
      <c r="K1563" s="148"/>
      <c r="L1563" s="148"/>
      <c r="M1563" s="148"/>
    </row>
    <row r="1564" spans="2:13" x14ac:dyDescent="0.2">
      <c r="B1564" s="148"/>
      <c r="C1564" s="148"/>
      <c r="D1564" s="148"/>
      <c r="E1564" s="148"/>
      <c r="F1564" s="148"/>
      <c r="G1564" s="148"/>
      <c r="H1564" s="148"/>
      <c r="I1564" s="148"/>
      <c r="J1564" s="148"/>
      <c r="K1564" s="148"/>
      <c r="L1564" s="148"/>
      <c r="M1564" s="148"/>
    </row>
    <row r="1565" spans="2:13" x14ac:dyDescent="0.2">
      <c r="B1565" s="148"/>
      <c r="C1565" s="148"/>
      <c r="D1565" s="148"/>
      <c r="E1565" s="148"/>
      <c r="F1565" s="148"/>
      <c r="G1565" s="148"/>
      <c r="H1565" s="148"/>
      <c r="I1565" s="148"/>
      <c r="J1565" s="148"/>
      <c r="K1565" s="148"/>
      <c r="L1565" s="148"/>
      <c r="M1565" s="148"/>
    </row>
    <row r="1566" spans="2:13" x14ac:dyDescent="0.2">
      <c r="B1566" s="148"/>
      <c r="C1566" s="148"/>
      <c r="D1566" s="148"/>
      <c r="E1566" s="148"/>
      <c r="F1566" s="148"/>
      <c r="G1566" s="148"/>
      <c r="H1566" s="148"/>
      <c r="I1566" s="148"/>
      <c r="J1566" s="148"/>
      <c r="K1566" s="148"/>
      <c r="L1566" s="148"/>
      <c r="M1566" s="148"/>
    </row>
    <row r="1567" spans="2:13" x14ac:dyDescent="0.2">
      <c r="B1567" s="148"/>
      <c r="C1567" s="148"/>
      <c r="D1567" s="148"/>
      <c r="E1567" s="148"/>
      <c r="F1567" s="148"/>
      <c r="G1567" s="148"/>
      <c r="H1567" s="148"/>
      <c r="I1567" s="148"/>
      <c r="J1567" s="148"/>
      <c r="K1567" s="148"/>
      <c r="L1567" s="148"/>
      <c r="M1567" s="148"/>
    </row>
    <row r="1568" spans="2:13" x14ac:dyDescent="0.2">
      <c r="B1568" s="148"/>
      <c r="C1568" s="148"/>
      <c r="D1568" s="148"/>
      <c r="E1568" s="148"/>
      <c r="F1568" s="148"/>
      <c r="G1568" s="148"/>
      <c r="H1568" s="148"/>
      <c r="I1568" s="148"/>
      <c r="J1568" s="148"/>
      <c r="K1568" s="148"/>
      <c r="L1568" s="148"/>
      <c r="M1568" s="148"/>
    </row>
    <row r="1569" spans="2:13" x14ac:dyDescent="0.2">
      <c r="B1569" s="148"/>
      <c r="C1569" s="148"/>
      <c r="D1569" s="148"/>
      <c r="E1569" s="148"/>
      <c r="F1569" s="148"/>
      <c r="G1569" s="148"/>
      <c r="H1569" s="148"/>
      <c r="I1569" s="148"/>
      <c r="J1569" s="148"/>
      <c r="K1569" s="148"/>
      <c r="L1569" s="148"/>
      <c r="M1569" s="148"/>
    </row>
    <row r="1570" spans="2:13" x14ac:dyDescent="0.2">
      <c r="B1570" s="148"/>
      <c r="C1570" s="148"/>
      <c r="D1570" s="148"/>
      <c r="E1570" s="148"/>
      <c r="F1570" s="148"/>
      <c r="G1570" s="148"/>
      <c r="H1570" s="148"/>
      <c r="I1570" s="148"/>
      <c r="J1570" s="148"/>
      <c r="K1570" s="148"/>
      <c r="L1570" s="148"/>
      <c r="M1570" s="148"/>
    </row>
    <row r="1571" spans="2:13" x14ac:dyDescent="0.2">
      <c r="B1571" s="148"/>
      <c r="C1571" s="148"/>
      <c r="D1571" s="148"/>
      <c r="E1571" s="148"/>
      <c r="F1571" s="148"/>
      <c r="G1571" s="148"/>
      <c r="H1571" s="148"/>
      <c r="I1571" s="148"/>
      <c r="J1571" s="148"/>
      <c r="K1571" s="148"/>
      <c r="L1571" s="148"/>
      <c r="M1571" s="148"/>
    </row>
    <row r="1572" spans="2:13" x14ac:dyDescent="0.2">
      <c r="B1572" s="148"/>
      <c r="C1572" s="148"/>
      <c r="D1572" s="148"/>
      <c r="E1572" s="148"/>
      <c r="F1572" s="148"/>
      <c r="G1572" s="148"/>
      <c r="H1572" s="148"/>
      <c r="I1572" s="148"/>
      <c r="J1572" s="148"/>
      <c r="K1572" s="148"/>
      <c r="L1572" s="148"/>
      <c r="M1572" s="148"/>
    </row>
    <row r="1573" spans="2:13" x14ac:dyDescent="0.2">
      <c r="B1573" s="148"/>
      <c r="C1573" s="148"/>
      <c r="D1573" s="148"/>
      <c r="E1573" s="148"/>
      <c r="F1573" s="148"/>
      <c r="G1573" s="148"/>
      <c r="H1573" s="148"/>
      <c r="I1573" s="148"/>
      <c r="J1573" s="148"/>
      <c r="K1573" s="148"/>
      <c r="L1573" s="148"/>
      <c r="M1573" s="148"/>
    </row>
    <row r="1574" spans="2:13" x14ac:dyDescent="0.2">
      <c r="B1574" s="148"/>
      <c r="C1574" s="148"/>
      <c r="D1574" s="148"/>
      <c r="E1574" s="148"/>
      <c r="F1574" s="148"/>
      <c r="G1574" s="148"/>
      <c r="H1574" s="148"/>
      <c r="I1574" s="148"/>
      <c r="J1574" s="148"/>
      <c r="K1574" s="148"/>
      <c r="L1574" s="148"/>
      <c r="M1574" s="148"/>
    </row>
    <row r="1575" spans="2:13" x14ac:dyDescent="0.2">
      <c r="B1575" s="148"/>
      <c r="C1575" s="148"/>
      <c r="D1575" s="148"/>
      <c r="E1575" s="148"/>
      <c r="F1575" s="148"/>
      <c r="G1575" s="148"/>
      <c r="H1575" s="148"/>
      <c r="I1575" s="148"/>
      <c r="J1575" s="148"/>
      <c r="K1575" s="148"/>
      <c r="L1575" s="148"/>
      <c r="M1575" s="148"/>
    </row>
    <row r="1576" spans="2:13" x14ac:dyDescent="0.2">
      <c r="B1576" s="148"/>
      <c r="C1576" s="148"/>
      <c r="D1576" s="148"/>
      <c r="E1576" s="148"/>
      <c r="F1576" s="148"/>
      <c r="G1576" s="148"/>
      <c r="H1576" s="148"/>
      <c r="I1576" s="148"/>
      <c r="J1576" s="148"/>
      <c r="K1576" s="148"/>
      <c r="L1576" s="148"/>
      <c r="M1576" s="148"/>
    </row>
    <row r="1577" spans="2:13" x14ac:dyDescent="0.2">
      <c r="B1577" s="148"/>
      <c r="C1577" s="148"/>
      <c r="D1577" s="148"/>
      <c r="E1577" s="148"/>
      <c r="F1577" s="148"/>
      <c r="G1577" s="148"/>
      <c r="H1577" s="148"/>
      <c r="I1577" s="148"/>
      <c r="J1577" s="148"/>
      <c r="K1577" s="148"/>
      <c r="L1577" s="148"/>
      <c r="M1577" s="148"/>
    </row>
    <row r="1578" spans="2:13" x14ac:dyDescent="0.2">
      <c r="B1578" s="148"/>
      <c r="C1578" s="148"/>
      <c r="D1578" s="148"/>
      <c r="E1578" s="148"/>
      <c r="F1578" s="148"/>
      <c r="G1578" s="148"/>
      <c r="H1578" s="148"/>
      <c r="I1578" s="148"/>
      <c r="J1578" s="148"/>
      <c r="K1578" s="148"/>
      <c r="L1578" s="148"/>
      <c r="M1578" s="148"/>
    </row>
    <row r="1579" spans="2:13" x14ac:dyDescent="0.2">
      <c r="B1579" s="148"/>
      <c r="C1579" s="148"/>
      <c r="D1579" s="148"/>
      <c r="E1579" s="148"/>
      <c r="F1579" s="148"/>
      <c r="G1579" s="148"/>
      <c r="H1579" s="148"/>
      <c r="I1579" s="148"/>
      <c r="J1579" s="148"/>
      <c r="K1579" s="148"/>
      <c r="L1579" s="148"/>
      <c r="M1579" s="148"/>
    </row>
    <row r="1580" spans="2:13" x14ac:dyDescent="0.2">
      <c r="B1580" s="148"/>
      <c r="C1580" s="148"/>
      <c r="D1580" s="148"/>
      <c r="E1580" s="148"/>
      <c r="F1580" s="148"/>
      <c r="G1580" s="148"/>
      <c r="H1580" s="148"/>
      <c r="I1580" s="148"/>
      <c r="J1580" s="148"/>
      <c r="K1580" s="148"/>
      <c r="L1580" s="148"/>
      <c r="M1580" s="148"/>
    </row>
    <row r="1581" spans="2:13" x14ac:dyDescent="0.2">
      <c r="B1581" s="148"/>
      <c r="C1581" s="148"/>
      <c r="D1581" s="148"/>
      <c r="E1581" s="148"/>
      <c r="F1581" s="148"/>
      <c r="G1581" s="148"/>
      <c r="H1581" s="148"/>
      <c r="I1581" s="148"/>
      <c r="J1581" s="148"/>
      <c r="K1581" s="148"/>
      <c r="L1581" s="148"/>
      <c r="M1581" s="148"/>
    </row>
    <row r="1582" spans="2:13" x14ac:dyDescent="0.2">
      <c r="B1582" s="148"/>
      <c r="C1582" s="148"/>
      <c r="D1582" s="148"/>
      <c r="E1582" s="148"/>
      <c r="F1582" s="148"/>
      <c r="G1582" s="148"/>
      <c r="H1582" s="148"/>
      <c r="I1582" s="148"/>
      <c r="J1582" s="148"/>
      <c r="K1582" s="148"/>
      <c r="L1582" s="148"/>
      <c r="M1582" s="148"/>
    </row>
    <row r="1583" spans="2:13" x14ac:dyDescent="0.2">
      <c r="B1583" s="148"/>
      <c r="C1583" s="148"/>
      <c r="D1583" s="148"/>
      <c r="E1583" s="148"/>
      <c r="F1583" s="148"/>
      <c r="G1583" s="148"/>
      <c r="H1583" s="148"/>
      <c r="I1583" s="148"/>
      <c r="J1583" s="148"/>
      <c r="K1583" s="148"/>
      <c r="L1583" s="148"/>
      <c r="M1583" s="148"/>
    </row>
    <row r="1584" spans="2:13" x14ac:dyDescent="0.2">
      <c r="B1584" s="148"/>
      <c r="C1584" s="148"/>
      <c r="D1584" s="148"/>
      <c r="E1584" s="148"/>
      <c r="F1584" s="148"/>
      <c r="G1584" s="148"/>
      <c r="H1584" s="148"/>
      <c r="I1584" s="148"/>
      <c r="J1584" s="148"/>
      <c r="K1584" s="148"/>
      <c r="L1584" s="148"/>
      <c r="M1584" s="148"/>
    </row>
    <row r="1585" spans="2:13" x14ac:dyDescent="0.2">
      <c r="B1585" s="148"/>
      <c r="C1585" s="148"/>
      <c r="D1585" s="148"/>
      <c r="E1585" s="148"/>
      <c r="F1585" s="148"/>
      <c r="G1585" s="148"/>
      <c r="H1585" s="148"/>
      <c r="I1585" s="148"/>
      <c r="J1585" s="148"/>
      <c r="K1585" s="148"/>
      <c r="L1585" s="148"/>
      <c r="M1585" s="148"/>
    </row>
    <row r="1586" spans="2:13" x14ac:dyDescent="0.2">
      <c r="B1586" s="148"/>
      <c r="C1586" s="148"/>
      <c r="D1586" s="148"/>
      <c r="E1586" s="148"/>
      <c r="F1586" s="148"/>
      <c r="G1586" s="148"/>
      <c r="H1586" s="148"/>
      <c r="I1586" s="148"/>
      <c r="J1586" s="148"/>
      <c r="K1586" s="148"/>
      <c r="L1586" s="148"/>
      <c r="M1586" s="148"/>
    </row>
    <row r="1587" spans="2:13" x14ac:dyDescent="0.2">
      <c r="B1587" s="148"/>
      <c r="C1587" s="148"/>
      <c r="D1587" s="148"/>
      <c r="E1587" s="148"/>
      <c r="F1587" s="148"/>
      <c r="G1587" s="148"/>
      <c r="H1587" s="148"/>
      <c r="I1587" s="148"/>
      <c r="J1587" s="148"/>
      <c r="K1587" s="148"/>
      <c r="L1587" s="148"/>
      <c r="M1587" s="148"/>
    </row>
    <row r="1588" spans="2:13" x14ac:dyDescent="0.2">
      <c r="B1588" s="148"/>
      <c r="C1588" s="148"/>
      <c r="D1588" s="148"/>
      <c r="E1588" s="148"/>
      <c r="F1588" s="148"/>
      <c r="G1588" s="148"/>
      <c r="H1588" s="148"/>
      <c r="I1588" s="148"/>
      <c r="J1588" s="148"/>
      <c r="K1588" s="148"/>
      <c r="L1588" s="148"/>
      <c r="M1588" s="148"/>
    </row>
    <row r="1589" spans="2:13" x14ac:dyDescent="0.2">
      <c r="B1589" s="148"/>
      <c r="C1589" s="148"/>
      <c r="D1589" s="148"/>
      <c r="E1589" s="148"/>
      <c r="F1589" s="148"/>
      <c r="G1589" s="148"/>
      <c r="H1589" s="148"/>
      <c r="I1589" s="148"/>
      <c r="J1589" s="148"/>
      <c r="K1589" s="148"/>
      <c r="L1589" s="148"/>
      <c r="M1589" s="148"/>
    </row>
    <row r="1590" spans="2:13" x14ac:dyDescent="0.2">
      <c r="B1590" s="148"/>
      <c r="C1590" s="148"/>
      <c r="D1590" s="148"/>
      <c r="E1590" s="148"/>
      <c r="F1590" s="148"/>
      <c r="G1590" s="148"/>
      <c r="H1590" s="148"/>
      <c r="I1590" s="148"/>
      <c r="J1590" s="148"/>
      <c r="K1590" s="148"/>
      <c r="L1590" s="148"/>
      <c r="M1590" s="148"/>
    </row>
    <row r="1591" spans="2:13" x14ac:dyDescent="0.2">
      <c r="B1591" s="148"/>
      <c r="C1591" s="148"/>
      <c r="D1591" s="148"/>
      <c r="E1591" s="148"/>
      <c r="F1591" s="148"/>
      <c r="G1591" s="148"/>
      <c r="H1591" s="148"/>
      <c r="I1591" s="148"/>
      <c r="J1591" s="148"/>
      <c r="K1591" s="148"/>
      <c r="L1591" s="148"/>
      <c r="M1591" s="148"/>
    </row>
    <row r="1592" spans="2:13" x14ac:dyDescent="0.2">
      <c r="B1592" s="148"/>
      <c r="C1592" s="148"/>
      <c r="D1592" s="148"/>
      <c r="E1592" s="148"/>
      <c r="F1592" s="148"/>
      <c r="G1592" s="148"/>
      <c r="H1592" s="148"/>
      <c r="I1592" s="148"/>
      <c r="J1592" s="148"/>
      <c r="K1592" s="148"/>
      <c r="L1592" s="148"/>
      <c r="M1592" s="148"/>
    </row>
    <row r="1593" spans="2:13" x14ac:dyDescent="0.2">
      <c r="B1593" s="148"/>
      <c r="C1593" s="148"/>
      <c r="D1593" s="148"/>
      <c r="E1593" s="148"/>
      <c r="F1593" s="148"/>
      <c r="G1593" s="148"/>
      <c r="H1593" s="148"/>
      <c r="I1593" s="148"/>
      <c r="J1593" s="148"/>
      <c r="K1593" s="148"/>
      <c r="L1593" s="148"/>
      <c r="M1593" s="148"/>
    </row>
    <row r="1594" spans="2:13" x14ac:dyDescent="0.2">
      <c r="B1594" s="148"/>
      <c r="C1594" s="148"/>
      <c r="D1594" s="148"/>
      <c r="E1594" s="148"/>
      <c r="F1594" s="148"/>
      <c r="G1594" s="148"/>
      <c r="H1594" s="148"/>
      <c r="I1594" s="148"/>
      <c r="J1594" s="148"/>
      <c r="K1594" s="148"/>
      <c r="L1594" s="148"/>
      <c r="M1594" s="148"/>
    </row>
    <row r="1595" spans="2:13" x14ac:dyDescent="0.2">
      <c r="B1595" s="148"/>
      <c r="C1595" s="148"/>
      <c r="D1595" s="148"/>
      <c r="E1595" s="148"/>
      <c r="F1595" s="148"/>
      <c r="G1595" s="148"/>
      <c r="H1595" s="148"/>
      <c r="I1595" s="148"/>
      <c r="J1595" s="148"/>
      <c r="K1595" s="148"/>
      <c r="L1595" s="148"/>
      <c r="M1595" s="148"/>
    </row>
    <row r="1596" spans="2:13" x14ac:dyDescent="0.2">
      <c r="B1596" s="148"/>
      <c r="C1596" s="148"/>
      <c r="D1596" s="148"/>
      <c r="E1596" s="148"/>
      <c r="F1596" s="148"/>
      <c r="G1596" s="148"/>
      <c r="H1596" s="148"/>
      <c r="I1596" s="148"/>
      <c r="J1596" s="148"/>
      <c r="K1596" s="148"/>
      <c r="L1596" s="148"/>
      <c r="M1596" s="148"/>
    </row>
    <row r="1597" spans="2:13" x14ac:dyDescent="0.2">
      <c r="B1597" s="148"/>
      <c r="C1597" s="148"/>
      <c r="D1597" s="148"/>
      <c r="E1597" s="148"/>
      <c r="F1597" s="148"/>
      <c r="G1597" s="148"/>
      <c r="H1597" s="148"/>
      <c r="I1597" s="148"/>
      <c r="J1597" s="148"/>
      <c r="K1597" s="148"/>
      <c r="L1597" s="148"/>
      <c r="M1597" s="148"/>
    </row>
    <row r="1598" spans="2:13" x14ac:dyDescent="0.2">
      <c r="B1598" s="148"/>
      <c r="C1598" s="148"/>
      <c r="D1598" s="148"/>
      <c r="E1598" s="148"/>
      <c r="F1598" s="148"/>
      <c r="G1598" s="148"/>
      <c r="H1598" s="148"/>
      <c r="I1598" s="148"/>
      <c r="J1598" s="148"/>
      <c r="K1598" s="148"/>
      <c r="L1598" s="148"/>
      <c r="M1598" s="148"/>
    </row>
    <row r="1599" spans="2:13" x14ac:dyDescent="0.2">
      <c r="B1599" s="148"/>
      <c r="C1599" s="148"/>
      <c r="D1599" s="148"/>
      <c r="E1599" s="148"/>
      <c r="F1599" s="148"/>
      <c r="G1599" s="148"/>
      <c r="H1599" s="148"/>
      <c r="I1599" s="148"/>
      <c r="J1599" s="148"/>
      <c r="K1599" s="148"/>
      <c r="L1599" s="148"/>
      <c r="M1599" s="148"/>
    </row>
    <row r="1600" spans="2:13" x14ac:dyDescent="0.2">
      <c r="B1600" s="148"/>
      <c r="C1600" s="148"/>
      <c r="D1600" s="148"/>
      <c r="E1600" s="148"/>
      <c r="F1600" s="148"/>
      <c r="G1600" s="148"/>
      <c r="H1600" s="148"/>
      <c r="I1600" s="148"/>
      <c r="J1600" s="148"/>
      <c r="K1600" s="148"/>
      <c r="L1600" s="148"/>
      <c r="M1600" s="148"/>
    </row>
    <row r="1601" spans="2:13" x14ac:dyDescent="0.2">
      <c r="B1601" s="148"/>
      <c r="C1601" s="148"/>
      <c r="D1601" s="148"/>
      <c r="E1601" s="148"/>
      <c r="F1601" s="148"/>
      <c r="G1601" s="148"/>
      <c r="H1601" s="148"/>
      <c r="I1601" s="148"/>
      <c r="J1601" s="148"/>
      <c r="K1601" s="148"/>
      <c r="L1601" s="148"/>
      <c r="M1601" s="148"/>
    </row>
    <row r="1602" spans="2:13" x14ac:dyDescent="0.2">
      <c r="B1602" s="148"/>
      <c r="C1602" s="148"/>
      <c r="D1602" s="148"/>
      <c r="E1602" s="148"/>
      <c r="F1602" s="148"/>
      <c r="G1602" s="148"/>
      <c r="H1602" s="148"/>
      <c r="I1602" s="148"/>
      <c r="J1602" s="148"/>
      <c r="K1602" s="148"/>
      <c r="L1602" s="148"/>
      <c r="M1602" s="148"/>
    </row>
    <row r="1603" spans="2:13" x14ac:dyDescent="0.2">
      <c r="B1603" s="148"/>
      <c r="C1603" s="148"/>
      <c r="D1603" s="148"/>
      <c r="E1603" s="148"/>
      <c r="F1603" s="148"/>
      <c r="G1603" s="148"/>
      <c r="H1603" s="148"/>
      <c r="I1603" s="148"/>
      <c r="J1603" s="148"/>
      <c r="K1603" s="148"/>
      <c r="L1603" s="148"/>
      <c r="M1603" s="148"/>
    </row>
    <row r="1604" spans="2:13" x14ac:dyDescent="0.2">
      <c r="B1604" s="148"/>
      <c r="C1604" s="148"/>
      <c r="D1604" s="148"/>
      <c r="E1604" s="148"/>
      <c r="F1604" s="148"/>
      <c r="G1604" s="148"/>
      <c r="H1604" s="148"/>
      <c r="I1604" s="148"/>
      <c r="J1604" s="148"/>
      <c r="K1604" s="148"/>
      <c r="L1604" s="148"/>
      <c r="M1604" s="148"/>
    </row>
    <row r="1605" spans="2:13" x14ac:dyDescent="0.2">
      <c r="B1605" s="148"/>
      <c r="C1605" s="148"/>
      <c r="D1605" s="148"/>
      <c r="E1605" s="148"/>
      <c r="F1605" s="148"/>
      <c r="G1605" s="148"/>
      <c r="H1605" s="148"/>
      <c r="I1605" s="148"/>
      <c r="J1605" s="148"/>
      <c r="K1605" s="148"/>
      <c r="L1605" s="148"/>
      <c r="M1605" s="148"/>
    </row>
    <row r="1606" spans="2:13" x14ac:dyDescent="0.2">
      <c r="B1606" s="148"/>
      <c r="C1606" s="148"/>
      <c r="D1606" s="148"/>
      <c r="E1606" s="148"/>
      <c r="F1606" s="148"/>
      <c r="G1606" s="148"/>
      <c r="H1606" s="148"/>
      <c r="I1606" s="148"/>
      <c r="J1606" s="148"/>
      <c r="K1606" s="148"/>
      <c r="L1606" s="148"/>
      <c r="M1606" s="148"/>
    </row>
    <row r="1607" spans="2:13" x14ac:dyDescent="0.2">
      <c r="B1607" s="148"/>
      <c r="C1607" s="148"/>
      <c r="D1607" s="148"/>
      <c r="E1607" s="148"/>
      <c r="F1607" s="148"/>
      <c r="G1607" s="148"/>
      <c r="H1607" s="148"/>
      <c r="I1607" s="148"/>
      <c r="J1607" s="148"/>
      <c r="K1607" s="148"/>
      <c r="L1607" s="148"/>
      <c r="M1607" s="148"/>
    </row>
    <row r="1608" spans="2:13" x14ac:dyDescent="0.2">
      <c r="B1608" s="148"/>
      <c r="C1608" s="148"/>
      <c r="D1608" s="148"/>
      <c r="E1608" s="148"/>
      <c r="F1608" s="148"/>
      <c r="G1608" s="148"/>
      <c r="H1608" s="148"/>
      <c r="I1608" s="148"/>
      <c r="J1608" s="148"/>
      <c r="K1608" s="148"/>
      <c r="L1608" s="148"/>
      <c r="M1608" s="148"/>
    </row>
    <row r="1609" spans="2:13" x14ac:dyDescent="0.2">
      <c r="B1609" s="148"/>
      <c r="C1609" s="148"/>
      <c r="D1609" s="148"/>
      <c r="E1609" s="148"/>
      <c r="F1609" s="148"/>
      <c r="G1609" s="148"/>
      <c r="H1609" s="148"/>
      <c r="I1609" s="148"/>
      <c r="J1609" s="148"/>
      <c r="K1609" s="148"/>
      <c r="L1609" s="148"/>
      <c r="M1609" s="148"/>
    </row>
    <row r="1610" spans="2:13" x14ac:dyDescent="0.2">
      <c r="B1610" s="148"/>
      <c r="C1610" s="148"/>
      <c r="D1610" s="148"/>
      <c r="E1610" s="148"/>
      <c r="F1610" s="148"/>
      <c r="G1610" s="148"/>
      <c r="H1610" s="148"/>
      <c r="I1610" s="148"/>
      <c r="J1610" s="148"/>
      <c r="K1610" s="148"/>
      <c r="L1610" s="148"/>
      <c r="M1610" s="148"/>
    </row>
    <row r="1611" spans="2:13" x14ac:dyDescent="0.2">
      <c r="B1611" s="148"/>
      <c r="C1611" s="148"/>
      <c r="D1611" s="148"/>
      <c r="E1611" s="148"/>
      <c r="F1611" s="148"/>
      <c r="G1611" s="148"/>
      <c r="H1611" s="148"/>
      <c r="I1611" s="148"/>
      <c r="J1611" s="148"/>
      <c r="K1611" s="148"/>
      <c r="L1611" s="148"/>
      <c r="M1611" s="148"/>
    </row>
    <row r="1612" spans="2:13" x14ac:dyDescent="0.2">
      <c r="B1612" s="148"/>
      <c r="C1612" s="148"/>
      <c r="D1612" s="148"/>
      <c r="E1612" s="148"/>
      <c r="F1612" s="148"/>
      <c r="G1612" s="148"/>
      <c r="H1612" s="148"/>
      <c r="I1612" s="148"/>
      <c r="J1612" s="148"/>
      <c r="K1612" s="148"/>
      <c r="L1612" s="148"/>
      <c r="M1612" s="148"/>
    </row>
    <row r="1613" spans="2:13" x14ac:dyDescent="0.2">
      <c r="B1613" s="148"/>
      <c r="C1613" s="148"/>
      <c r="D1613" s="148"/>
      <c r="E1613" s="148"/>
      <c r="F1613" s="148"/>
      <c r="G1613" s="148"/>
      <c r="H1613" s="148"/>
      <c r="I1613" s="148"/>
      <c r="J1613" s="148"/>
      <c r="K1613" s="148"/>
      <c r="L1613" s="148"/>
      <c r="M1613" s="148"/>
    </row>
    <row r="1614" spans="2:13" x14ac:dyDescent="0.2">
      <c r="B1614" s="148"/>
      <c r="C1614" s="148"/>
      <c r="D1614" s="148"/>
      <c r="E1614" s="148"/>
      <c r="F1614" s="148"/>
      <c r="G1614" s="148"/>
      <c r="H1614" s="148"/>
      <c r="I1614" s="148"/>
      <c r="J1614" s="148"/>
      <c r="K1614" s="148"/>
      <c r="L1614" s="148"/>
      <c r="M1614" s="148"/>
    </row>
    <row r="1615" spans="2:13" x14ac:dyDescent="0.2">
      <c r="B1615" s="148"/>
      <c r="C1615" s="148"/>
      <c r="D1615" s="148"/>
      <c r="E1615" s="148"/>
      <c r="F1615" s="148"/>
      <c r="G1615" s="148"/>
      <c r="H1615" s="148"/>
      <c r="I1615" s="148"/>
      <c r="J1615" s="148"/>
      <c r="K1615" s="148"/>
      <c r="L1615" s="148"/>
      <c r="M1615" s="148"/>
    </row>
    <row r="1616" spans="2:13" x14ac:dyDescent="0.2">
      <c r="B1616" s="148"/>
      <c r="C1616" s="148"/>
      <c r="D1616" s="148"/>
      <c r="E1616" s="148"/>
      <c r="F1616" s="148"/>
      <c r="G1616" s="148"/>
      <c r="H1616" s="148"/>
      <c r="I1616" s="148"/>
      <c r="J1616" s="148"/>
      <c r="K1616" s="148"/>
      <c r="L1616" s="148"/>
      <c r="M1616" s="148"/>
    </row>
    <row r="1617" spans="2:13" x14ac:dyDescent="0.2">
      <c r="B1617" s="148"/>
      <c r="C1617" s="148"/>
      <c r="D1617" s="148"/>
      <c r="E1617" s="148"/>
      <c r="F1617" s="148"/>
      <c r="G1617" s="148"/>
      <c r="H1617" s="148"/>
      <c r="I1617" s="148"/>
      <c r="J1617" s="148"/>
      <c r="K1617" s="148"/>
      <c r="L1617" s="148"/>
      <c r="M1617" s="148"/>
    </row>
    <row r="1618" spans="2:13" x14ac:dyDescent="0.2">
      <c r="B1618" s="148"/>
      <c r="C1618" s="148"/>
      <c r="D1618" s="148"/>
      <c r="E1618" s="148"/>
      <c r="F1618" s="148"/>
      <c r="G1618" s="148"/>
      <c r="H1618" s="148"/>
      <c r="I1618" s="148"/>
      <c r="J1618" s="148"/>
      <c r="K1618" s="148"/>
      <c r="L1618" s="148"/>
      <c r="M1618" s="148"/>
    </row>
    <row r="1619" spans="2:13" x14ac:dyDescent="0.2">
      <c r="B1619" s="148"/>
      <c r="C1619" s="148"/>
      <c r="D1619" s="148"/>
      <c r="E1619" s="148"/>
      <c r="F1619" s="148"/>
      <c r="G1619" s="148"/>
      <c r="H1619" s="148"/>
      <c r="I1619" s="148"/>
      <c r="J1619" s="148"/>
      <c r="K1619" s="148"/>
      <c r="L1619" s="148"/>
      <c r="M1619" s="148"/>
    </row>
    <row r="1620" spans="2:13" x14ac:dyDescent="0.2">
      <c r="B1620" s="148"/>
      <c r="C1620" s="148"/>
      <c r="D1620" s="148"/>
      <c r="E1620" s="148"/>
      <c r="F1620" s="148"/>
      <c r="G1620" s="148"/>
      <c r="H1620" s="148"/>
      <c r="I1620" s="148"/>
      <c r="J1620" s="148"/>
      <c r="K1620" s="148"/>
      <c r="L1620" s="148"/>
      <c r="M1620" s="148"/>
    </row>
    <row r="1621" spans="2:13" x14ac:dyDescent="0.2">
      <c r="B1621" s="148"/>
      <c r="C1621" s="148"/>
      <c r="D1621" s="148"/>
      <c r="E1621" s="148"/>
      <c r="F1621" s="148"/>
      <c r="G1621" s="148"/>
      <c r="H1621" s="148"/>
      <c r="I1621" s="148"/>
      <c r="J1621" s="148"/>
      <c r="K1621" s="148"/>
      <c r="L1621" s="148"/>
      <c r="M1621" s="148"/>
    </row>
    <row r="1622" spans="2:13" x14ac:dyDescent="0.2">
      <c r="B1622" s="148"/>
      <c r="C1622" s="148"/>
      <c r="D1622" s="148"/>
      <c r="E1622" s="148"/>
      <c r="F1622" s="148"/>
      <c r="G1622" s="148"/>
      <c r="H1622" s="148"/>
      <c r="I1622" s="148"/>
      <c r="J1622" s="148"/>
      <c r="K1622" s="148"/>
      <c r="L1622" s="148"/>
      <c r="M1622" s="148"/>
    </row>
    <row r="1623" spans="2:13" x14ac:dyDescent="0.2">
      <c r="B1623" s="148"/>
      <c r="C1623" s="148"/>
      <c r="D1623" s="148"/>
      <c r="E1623" s="148"/>
      <c r="F1623" s="148"/>
      <c r="G1623" s="148"/>
      <c r="H1623" s="148"/>
      <c r="I1623" s="148"/>
      <c r="J1623" s="148"/>
      <c r="K1623" s="148"/>
      <c r="L1623" s="148"/>
      <c r="M1623" s="148"/>
    </row>
    <row r="1624" spans="2:13" x14ac:dyDescent="0.2">
      <c r="B1624" s="148"/>
      <c r="C1624" s="148"/>
      <c r="D1624" s="148"/>
      <c r="E1624" s="148"/>
      <c r="F1624" s="148"/>
      <c r="G1624" s="148"/>
      <c r="H1624" s="148"/>
      <c r="I1624" s="148"/>
      <c r="J1624" s="148"/>
      <c r="K1624" s="148"/>
      <c r="L1624" s="148"/>
      <c r="M1624" s="148"/>
    </row>
    <row r="1625" spans="2:13" x14ac:dyDescent="0.2">
      <c r="B1625" s="148"/>
      <c r="C1625" s="148"/>
      <c r="D1625" s="148"/>
      <c r="E1625" s="148"/>
      <c r="F1625" s="148"/>
      <c r="G1625" s="148"/>
      <c r="H1625" s="148"/>
      <c r="I1625" s="148"/>
      <c r="J1625" s="148"/>
      <c r="K1625" s="148"/>
      <c r="L1625" s="148"/>
      <c r="M1625" s="148"/>
    </row>
    <row r="1626" spans="2:13" x14ac:dyDescent="0.2">
      <c r="B1626" s="148"/>
      <c r="C1626" s="148"/>
      <c r="D1626" s="148"/>
      <c r="E1626" s="148"/>
      <c r="F1626" s="148"/>
      <c r="G1626" s="148"/>
      <c r="H1626" s="148"/>
      <c r="I1626" s="148"/>
      <c r="J1626" s="148"/>
      <c r="K1626" s="148"/>
      <c r="L1626" s="148"/>
      <c r="M1626" s="148"/>
    </row>
    <row r="1627" spans="2:13" x14ac:dyDescent="0.2">
      <c r="B1627" s="148"/>
      <c r="C1627" s="148"/>
      <c r="D1627" s="148"/>
      <c r="E1627" s="148"/>
      <c r="F1627" s="148"/>
      <c r="G1627" s="148"/>
      <c r="H1627" s="148"/>
      <c r="I1627" s="148"/>
      <c r="J1627" s="148"/>
      <c r="K1627" s="148"/>
      <c r="L1627" s="148"/>
      <c r="M1627" s="148"/>
    </row>
    <row r="1628" spans="2:13" x14ac:dyDescent="0.2">
      <c r="B1628" s="148"/>
      <c r="C1628" s="148"/>
      <c r="D1628" s="148"/>
      <c r="E1628" s="148"/>
      <c r="F1628" s="148"/>
      <c r="G1628" s="148"/>
      <c r="H1628" s="148"/>
      <c r="I1628" s="148"/>
      <c r="J1628" s="148"/>
      <c r="K1628" s="148"/>
      <c r="L1628" s="148"/>
      <c r="M1628" s="148"/>
    </row>
    <row r="1629" spans="2:13" x14ac:dyDescent="0.2">
      <c r="B1629" s="148"/>
      <c r="C1629" s="148"/>
      <c r="D1629" s="148"/>
      <c r="E1629" s="148"/>
      <c r="F1629" s="148"/>
      <c r="G1629" s="148"/>
      <c r="H1629" s="148"/>
      <c r="I1629" s="148"/>
      <c r="J1629" s="148"/>
      <c r="K1629" s="148"/>
      <c r="L1629" s="148"/>
      <c r="M1629" s="148"/>
    </row>
    <row r="1630" spans="2:13" x14ac:dyDescent="0.2">
      <c r="B1630" s="148"/>
      <c r="C1630" s="148"/>
      <c r="D1630" s="148"/>
      <c r="E1630" s="148"/>
      <c r="F1630" s="148"/>
      <c r="G1630" s="148"/>
      <c r="H1630" s="148"/>
      <c r="I1630" s="148"/>
      <c r="J1630" s="148"/>
      <c r="K1630" s="148"/>
      <c r="L1630" s="148"/>
      <c r="M1630" s="148"/>
    </row>
    <row r="1631" spans="2:13" x14ac:dyDescent="0.2">
      <c r="B1631" s="148"/>
      <c r="C1631" s="148"/>
      <c r="D1631" s="148"/>
      <c r="E1631" s="148"/>
      <c r="F1631" s="148"/>
      <c r="G1631" s="148"/>
      <c r="H1631" s="148"/>
      <c r="I1631" s="148"/>
      <c r="J1631" s="148"/>
      <c r="K1631" s="148"/>
      <c r="L1631" s="148"/>
      <c r="M1631" s="148"/>
    </row>
    <row r="1632" spans="2:13" x14ac:dyDescent="0.2">
      <c r="B1632" s="148"/>
      <c r="C1632" s="148"/>
      <c r="D1632" s="148"/>
      <c r="E1632" s="148"/>
      <c r="F1632" s="148"/>
      <c r="G1632" s="148"/>
      <c r="H1632" s="148"/>
      <c r="I1632" s="148"/>
      <c r="J1632" s="148"/>
      <c r="K1632" s="148"/>
      <c r="L1632" s="148"/>
      <c r="M1632" s="148"/>
    </row>
    <row r="1633" spans="2:13" x14ac:dyDescent="0.2">
      <c r="B1633" s="148"/>
      <c r="C1633" s="148"/>
      <c r="D1633" s="148"/>
      <c r="E1633" s="148"/>
      <c r="F1633" s="148"/>
      <c r="G1633" s="148"/>
      <c r="H1633" s="148"/>
      <c r="I1633" s="148"/>
      <c r="J1633" s="148"/>
      <c r="K1633" s="148"/>
      <c r="L1633" s="148"/>
      <c r="M1633" s="148"/>
    </row>
    <row r="1634" spans="2:13" x14ac:dyDescent="0.2">
      <c r="B1634" s="148"/>
      <c r="C1634" s="148"/>
      <c r="D1634" s="148"/>
      <c r="E1634" s="148"/>
      <c r="F1634" s="148"/>
      <c r="G1634" s="148"/>
      <c r="H1634" s="148"/>
      <c r="I1634" s="148"/>
      <c r="J1634" s="148"/>
      <c r="K1634" s="148"/>
      <c r="L1634" s="148"/>
      <c r="M1634" s="148"/>
    </row>
    <row r="1635" spans="2:13" x14ac:dyDescent="0.2">
      <c r="B1635" s="148"/>
      <c r="C1635" s="148"/>
      <c r="D1635" s="148"/>
      <c r="E1635" s="148"/>
      <c r="F1635" s="148"/>
      <c r="G1635" s="148"/>
      <c r="H1635" s="148"/>
      <c r="I1635" s="148"/>
      <c r="J1635" s="148"/>
      <c r="K1635" s="148"/>
      <c r="L1635" s="148"/>
      <c r="M1635" s="148"/>
    </row>
    <row r="1636" spans="2:13" x14ac:dyDescent="0.2">
      <c r="B1636" s="148"/>
      <c r="C1636" s="148"/>
      <c r="D1636" s="148"/>
      <c r="E1636" s="148"/>
      <c r="F1636" s="148"/>
      <c r="G1636" s="148"/>
      <c r="H1636" s="148"/>
      <c r="I1636" s="148"/>
      <c r="J1636" s="148"/>
      <c r="K1636" s="148"/>
      <c r="L1636" s="148"/>
      <c r="M1636" s="148"/>
    </row>
    <row r="1637" spans="2:13" x14ac:dyDescent="0.2">
      <c r="B1637" s="148"/>
      <c r="C1637" s="148"/>
      <c r="D1637" s="148"/>
      <c r="E1637" s="148"/>
      <c r="F1637" s="148"/>
      <c r="G1637" s="148"/>
      <c r="H1637" s="148"/>
      <c r="I1637" s="148"/>
      <c r="J1637" s="148"/>
      <c r="K1637" s="148"/>
      <c r="L1637" s="148"/>
      <c r="M1637" s="148"/>
    </row>
    <row r="1638" spans="2:13" x14ac:dyDescent="0.2">
      <c r="B1638" s="148"/>
      <c r="C1638" s="148"/>
      <c r="D1638" s="148"/>
      <c r="E1638" s="148"/>
      <c r="F1638" s="148"/>
      <c r="G1638" s="148"/>
      <c r="H1638" s="148"/>
      <c r="I1638" s="148"/>
      <c r="J1638" s="148"/>
      <c r="K1638" s="148"/>
      <c r="L1638" s="148"/>
      <c r="M1638" s="148"/>
    </row>
    <row r="1639" spans="2:13" x14ac:dyDescent="0.2">
      <c r="B1639" s="148"/>
      <c r="C1639" s="148"/>
      <c r="D1639" s="148"/>
      <c r="E1639" s="148"/>
      <c r="F1639" s="148"/>
      <c r="G1639" s="148"/>
      <c r="H1639" s="148"/>
      <c r="I1639" s="148"/>
      <c r="J1639" s="148"/>
      <c r="K1639" s="148"/>
      <c r="L1639" s="148"/>
      <c r="M1639" s="148"/>
    </row>
    <row r="1640" spans="2:13" x14ac:dyDescent="0.2">
      <c r="B1640" s="148"/>
      <c r="C1640" s="148"/>
      <c r="D1640" s="148"/>
      <c r="E1640" s="148"/>
      <c r="F1640" s="148"/>
      <c r="G1640" s="148"/>
      <c r="H1640" s="148"/>
      <c r="I1640" s="148"/>
      <c r="J1640" s="148"/>
      <c r="K1640" s="148"/>
      <c r="L1640" s="148"/>
      <c r="M1640" s="148"/>
    </row>
    <row r="1641" spans="2:13" x14ac:dyDescent="0.2">
      <c r="B1641" s="148"/>
      <c r="C1641" s="148"/>
      <c r="D1641" s="148"/>
      <c r="E1641" s="148"/>
      <c r="F1641" s="148"/>
      <c r="G1641" s="148"/>
      <c r="H1641" s="148"/>
      <c r="I1641" s="148"/>
      <c r="J1641" s="148"/>
      <c r="K1641" s="148"/>
      <c r="L1641" s="148"/>
      <c r="M1641" s="148"/>
    </row>
    <row r="1642" spans="2:13" x14ac:dyDescent="0.2">
      <c r="B1642" s="148"/>
      <c r="C1642" s="148"/>
      <c r="D1642" s="148"/>
      <c r="E1642" s="148"/>
      <c r="F1642" s="148"/>
      <c r="G1642" s="148"/>
      <c r="H1642" s="148"/>
      <c r="I1642" s="148"/>
      <c r="J1642" s="148"/>
      <c r="K1642" s="148"/>
      <c r="L1642" s="148"/>
      <c r="M1642" s="148"/>
    </row>
    <row r="1643" spans="2:13" x14ac:dyDescent="0.2">
      <c r="B1643" s="148"/>
      <c r="C1643" s="148"/>
      <c r="D1643" s="148"/>
      <c r="E1643" s="148"/>
      <c r="F1643" s="148"/>
      <c r="G1643" s="148"/>
      <c r="H1643" s="148"/>
      <c r="I1643" s="148"/>
      <c r="J1643" s="148"/>
      <c r="K1643" s="148"/>
      <c r="L1643" s="148"/>
      <c r="M1643" s="148"/>
    </row>
    <row r="1644" spans="2:13" x14ac:dyDescent="0.2">
      <c r="B1644" s="148"/>
      <c r="C1644" s="148"/>
      <c r="D1644" s="148"/>
      <c r="E1644" s="148"/>
      <c r="F1644" s="148"/>
      <c r="G1644" s="148"/>
      <c r="H1644" s="148"/>
      <c r="I1644" s="148"/>
      <c r="J1644" s="148"/>
      <c r="K1644" s="148"/>
      <c r="L1644" s="148"/>
      <c r="M1644" s="148"/>
    </row>
    <row r="1645" spans="2:13" x14ac:dyDescent="0.2">
      <c r="B1645" s="148"/>
      <c r="C1645" s="148"/>
      <c r="D1645" s="148"/>
      <c r="E1645" s="148"/>
      <c r="F1645" s="148"/>
      <c r="G1645" s="148"/>
      <c r="H1645" s="148"/>
      <c r="I1645" s="148"/>
      <c r="J1645" s="148"/>
      <c r="K1645" s="148"/>
      <c r="L1645" s="148"/>
      <c r="M1645" s="148"/>
    </row>
    <row r="1646" spans="2:13" x14ac:dyDescent="0.2">
      <c r="B1646" s="148"/>
      <c r="C1646" s="148"/>
      <c r="D1646" s="148"/>
      <c r="E1646" s="148"/>
      <c r="F1646" s="148"/>
      <c r="G1646" s="148"/>
      <c r="H1646" s="148"/>
      <c r="I1646" s="148"/>
      <c r="J1646" s="148"/>
      <c r="K1646" s="148"/>
      <c r="L1646" s="148"/>
      <c r="M1646" s="148"/>
    </row>
    <row r="1647" spans="2:13" x14ac:dyDescent="0.2">
      <c r="B1647" s="148"/>
      <c r="C1647" s="148"/>
      <c r="D1647" s="148"/>
      <c r="E1647" s="148"/>
      <c r="F1647" s="148"/>
      <c r="G1647" s="148"/>
      <c r="H1647" s="148"/>
      <c r="I1647" s="148"/>
      <c r="J1647" s="148"/>
      <c r="K1647" s="148"/>
      <c r="L1647" s="148"/>
      <c r="M1647" s="148"/>
    </row>
    <row r="1648" spans="2:13" x14ac:dyDescent="0.2">
      <c r="B1648" s="148"/>
      <c r="C1648" s="148"/>
      <c r="D1648" s="148"/>
      <c r="E1648" s="148"/>
      <c r="F1648" s="148"/>
      <c r="G1648" s="148"/>
      <c r="H1648" s="148"/>
      <c r="I1648" s="148"/>
      <c r="J1648" s="148"/>
      <c r="K1648" s="148"/>
      <c r="L1648" s="148"/>
      <c r="M1648" s="148"/>
    </row>
    <row r="1649" spans="2:13" x14ac:dyDescent="0.2">
      <c r="B1649" s="148"/>
      <c r="C1649" s="148"/>
      <c r="D1649" s="148"/>
      <c r="E1649" s="148"/>
      <c r="F1649" s="148"/>
      <c r="G1649" s="148"/>
      <c r="H1649" s="148"/>
      <c r="I1649" s="148"/>
      <c r="J1649" s="148"/>
      <c r="K1649" s="148"/>
      <c r="L1649" s="148"/>
      <c r="M1649" s="148"/>
    </row>
    <row r="1650" spans="2:13" x14ac:dyDescent="0.2">
      <c r="B1650" s="148"/>
      <c r="C1650" s="148"/>
      <c r="D1650" s="148"/>
      <c r="E1650" s="148"/>
      <c r="F1650" s="148"/>
      <c r="G1650" s="148"/>
      <c r="H1650" s="148"/>
      <c r="I1650" s="148"/>
      <c r="J1650" s="148"/>
      <c r="K1650" s="148"/>
      <c r="L1650" s="148"/>
      <c r="M1650" s="148"/>
    </row>
    <row r="1651" spans="2:13" x14ac:dyDescent="0.2">
      <c r="B1651" s="148"/>
      <c r="C1651" s="148"/>
      <c r="D1651" s="148"/>
      <c r="E1651" s="148"/>
      <c r="F1651" s="148"/>
      <c r="G1651" s="148"/>
      <c r="H1651" s="148"/>
      <c r="I1651" s="148"/>
      <c r="J1651" s="148"/>
      <c r="K1651" s="148"/>
      <c r="L1651" s="148"/>
      <c r="M1651" s="148"/>
    </row>
    <row r="1652" spans="2:13" x14ac:dyDescent="0.2">
      <c r="B1652" s="148"/>
      <c r="C1652" s="148"/>
      <c r="D1652" s="148"/>
      <c r="E1652" s="148"/>
      <c r="F1652" s="148"/>
      <c r="G1652" s="148"/>
      <c r="H1652" s="148"/>
      <c r="I1652" s="148"/>
      <c r="J1652" s="148"/>
      <c r="K1652" s="148"/>
      <c r="L1652" s="148"/>
      <c r="M1652" s="148"/>
    </row>
    <row r="1653" spans="2:13" x14ac:dyDescent="0.2">
      <c r="B1653" s="148"/>
      <c r="C1653" s="148"/>
      <c r="D1653" s="148"/>
      <c r="E1653" s="148"/>
      <c r="F1653" s="148"/>
      <c r="G1653" s="148"/>
      <c r="H1653" s="148"/>
      <c r="I1653" s="148"/>
      <c r="J1653" s="148"/>
      <c r="K1653" s="148"/>
      <c r="L1653" s="148"/>
      <c r="M1653" s="148"/>
    </row>
    <row r="1654" spans="2:13" x14ac:dyDescent="0.2">
      <c r="B1654" s="148"/>
      <c r="C1654" s="148"/>
      <c r="D1654" s="148"/>
      <c r="E1654" s="148"/>
      <c r="F1654" s="148"/>
      <c r="G1654" s="148"/>
      <c r="H1654" s="148"/>
      <c r="I1654" s="148"/>
      <c r="J1654" s="148"/>
      <c r="K1654" s="148"/>
      <c r="L1654" s="148"/>
      <c r="M1654" s="148"/>
    </row>
    <row r="1655" spans="2:13" x14ac:dyDescent="0.2">
      <c r="B1655" s="148"/>
      <c r="C1655" s="148"/>
      <c r="D1655" s="148"/>
      <c r="E1655" s="148"/>
      <c r="F1655" s="148"/>
      <c r="G1655" s="148"/>
      <c r="H1655" s="148"/>
      <c r="I1655" s="148"/>
      <c r="J1655" s="148"/>
      <c r="K1655" s="148"/>
      <c r="L1655" s="148"/>
      <c r="M1655" s="148"/>
    </row>
    <row r="1656" spans="2:13" x14ac:dyDescent="0.2">
      <c r="B1656" s="148"/>
      <c r="C1656" s="148"/>
      <c r="D1656" s="148"/>
      <c r="E1656" s="148"/>
      <c r="F1656" s="148"/>
      <c r="G1656" s="148"/>
      <c r="H1656" s="148"/>
      <c r="I1656" s="148"/>
      <c r="J1656" s="148"/>
      <c r="K1656" s="148"/>
      <c r="L1656" s="148"/>
      <c r="M1656" s="148"/>
    </row>
    <row r="1657" spans="2:13" x14ac:dyDescent="0.2">
      <c r="B1657" s="148"/>
      <c r="C1657" s="148"/>
      <c r="D1657" s="148"/>
      <c r="E1657" s="148"/>
      <c r="F1657" s="148"/>
      <c r="G1657" s="148"/>
      <c r="H1657" s="148"/>
      <c r="I1657" s="148"/>
      <c r="J1657" s="148"/>
      <c r="K1657" s="148"/>
      <c r="L1657" s="148"/>
      <c r="M1657" s="148"/>
    </row>
    <row r="1658" spans="2:13" x14ac:dyDescent="0.2">
      <c r="B1658" s="148"/>
      <c r="C1658" s="148"/>
      <c r="D1658" s="148"/>
      <c r="E1658" s="148"/>
      <c r="F1658" s="148"/>
      <c r="G1658" s="148"/>
      <c r="H1658" s="148"/>
      <c r="I1658" s="148"/>
      <c r="J1658" s="148"/>
      <c r="K1658" s="148"/>
      <c r="L1658" s="148"/>
      <c r="M1658" s="148"/>
    </row>
    <row r="1659" spans="2:13" x14ac:dyDescent="0.2">
      <c r="B1659" s="148"/>
      <c r="C1659" s="148"/>
      <c r="D1659" s="148"/>
      <c r="E1659" s="148"/>
      <c r="F1659" s="148"/>
      <c r="G1659" s="148"/>
      <c r="H1659" s="148"/>
      <c r="I1659" s="148"/>
      <c r="J1659" s="148"/>
      <c r="K1659" s="148"/>
      <c r="L1659" s="148"/>
      <c r="M1659" s="148"/>
    </row>
    <row r="1660" spans="2:13" x14ac:dyDescent="0.2">
      <c r="B1660" s="148"/>
      <c r="C1660" s="148"/>
      <c r="D1660" s="148"/>
      <c r="E1660" s="148"/>
      <c r="F1660" s="148"/>
      <c r="G1660" s="148"/>
      <c r="H1660" s="148"/>
      <c r="I1660" s="148"/>
      <c r="J1660" s="148"/>
      <c r="K1660" s="148"/>
      <c r="L1660" s="148"/>
      <c r="M1660" s="148"/>
    </row>
    <row r="1661" spans="2:13" x14ac:dyDescent="0.2">
      <c r="B1661" s="148"/>
      <c r="C1661" s="148"/>
      <c r="D1661" s="148"/>
      <c r="E1661" s="148"/>
      <c r="F1661" s="148"/>
      <c r="G1661" s="148"/>
      <c r="H1661" s="148"/>
      <c r="I1661" s="148"/>
      <c r="J1661" s="148"/>
      <c r="K1661" s="148"/>
      <c r="L1661" s="148"/>
      <c r="M1661" s="148"/>
    </row>
    <row r="1662" spans="2:13" x14ac:dyDescent="0.2">
      <c r="B1662" s="148"/>
      <c r="C1662" s="148"/>
      <c r="D1662" s="148"/>
      <c r="E1662" s="148"/>
      <c r="F1662" s="148"/>
      <c r="G1662" s="148"/>
      <c r="H1662" s="148"/>
      <c r="I1662" s="148"/>
      <c r="J1662" s="148"/>
      <c r="K1662" s="148"/>
      <c r="L1662" s="148"/>
      <c r="M1662" s="148"/>
    </row>
    <row r="1663" spans="2:13" x14ac:dyDescent="0.2">
      <c r="B1663" s="148"/>
      <c r="C1663" s="148"/>
      <c r="D1663" s="148"/>
      <c r="E1663" s="148"/>
      <c r="F1663" s="148"/>
      <c r="G1663" s="148"/>
      <c r="H1663" s="148"/>
      <c r="I1663" s="148"/>
      <c r="J1663" s="148"/>
      <c r="K1663" s="148"/>
      <c r="L1663" s="148"/>
      <c r="M1663" s="148"/>
    </row>
    <row r="1664" spans="2:13" x14ac:dyDescent="0.2">
      <c r="B1664" s="148"/>
      <c r="C1664" s="148"/>
      <c r="D1664" s="148"/>
      <c r="E1664" s="148"/>
      <c r="F1664" s="148"/>
      <c r="G1664" s="148"/>
      <c r="H1664" s="148"/>
      <c r="I1664" s="148"/>
      <c r="J1664" s="148"/>
      <c r="K1664" s="148"/>
      <c r="L1664" s="148"/>
      <c r="M1664" s="148"/>
    </row>
    <row r="1665" spans="2:13" x14ac:dyDescent="0.2">
      <c r="B1665" s="148"/>
      <c r="C1665" s="148"/>
      <c r="D1665" s="148"/>
      <c r="E1665" s="148"/>
      <c r="F1665" s="148"/>
      <c r="G1665" s="148"/>
      <c r="H1665" s="148"/>
      <c r="I1665" s="148"/>
      <c r="J1665" s="148"/>
      <c r="K1665" s="148"/>
      <c r="L1665" s="148"/>
      <c r="M1665" s="148"/>
    </row>
    <row r="1666" spans="2:13" x14ac:dyDescent="0.2">
      <c r="B1666" s="148"/>
      <c r="C1666" s="148"/>
      <c r="D1666" s="148"/>
      <c r="E1666" s="148"/>
      <c r="F1666" s="148"/>
      <c r="G1666" s="148"/>
      <c r="H1666" s="148"/>
      <c r="I1666" s="148"/>
      <c r="J1666" s="148"/>
      <c r="K1666" s="148"/>
      <c r="L1666" s="148"/>
      <c r="M1666" s="148"/>
    </row>
    <row r="1667" spans="2:13" x14ac:dyDescent="0.2">
      <c r="B1667" s="148"/>
      <c r="C1667" s="148"/>
      <c r="D1667" s="148"/>
      <c r="E1667" s="148"/>
      <c r="F1667" s="148"/>
      <c r="G1667" s="148"/>
      <c r="H1667" s="148"/>
      <c r="I1667" s="148"/>
      <c r="J1667" s="148"/>
      <c r="K1667" s="148"/>
      <c r="L1667" s="148"/>
      <c r="M1667" s="148"/>
    </row>
    <row r="1668" spans="2:13" x14ac:dyDescent="0.2">
      <c r="B1668" s="148"/>
      <c r="C1668" s="148"/>
      <c r="D1668" s="148"/>
      <c r="E1668" s="148"/>
      <c r="F1668" s="148"/>
      <c r="G1668" s="148"/>
      <c r="H1668" s="148"/>
      <c r="I1668" s="148"/>
      <c r="J1668" s="148"/>
      <c r="K1668" s="148"/>
      <c r="L1668" s="148"/>
      <c r="M1668" s="148"/>
    </row>
    <row r="1669" spans="2:13" x14ac:dyDescent="0.2">
      <c r="B1669" s="148"/>
      <c r="C1669" s="148"/>
      <c r="D1669" s="148"/>
      <c r="E1669" s="148"/>
      <c r="F1669" s="148"/>
      <c r="G1669" s="148"/>
      <c r="H1669" s="148"/>
      <c r="I1669" s="148"/>
      <c r="J1669" s="148"/>
      <c r="K1669" s="148"/>
      <c r="L1669" s="148"/>
      <c r="M1669" s="148"/>
    </row>
    <row r="1670" spans="2:13" x14ac:dyDescent="0.2">
      <c r="B1670" s="148"/>
      <c r="C1670" s="148"/>
      <c r="D1670" s="148"/>
      <c r="E1670" s="148"/>
      <c r="F1670" s="148"/>
      <c r="G1670" s="148"/>
      <c r="H1670" s="148"/>
      <c r="I1670" s="148"/>
      <c r="J1670" s="148"/>
      <c r="K1670" s="148"/>
      <c r="L1670" s="148"/>
      <c r="M1670" s="148"/>
    </row>
    <row r="1671" spans="2:13" x14ac:dyDescent="0.2">
      <c r="B1671" s="148"/>
      <c r="C1671" s="148"/>
      <c r="D1671" s="148"/>
      <c r="E1671" s="148"/>
      <c r="F1671" s="148"/>
      <c r="G1671" s="148"/>
      <c r="H1671" s="148"/>
      <c r="I1671" s="148"/>
      <c r="J1671" s="148"/>
      <c r="K1671" s="148"/>
      <c r="L1671" s="148"/>
      <c r="M1671" s="148"/>
    </row>
    <row r="1672" spans="2:13" x14ac:dyDescent="0.2">
      <c r="B1672" s="148"/>
      <c r="C1672" s="148"/>
      <c r="D1672" s="148"/>
      <c r="E1672" s="148"/>
      <c r="F1672" s="148"/>
      <c r="G1672" s="148"/>
      <c r="H1672" s="148"/>
      <c r="I1672" s="148"/>
      <c r="J1672" s="148"/>
      <c r="K1672" s="148"/>
      <c r="L1672" s="148"/>
      <c r="M1672" s="148"/>
    </row>
    <row r="1673" spans="2:13" x14ac:dyDescent="0.2">
      <c r="B1673" s="148"/>
      <c r="C1673" s="148"/>
      <c r="D1673" s="148"/>
      <c r="E1673" s="148"/>
      <c r="F1673" s="148"/>
      <c r="G1673" s="148"/>
      <c r="H1673" s="148"/>
      <c r="I1673" s="148"/>
      <c r="J1673" s="148"/>
      <c r="K1673" s="148"/>
      <c r="L1673" s="148"/>
      <c r="M1673" s="148"/>
    </row>
    <row r="1674" spans="2:13" x14ac:dyDescent="0.2">
      <c r="B1674" s="148"/>
      <c r="C1674" s="148"/>
      <c r="D1674" s="148"/>
      <c r="E1674" s="148"/>
      <c r="F1674" s="148"/>
      <c r="G1674" s="148"/>
      <c r="H1674" s="148"/>
      <c r="I1674" s="148"/>
      <c r="J1674" s="148"/>
      <c r="K1674" s="148"/>
      <c r="L1674" s="148"/>
      <c r="M1674" s="148"/>
    </row>
    <row r="1675" spans="2:13" x14ac:dyDescent="0.2">
      <c r="B1675" s="148"/>
      <c r="C1675" s="148"/>
      <c r="D1675" s="148"/>
      <c r="E1675" s="148"/>
      <c r="F1675" s="148"/>
      <c r="G1675" s="148"/>
      <c r="H1675" s="148"/>
      <c r="I1675" s="148"/>
      <c r="J1675" s="148"/>
      <c r="K1675" s="148"/>
      <c r="L1675" s="148"/>
      <c r="M1675" s="148"/>
    </row>
    <row r="1676" spans="2:13" x14ac:dyDescent="0.2">
      <c r="B1676" s="148"/>
      <c r="C1676" s="148"/>
      <c r="D1676" s="148"/>
      <c r="E1676" s="148"/>
      <c r="F1676" s="148"/>
      <c r="G1676" s="148"/>
      <c r="H1676" s="148"/>
      <c r="I1676" s="148"/>
      <c r="J1676" s="148"/>
      <c r="K1676" s="148"/>
      <c r="L1676" s="148"/>
      <c r="M1676" s="148"/>
    </row>
    <row r="1677" spans="2:13" x14ac:dyDescent="0.2">
      <c r="B1677" s="148"/>
      <c r="C1677" s="148"/>
      <c r="D1677" s="148"/>
      <c r="E1677" s="148"/>
      <c r="F1677" s="148"/>
      <c r="G1677" s="148"/>
      <c r="H1677" s="148"/>
      <c r="I1677" s="148"/>
      <c r="J1677" s="148"/>
      <c r="K1677" s="148"/>
      <c r="L1677" s="148"/>
      <c r="M1677" s="148"/>
    </row>
    <row r="1678" spans="2:13" x14ac:dyDescent="0.2">
      <c r="B1678" s="148"/>
      <c r="C1678" s="148"/>
      <c r="D1678" s="148"/>
      <c r="E1678" s="148"/>
      <c r="F1678" s="148"/>
      <c r="G1678" s="148"/>
      <c r="H1678" s="148"/>
      <c r="I1678" s="148"/>
      <c r="J1678" s="148"/>
      <c r="K1678" s="148"/>
      <c r="L1678" s="148"/>
      <c r="M1678" s="148"/>
    </row>
    <row r="1679" spans="2:13" x14ac:dyDescent="0.2">
      <c r="B1679" s="148"/>
      <c r="C1679" s="148"/>
      <c r="D1679" s="148"/>
      <c r="E1679" s="148"/>
      <c r="F1679" s="148"/>
      <c r="G1679" s="148"/>
      <c r="H1679" s="148"/>
      <c r="I1679" s="148"/>
      <c r="J1679" s="148"/>
      <c r="K1679" s="148"/>
      <c r="L1679" s="148"/>
      <c r="M1679" s="148"/>
    </row>
    <row r="1680" spans="2:13" x14ac:dyDescent="0.2">
      <c r="B1680" s="148"/>
      <c r="C1680" s="148"/>
      <c r="D1680" s="148"/>
      <c r="E1680" s="148"/>
      <c r="F1680" s="148"/>
      <c r="G1680" s="148"/>
      <c r="H1680" s="148"/>
      <c r="I1680" s="148"/>
      <c r="J1680" s="148"/>
      <c r="K1680" s="148"/>
      <c r="L1680" s="148"/>
      <c r="M1680" s="148"/>
    </row>
    <row r="1681" spans="2:13" x14ac:dyDescent="0.2">
      <c r="B1681" s="148"/>
      <c r="C1681" s="148"/>
      <c r="D1681" s="148"/>
      <c r="E1681" s="148"/>
      <c r="F1681" s="148"/>
      <c r="G1681" s="148"/>
      <c r="H1681" s="148"/>
      <c r="I1681" s="148"/>
      <c r="J1681" s="148"/>
      <c r="K1681" s="148"/>
      <c r="L1681" s="148"/>
      <c r="M1681" s="148"/>
    </row>
    <row r="1682" spans="2:13" x14ac:dyDescent="0.2">
      <c r="B1682" s="148"/>
      <c r="C1682" s="148"/>
      <c r="D1682" s="148"/>
      <c r="E1682" s="148"/>
      <c r="F1682" s="148"/>
      <c r="G1682" s="148"/>
      <c r="H1682" s="148"/>
      <c r="I1682" s="148"/>
      <c r="J1682" s="148"/>
      <c r="K1682" s="148"/>
      <c r="L1682" s="148"/>
      <c r="M1682" s="148"/>
    </row>
    <row r="1683" spans="2:13" x14ac:dyDescent="0.2">
      <c r="B1683" s="148"/>
      <c r="C1683" s="148"/>
      <c r="D1683" s="148"/>
      <c r="E1683" s="148"/>
      <c r="F1683" s="148"/>
      <c r="G1683" s="148"/>
      <c r="H1683" s="148"/>
      <c r="I1683" s="148"/>
      <c r="J1683" s="148"/>
      <c r="K1683" s="148"/>
      <c r="L1683" s="148"/>
      <c r="M1683" s="148"/>
    </row>
    <row r="1684" spans="2:13" x14ac:dyDescent="0.2">
      <c r="B1684" s="148"/>
      <c r="C1684" s="148"/>
      <c r="D1684" s="148"/>
      <c r="E1684" s="148"/>
      <c r="F1684" s="148"/>
      <c r="G1684" s="148"/>
      <c r="H1684" s="148"/>
      <c r="I1684" s="148"/>
      <c r="J1684" s="148"/>
      <c r="K1684" s="148"/>
      <c r="L1684" s="148"/>
      <c r="M1684" s="148"/>
    </row>
    <row r="1685" spans="2:13" x14ac:dyDescent="0.2">
      <c r="B1685" s="148"/>
      <c r="C1685" s="148"/>
      <c r="D1685" s="148"/>
      <c r="E1685" s="148"/>
      <c r="F1685" s="148"/>
      <c r="G1685" s="148"/>
      <c r="H1685" s="148"/>
      <c r="I1685" s="148"/>
      <c r="J1685" s="148"/>
      <c r="K1685" s="148"/>
      <c r="L1685" s="148"/>
      <c r="M1685" s="148"/>
    </row>
    <row r="1686" spans="2:13" x14ac:dyDescent="0.2">
      <c r="B1686" s="148"/>
      <c r="C1686" s="148"/>
      <c r="D1686" s="148"/>
      <c r="E1686" s="148"/>
      <c r="F1686" s="148"/>
      <c r="G1686" s="148"/>
      <c r="H1686" s="148"/>
      <c r="I1686" s="148"/>
      <c r="J1686" s="148"/>
      <c r="K1686" s="148"/>
      <c r="L1686" s="148"/>
      <c r="M1686" s="148"/>
    </row>
    <row r="1687" spans="2:13" x14ac:dyDescent="0.2">
      <c r="B1687" s="148"/>
      <c r="C1687" s="148"/>
      <c r="D1687" s="148"/>
      <c r="E1687" s="148"/>
      <c r="F1687" s="148"/>
      <c r="G1687" s="148"/>
      <c r="H1687" s="148"/>
      <c r="I1687" s="148"/>
      <c r="J1687" s="148"/>
      <c r="K1687" s="148"/>
      <c r="L1687" s="148"/>
      <c r="M1687" s="148"/>
    </row>
    <row r="1688" spans="2:13" x14ac:dyDescent="0.2">
      <c r="B1688" s="148"/>
      <c r="C1688" s="148"/>
      <c r="D1688" s="148"/>
      <c r="E1688" s="148"/>
      <c r="F1688" s="148"/>
      <c r="G1688" s="148"/>
      <c r="H1688" s="148"/>
      <c r="I1688" s="148"/>
      <c r="J1688" s="148"/>
      <c r="K1688" s="148"/>
      <c r="L1688" s="148"/>
      <c r="M1688" s="148"/>
    </row>
    <row r="1689" spans="2:13" x14ac:dyDescent="0.2">
      <c r="B1689" s="148"/>
      <c r="C1689" s="148"/>
      <c r="D1689" s="148"/>
      <c r="E1689" s="148"/>
      <c r="F1689" s="148"/>
      <c r="G1689" s="148"/>
      <c r="H1689" s="148"/>
      <c r="I1689" s="148"/>
      <c r="J1689" s="148"/>
      <c r="K1689" s="148"/>
      <c r="L1689" s="148"/>
      <c r="M1689" s="148"/>
    </row>
    <row r="1690" spans="2:13" x14ac:dyDescent="0.2">
      <c r="B1690" s="148"/>
      <c r="C1690" s="148"/>
      <c r="D1690" s="148"/>
      <c r="E1690" s="148"/>
      <c r="F1690" s="148"/>
      <c r="G1690" s="148"/>
      <c r="H1690" s="148"/>
      <c r="I1690" s="148"/>
      <c r="J1690" s="148"/>
      <c r="K1690" s="148"/>
      <c r="L1690" s="148"/>
      <c r="M1690" s="148"/>
    </row>
    <row r="1691" spans="2:13" x14ac:dyDescent="0.2">
      <c r="B1691" s="148"/>
      <c r="C1691" s="148"/>
      <c r="D1691" s="148"/>
      <c r="E1691" s="148"/>
      <c r="F1691" s="148"/>
      <c r="G1691" s="148"/>
      <c r="H1691" s="148"/>
      <c r="I1691" s="148"/>
      <c r="J1691" s="148"/>
      <c r="K1691" s="148"/>
      <c r="L1691" s="148"/>
      <c r="M1691" s="148"/>
    </row>
    <row r="1692" spans="2:13" x14ac:dyDescent="0.2">
      <c r="B1692" s="148"/>
      <c r="C1692" s="148"/>
      <c r="D1692" s="148"/>
      <c r="E1692" s="148"/>
      <c r="F1692" s="148"/>
      <c r="G1692" s="148"/>
      <c r="H1692" s="148"/>
      <c r="I1692" s="148"/>
      <c r="J1692" s="148"/>
      <c r="K1692" s="148"/>
      <c r="L1692" s="148"/>
      <c r="M1692" s="148"/>
    </row>
    <row r="1693" spans="2:13" x14ac:dyDescent="0.2">
      <c r="B1693" s="148"/>
      <c r="C1693" s="148"/>
      <c r="D1693" s="148"/>
      <c r="E1693" s="148"/>
      <c r="F1693" s="148"/>
      <c r="G1693" s="148"/>
      <c r="H1693" s="148"/>
      <c r="I1693" s="148"/>
      <c r="J1693" s="148"/>
      <c r="K1693" s="148"/>
      <c r="L1693" s="148"/>
      <c r="M1693" s="148"/>
    </row>
    <row r="1694" spans="2:13" x14ac:dyDescent="0.2">
      <c r="B1694" s="148"/>
      <c r="C1694" s="148"/>
      <c r="D1694" s="148"/>
      <c r="E1694" s="148"/>
      <c r="F1694" s="148"/>
      <c r="G1694" s="148"/>
      <c r="H1694" s="148"/>
      <c r="I1694" s="148"/>
      <c r="J1694" s="148"/>
      <c r="K1694" s="148"/>
      <c r="L1694" s="148"/>
      <c r="M1694" s="148"/>
    </row>
    <row r="1695" spans="2:13" x14ac:dyDescent="0.2">
      <c r="B1695" s="148"/>
      <c r="C1695" s="148"/>
      <c r="D1695" s="148"/>
      <c r="E1695" s="148"/>
      <c r="F1695" s="148"/>
      <c r="G1695" s="148"/>
      <c r="H1695" s="148"/>
      <c r="I1695" s="148"/>
      <c r="J1695" s="148"/>
      <c r="K1695" s="148"/>
      <c r="L1695" s="148"/>
      <c r="M1695" s="148"/>
    </row>
    <row r="1696" spans="2:13" x14ac:dyDescent="0.2">
      <c r="B1696" s="148"/>
      <c r="C1696" s="148"/>
      <c r="D1696" s="148"/>
      <c r="E1696" s="148"/>
      <c r="F1696" s="148"/>
      <c r="G1696" s="148"/>
      <c r="H1696" s="148"/>
      <c r="I1696" s="148"/>
      <c r="J1696" s="148"/>
      <c r="K1696" s="148"/>
      <c r="L1696" s="148"/>
      <c r="M1696" s="148"/>
    </row>
    <row r="1697" spans="2:13" x14ac:dyDescent="0.2">
      <c r="B1697" s="148"/>
      <c r="C1697" s="148"/>
      <c r="D1697" s="148"/>
      <c r="E1697" s="148"/>
      <c r="F1697" s="148"/>
      <c r="G1697" s="148"/>
      <c r="H1697" s="148"/>
      <c r="I1697" s="148"/>
      <c r="J1697" s="148"/>
      <c r="K1697" s="148"/>
      <c r="L1697" s="148"/>
      <c r="M1697" s="148"/>
    </row>
    <row r="1698" spans="2:13" x14ac:dyDescent="0.2">
      <c r="B1698" s="148"/>
      <c r="C1698" s="148"/>
      <c r="D1698" s="148"/>
      <c r="E1698" s="148"/>
      <c r="F1698" s="148"/>
      <c r="G1698" s="148"/>
      <c r="H1698" s="148"/>
      <c r="I1698" s="148"/>
      <c r="J1698" s="148"/>
      <c r="K1698" s="148"/>
      <c r="L1698" s="148"/>
      <c r="M1698" s="148"/>
    </row>
    <row r="1699" spans="2:13" x14ac:dyDescent="0.2">
      <c r="B1699" s="148"/>
      <c r="C1699" s="148"/>
      <c r="D1699" s="148"/>
      <c r="E1699" s="148"/>
      <c r="F1699" s="148"/>
      <c r="G1699" s="148"/>
      <c r="H1699" s="148"/>
      <c r="I1699" s="148"/>
      <c r="J1699" s="148"/>
      <c r="K1699" s="148"/>
      <c r="L1699" s="148"/>
      <c r="M1699" s="148"/>
    </row>
    <row r="1700" spans="2:13" x14ac:dyDescent="0.2">
      <c r="B1700" s="148"/>
      <c r="C1700" s="148"/>
      <c r="D1700" s="148"/>
      <c r="E1700" s="148"/>
      <c r="F1700" s="148"/>
      <c r="G1700" s="148"/>
      <c r="H1700" s="148"/>
      <c r="I1700" s="148"/>
      <c r="J1700" s="148"/>
      <c r="K1700" s="148"/>
      <c r="L1700" s="148"/>
      <c r="M1700" s="148"/>
    </row>
    <row r="1701" spans="2:13" x14ac:dyDescent="0.2">
      <c r="B1701" s="148"/>
      <c r="C1701" s="148"/>
      <c r="D1701" s="148"/>
      <c r="E1701" s="148"/>
      <c r="F1701" s="148"/>
      <c r="G1701" s="148"/>
      <c r="H1701" s="148"/>
      <c r="I1701" s="148"/>
      <c r="J1701" s="148"/>
      <c r="K1701" s="148"/>
      <c r="L1701" s="148"/>
      <c r="M1701" s="148"/>
    </row>
    <row r="1702" spans="2:13" x14ac:dyDescent="0.2">
      <c r="B1702" s="148"/>
      <c r="C1702" s="148"/>
      <c r="D1702" s="148"/>
      <c r="E1702" s="148"/>
      <c r="F1702" s="148"/>
      <c r="G1702" s="148"/>
      <c r="H1702" s="148"/>
      <c r="I1702" s="148"/>
      <c r="J1702" s="148"/>
      <c r="K1702" s="148"/>
      <c r="L1702" s="148"/>
      <c r="M1702" s="148"/>
    </row>
    <row r="1703" spans="2:13" x14ac:dyDescent="0.2">
      <c r="B1703" s="148"/>
      <c r="C1703" s="148"/>
      <c r="D1703" s="148"/>
      <c r="E1703" s="148"/>
      <c r="F1703" s="148"/>
      <c r="G1703" s="148"/>
      <c r="H1703" s="148"/>
      <c r="I1703" s="148"/>
      <c r="J1703" s="148"/>
      <c r="K1703" s="148"/>
      <c r="L1703" s="148"/>
      <c r="M1703" s="148"/>
    </row>
    <row r="1704" spans="2:13" x14ac:dyDescent="0.2">
      <c r="B1704" s="148"/>
      <c r="C1704" s="148"/>
      <c r="D1704" s="148"/>
      <c r="E1704" s="148"/>
      <c r="F1704" s="148"/>
      <c r="G1704" s="148"/>
      <c r="H1704" s="148"/>
      <c r="I1704" s="148"/>
      <c r="J1704" s="148"/>
      <c r="K1704" s="148"/>
      <c r="L1704" s="148"/>
      <c r="M1704" s="148"/>
    </row>
    <row r="1705" spans="2:13" x14ac:dyDescent="0.2">
      <c r="B1705" s="148"/>
      <c r="C1705" s="148"/>
      <c r="D1705" s="148"/>
      <c r="E1705" s="148"/>
      <c r="F1705" s="148"/>
      <c r="G1705" s="148"/>
      <c r="H1705" s="148"/>
      <c r="I1705" s="148"/>
      <c r="J1705" s="148"/>
      <c r="K1705" s="148"/>
      <c r="L1705" s="148"/>
      <c r="M1705" s="148"/>
    </row>
    <row r="1706" spans="2:13" x14ac:dyDescent="0.2">
      <c r="B1706" s="148"/>
      <c r="C1706" s="148"/>
      <c r="D1706" s="148"/>
      <c r="E1706" s="148"/>
      <c r="F1706" s="148"/>
      <c r="G1706" s="148"/>
      <c r="H1706" s="148"/>
      <c r="I1706" s="148"/>
      <c r="J1706" s="148"/>
      <c r="K1706" s="148"/>
      <c r="L1706" s="148"/>
      <c r="M1706" s="148"/>
    </row>
    <row r="1707" spans="2:13" x14ac:dyDescent="0.2">
      <c r="B1707" s="148"/>
      <c r="C1707" s="148"/>
      <c r="D1707" s="148"/>
      <c r="E1707" s="148"/>
      <c r="F1707" s="148"/>
      <c r="G1707" s="148"/>
      <c r="H1707" s="148"/>
      <c r="I1707" s="148"/>
      <c r="J1707" s="148"/>
      <c r="K1707" s="148"/>
      <c r="L1707" s="148"/>
      <c r="M1707" s="148"/>
    </row>
    <row r="1708" spans="2:13" x14ac:dyDescent="0.2">
      <c r="B1708" s="148"/>
      <c r="C1708" s="148"/>
      <c r="D1708" s="148"/>
      <c r="E1708" s="148"/>
      <c r="F1708" s="148"/>
      <c r="G1708" s="148"/>
      <c r="H1708" s="148"/>
      <c r="I1708" s="148"/>
      <c r="J1708" s="148"/>
      <c r="K1708" s="148"/>
      <c r="L1708" s="148"/>
      <c r="M1708" s="148"/>
    </row>
    <row r="1709" spans="2:13" x14ac:dyDescent="0.2">
      <c r="B1709" s="148"/>
      <c r="C1709" s="148"/>
      <c r="D1709" s="148"/>
      <c r="E1709" s="148"/>
      <c r="F1709" s="148"/>
      <c r="G1709" s="148"/>
      <c r="H1709" s="148"/>
      <c r="I1709" s="148"/>
      <c r="J1709" s="148"/>
      <c r="K1709" s="148"/>
      <c r="L1709" s="148"/>
      <c r="M1709" s="148"/>
    </row>
    <row r="1710" spans="2:13" x14ac:dyDescent="0.2">
      <c r="B1710" s="148"/>
      <c r="C1710" s="148"/>
      <c r="D1710" s="148"/>
      <c r="E1710" s="148"/>
      <c r="F1710" s="148"/>
      <c r="G1710" s="148"/>
      <c r="H1710" s="148"/>
      <c r="I1710" s="148"/>
      <c r="J1710" s="148"/>
      <c r="K1710" s="148"/>
      <c r="L1710" s="148"/>
      <c r="M1710" s="148"/>
    </row>
    <row r="1711" spans="2:13" x14ac:dyDescent="0.2">
      <c r="B1711" s="148"/>
      <c r="C1711" s="148"/>
      <c r="D1711" s="148"/>
      <c r="E1711" s="148"/>
      <c r="F1711" s="148"/>
      <c r="G1711" s="148"/>
      <c r="H1711" s="148"/>
      <c r="I1711" s="148"/>
      <c r="J1711" s="148"/>
      <c r="K1711" s="148"/>
      <c r="L1711" s="148"/>
      <c r="M1711" s="148"/>
    </row>
    <row r="1712" spans="2:13" x14ac:dyDescent="0.2">
      <c r="B1712" s="148"/>
      <c r="C1712" s="148"/>
      <c r="D1712" s="148"/>
      <c r="E1712" s="148"/>
      <c r="F1712" s="148"/>
      <c r="G1712" s="148"/>
      <c r="H1712" s="148"/>
      <c r="I1712" s="148"/>
      <c r="J1712" s="148"/>
      <c r="K1712" s="148"/>
      <c r="L1712" s="148"/>
      <c r="M1712" s="148"/>
    </row>
    <row r="1713" spans="2:13" x14ac:dyDescent="0.2">
      <c r="B1713" s="148"/>
      <c r="C1713" s="148"/>
      <c r="D1713" s="148"/>
      <c r="E1713" s="148"/>
      <c r="F1713" s="148"/>
      <c r="G1713" s="148"/>
      <c r="H1713" s="148"/>
      <c r="I1713" s="148"/>
      <c r="J1713" s="148"/>
      <c r="K1713" s="148"/>
      <c r="L1713" s="148"/>
      <c r="M1713" s="148"/>
    </row>
    <row r="1714" spans="2:13" x14ac:dyDescent="0.2">
      <c r="B1714" s="148"/>
      <c r="C1714" s="148"/>
      <c r="D1714" s="148"/>
      <c r="E1714" s="148"/>
      <c r="F1714" s="148"/>
      <c r="G1714" s="148"/>
      <c r="H1714" s="148"/>
      <c r="I1714" s="148"/>
      <c r="J1714" s="148"/>
      <c r="K1714" s="148"/>
      <c r="L1714" s="148"/>
      <c r="M1714" s="148"/>
    </row>
    <row r="1715" spans="2:13" x14ac:dyDescent="0.2">
      <c r="B1715" s="148"/>
      <c r="C1715" s="148"/>
      <c r="D1715" s="148"/>
      <c r="E1715" s="148"/>
      <c r="F1715" s="148"/>
      <c r="G1715" s="148"/>
      <c r="H1715" s="148"/>
      <c r="I1715" s="148"/>
      <c r="J1715" s="148"/>
      <c r="K1715" s="148"/>
      <c r="L1715" s="148"/>
      <c r="M1715" s="148"/>
    </row>
    <row r="1716" spans="2:13" x14ac:dyDescent="0.2">
      <c r="B1716" s="148"/>
      <c r="C1716" s="148"/>
      <c r="D1716" s="148"/>
      <c r="E1716" s="148"/>
      <c r="F1716" s="148"/>
      <c r="G1716" s="148"/>
      <c r="H1716" s="148"/>
      <c r="I1716" s="148"/>
      <c r="J1716" s="148"/>
      <c r="K1716" s="148"/>
      <c r="L1716" s="148"/>
      <c r="M1716" s="148"/>
    </row>
    <row r="1717" spans="2:13" x14ac:dyDescent="0.2">
      <c r="B1717" s="148"/>
      <c r="C1717" s="148"/>
      <c r="D1717" s="148"/>
      <c r="E1717" s="148"/>
      <c r="F1717" s="148"/>
      <c r="G1717" s="148"/>
      <c r="H1717" s="148"/>
      <c r="I1717" s="148"/>
      <c r="J1717" s="148"/>
      <c r="K1717" s="148"/>
      <c r="L1717" s="148"/>
      <c r="M1717" s="148"/>
    </row>
    <row r="1718" spans="2:13" x14ac:dyDescent="0.2">
      <c r="B1718" s="148"/>
      <c r="C1718" s="148"/>
      <c r="D1718" s="148"/>
      <c r="E1718" s="148"/>
      <c r="F1718" s="148"/>
      <c r="G1718" s="148"/>
      <c r="H1718" s="148"/>
      <c r="I1718" s="148"/>
      <c r="J1718" s="148"/>
      <c r="K1718" s="148"/>
      <c r="L1718" s="148"/>
      <c r="M1718" s="148"/>
    </row>
    <row r="1719" spans="2:13" x14ac:dyDescent="0.2">
      <c r="B1719" s="148"/>
      <c r="C1719" s="148"/>
      <c r="D1719" s="148"/>
      <c r="E1719" s="148"/>
      <c r="F1719" s="148"/>
      <c r="G1719" s="148"/>
      <c r="H1719" s="148"/>
      <c r="I1719" s="148"/>
      <c r="J1719" s="148"/>
      <c r="K1719" s="148"/>
      <c r="L1719" s="148"/>
      <c r="M1719" s="148"/>
    </row>
    <row r="1720" spans="2:13" x14ac:dyDescent="0.2">
      <c r="B1720" s="148"/>
      <c r="C1720" s="148"/>
      <c r="D1720" s="148"/>
      <c r="E1720" s="148"/>
      <c r="F1720" s="148"/>
      <c r="G1720" s="148"/>
      <c r="H1720" s="148"/>
      <c r="I1720" s="148"/>
      <c r="J1720" s="148"/>
      <c r="K1720" s="148"/>
      <c r="L1720" s="148"/>
      <c r="M1720" s="148"/>
    </row>
    <row r="1721" spans="2:13" x14ac:dyDescent="0.2">
      <c r="B1721" s="148"/>
      <c r="C1721" s="148"/>
      <c r="D1721" s="148"/>
      <c r="E1721" s="148"/>
      <c r="F1721" s="148"/>
      <c r="G1721" s="148"/>
      <c r="H1721" s="148"/>
      <c r="I1721" s="148"/>
      <c r="J1721" s="148"/>
      <c r="K1721" s="148"/>
      <c r="L1721" s="148"/>
      <c r="M1721" s="148"/>
    </row>
    <row r="1722" spans="2:13" x14ac:dyDescent="0.2">
      <c r="B1722" s="148"/>
      <c r="C1722" s="148"/>
      <c r="D1722" s="148"/>
      <c r="E1722" s="148"/>
      <c r="F1722" s="148"/>
      <c r="G1722" s="148"/>
      <c r="H1722" s="148"/>
      <c r="I1722" s="148"/>
      <c r="J1722" s="148"/>
      <c r="K1722" s="148"/>
      <c r="L1722" s="148"/>
      <c r="M1722" s="148"/>
    </row>
    <row r="1723" spans="2:13" x14ac:dyDescent="0.2">
      <c r="B1723" s="148"/>
      <c r="C1723" s="148"/>
      <c r="D1723" s="148"/>
      <c r="E1723" s="148"/>
      <c r="F1723" s="148"/>
      <c r="G1723" s="148"/>
      <c r="H1723" s="148"/>
      <c r="I1723" s="148"/>
      <c r="J1723" s="148"/>
      <c r="K1723" s="148"/>
      <c r="L1723" s="148"/>
      <c r="M1723" s="148"/>
    </row>
    <row r="1724" spans="2:13" x14ac:dyDescent="0.2">
      <c r="B1724" s="148"/>
      <c r="C1724" s="148"/>
      <c r="D1724" s="148"/>
      <c r="E1724" s="148"/>
      <c r="F1724" s="148"/>
      <c r="G1724" s="148"/>
      <c r="H1724" s="148"/>
      <c r="I1724" s="148"/>
      <c r="J1724" s="148"/>
      <c r="K1724" s="148"/>
      <c r="L1724" s="148"/>
      <c r="M1724" s="148"/>
    </row>
    <row r="1725" spans="2:13" x14ac:dyDescent="0.2">
      <c r="B1725" s="148"/>
      <c r="C1725" s="148"/>
      <c r="D1725" s="148"/>
      <c r="E1725" s="148"/>
      <c r="F1725" s="148"/>
      <c r="G1725" s="148"/>
      <c r="H1725" s="148"/>
      <c r="I1725" s="148"/>
      <c r="J1725" s="148"/>
      <c r="K1725" s="148"/>
      <c r="L1725" s="148"/>
      <c r="M1725" s="148"/>
    </row>
    <row r="1726" spans="2:13" x14ac:dyDescent="0.2">
      <c r="B1726" s="148"/>
      <c r="C1726" s="148"/>
      <c r="D1726" s="148"/>
      <c r="E1726" s="148"/>
      <c r="F1726" s="148"/>
      <c r="G1726" s="148"/>
      <c r="H1726" s="148"/>
      <c r="I1726" s="148"/>
      <c r="J1726" s="148"/>
      <c r="K1726" s="148"/>
      <c r="L1726" s="148"/>
      <c r="M1726" s="148"/>
    </row>
    <row r="1727" spans="2:13" x14ac:dyDescent="0.2">
      <c r="B1727" s="148"/>
      <c r="C1727" s="148"/>
      <c r="D1727" s="148"/>
      <c r="E1727" s="148"/>
      <c r="F1727" s="148"/>
      <c r="G1727" s="148"/>
      <c r="H1727" s="148"/>
      <c r="I1727" s="148"/>
      <c r="J1727" s="148"/>
      <c r="K1727" s="148"/>
      <c r="L1727" s="148"/>
      <c r="M1727" s="148"/>
    </row>
    <row r="1728" spans="2:13" x14ac:dyDescent="0.2">
      <c r="B1728" s="148"/>
      <c r="C1728" s="148"/>
      <c r="D1728" s="148"/>
      <c r="E1728" s="148"/>
      <c r="F1728" s="148"/>
      <c r="G1728" s="148"/>
      <c r="H1728" s="148"/>
      <c r="I1728" s="148"/>
      <c r="J1728" s="148"/>
      <c r="K1728" s="148"/>
      <c r="L1728" s="148"/>
      <c r="M1728" s="148"/>
    </row>
    <row r="1729" spans="2:13" x14ac:dyDescent="0.2">
      <c r="B1729" s="148"/>
      <c r="C1729" s="148"/>
      <c r="D1729" s="148"/>
      <c r="E1729" s="148"/>
      <c r="F1729" s="148"/>
      <c r="G1729" s="148"/>
      <c r="H1729" s="148"/>
      <c r="I1729" s="148"/>
      <c r="J1729" s="148"/>
      <c r="K1729" s="148"/>
      <c r="L1729" s="148"/>
      <c r="M1729" s="148"/>
    </row>
    <row r="1730" spans="2:13" x14ac:dyDescent="0.2">
      <c r="B1730" s="148"/>
      <c r="C1730" s="148"/>
      <c r="D1730" s="148"/>
      <c r="E1730" s="148"/>
      <c r="F1730" s="148"/>
      <c r="G1730" s="148"/>
      <c r="H1730" s="148"/>
      <c r="I1730" s="148"/>
      <c r="J1730" s="148"/>
      <c r="K1730" s="148"/>
      <c r="L1730" s="148"/>
      <c r="M1730" s="148"/>
    </row>
    <row r="1731" spans="2:13" x14ac:dyDescent="0.2">
      <c r="B1731" s="148"/>
      <c r="C1731" s="148"/>
      <c r="D1731" s="148"/>
      <c r="E1731" s="148"/>
      <c r="F1731" s="148"/>
      <c r="G1731" s="148"/>
      <c r="H1731" s="148"/>
      <c r="I1731" s="148"/>
      <c r="J1731" s="148"/>
      <c r="K1731" s="148"/>
      <c r="L1731" s="148"/>
      <c r="M1731" s="148"/>
    </row>
    <row r="1732" spans="2:13" x14ac:dyDescent="0.2">
      <c r="B1732" s="148"/>
      <c r="C1732" s="148"/>
      <c r="D1732" s="148"/>
      <c r="E1732" s="148"/>
      <c r="F1732" s="148"/>
      <c r="G1732" s="148"/>
      <c r="H1732" s="148"/>
      <c r="I1732" s="148"/>
      <c r="J1732" s="148"/>
      <c r="K1732" s="148"/>
      <c r="L1732" s="148"/>
      <c r="M1732" s="148"/>
    </row>
    <row r="1733" spans="2:13" x14ac:dyDescent="0.2">
      <c r="B1733" s="148"/>
      <c r="C1733" s="148"/>
      <c r="D1733" s="148"/>
      <c r="E1733" s="148"/>
      <c r="F1733" s="148"/>
      <c r="G1733" s="148"/>
      <c r="H1733" s="148"/>
      <c r="I1733" s="148"/>
      <c r="J1733" s="148"/>
      <c r="K1733" s="148"/>
      <c r="L1733" s="148"/>
      <c r="M1733" s="148"/>
    </row>
    <row r="1734" spans="2:13" x14ac:dyDescent="0.2">
      <c r="B1734" s="148"/>
      <c r="C1734" s="148"/>
      <c r="D1734" s="148"/>
      <c r="E1734" s="148"/>
      <c r="F1734" s="148"/>
      <c r="G1734" s="148"/>
      <c r="H1734" s="148"/>
      <c r="I1734" s="148"/>
      <c r="J1734" s="148"/>
      <c r="K1734" s="148"/>
      <c r="L1734" s="148"/>
      <c r="M1734" s="148"/>
    </row>
    <row r="1735" spans="2:13" x14ac:dyDescent="0.2">
      <c r="B1735" s="148"/>
      <c r="C1735" s="148"/>
      <c r="D1735" s="148"/>
      <c r="E1735" s="148"/>
      <c r="F1735" s="148"/>
      <c r="G1735" s="148"/>
      <c r="H1735" s="148"/>
      <c r="I1735" s="148"/>
      <c r="J1735" s="148"/>
      <c r="K1735" s="148"/>
      <c r="L1735" s="148"/>
      <c r="M1735" s="148"/>
    </row>
    <row r="1736" spans="2:13" x14ac:dyDescent="0.2">
      <c r="B1736" s="148"/>
      <c r="C1736" s="148"/>
      <c r="D1736" s="148"/>
      <c r="E1736" s="148"/>
      <c r="F1736" s="148"/>
      <c r="G1736" s="148"/>
      <c r="H1736" s="148"/>
      <c r="I1736" s="148"/>
      <c r="J1736" s="148"/>
      <c r="K1736" s="148"/>
      <c r="L1736" s="148"/>
      <c r="M1736" s="148"/>
    </row>
    <row r="1737" spans="2:13" x14ac:dyDescent="0.2">
      <c r="B1737" s="148"/>
      <c r="C1737" s="148"/>
      <c r="D1737" s="148"/>
      <c r="E1737" s="148"/>
      <c r="F1737" s="148"/>
      <c r="G1737" s="148"/>
      <c r="H1737" s="148"/>
      <c r="I1737" s="148"/>
      <c r="J1737" s="148"/>
      <c r="K1737" s="148"/>
      <c r="L1737" s="148"/>
      <c r="M1737" s="148"/>
    </row>
    <row r="1738" spans="2:13" x14ac:dyDescent="0.2">
      <c r="B1738" s="148"/>
      <c r="C1738" s="148"/>
      <c r="D1738" s="148"/>
      <c r="E1738" s="148"/>
      <c r="F1738" s="148"/>
      <c r="G1738" s="148"/>
      <c r="H1738" s="148"/>
      <c r="I1738" s="148"/>
      <c r="J1738" s="148"/>
      <c r="K1738" s="148"/>
      <c r="L1738" s="148"/>
      <c r="M1738" s="148"/>
    </row>
    <row r="1739" spans="2:13" x14ac:dyDescent="0.2">
      <c r="B1739" s="148"/>
      <c r="C1739" s="148"/>
      <c r="D1739" s="148"/>
      <c r="E1739" s="148"/>
      <c r="F1739" s="148"/>
      <c r="G1739" s="148"/>
      <c r="H1739" s="148"/>
      <c r="I1739" s="148"/>
      <c r="J1739" s="148"/>
      <c r="K1739" s="148"/>
      <c r="L1739" s="148"/>
      <c r="M1739" s="148"/>
    </row>
    <row r="1740" spans="2:13" x14ac:dyDescent="0.2">
      <c r="B1740" s="148"/>
      <c r="C1740" s="148"/>
      <c r="D1740" s="148"/>
      <c r="E1740" s="148"/>
      <c r="F1740" s="148"/>
      <c r="G1740" s="148"/>
      <c r="H1740" s="148"/>
      <c r="I1740" s="148"/>
      <c r="J1740" s="148"/>
      <c r="K1740" s="148"/>
      <c r="L1740" s="148"/>
      <c r="M1740" s="148"/>
    </row>
    <row r="1741" spans="2:13" x14ac:dyDescent="0.2">
      <c r="B1741" s="148"/>
      <c r="C1741" s="148"/>
      <c r="D1741" s="148"/>
      <c r="E1741" s="148"/>
      <c r="F1741" s="148"/>
      <c r="G1741" s="148"/>
      <c r="H1741" s="148"/>
      <c r="I1741" s="148"/>
      <c r="J1741" s="148"/>
      <c r="K1741" s="148"/>
      <c r="L1741" s="148"/>
      <c r="M1741" s="148"/>
    </row>
    <row r="1742" spans="2:13" x14ac:dyDescent="0.2">
      <c r="B1742" s="148"/>
      <c r="C1742" s="148"/>
      <c r="D1742" s="148"/>
      <c r="E1742" s="148"/>
      <c r="F1742" s="148"/>
      <c r="G1742" s="148"/>
      <c r="H1742" s="148"/>
      <c r="I1742" s="148"/>
      <c r="J1742" s="148"/>
      <c r="K1742" s="148"/>
      <c r="L1742" s="148"/>
      <c r="M1742" s="148"/>
    </row>
    <row r="1743" spans="2:13" x14ac:dyDescent="0.2">
      <c r="B1743" s="148"/>
      <c r="C1743" s="148"/>
      <c r="D1743" s="148"/>
      <c r="E1743" s="148"/>
      <c r="F1743" s="148"/>
      <c r="G1743" s="148"/>
      <c r="H1743" s="148"/>
      <c r="I1743" s="148"/>
      <c r="J1743" s="148"/>
      <c r="K1743" s="148"/>
      <c r="L1743" s="148"/>
      <c r="M1743" s="148"/>
    </row>
    <row r="1744" spans="2:13" x14ac:dyDescent="0.2">
      <c r="B1744" s="148"/>
      <c r="C1744" s="148"/>
      <c r="D1744" s="148"/>
      <c r="E1744" s="148"/>
      <c r="F1744" s="148"/>
      <c r="G1744" s="148"/>
      <c r="H1744" s="148"/>
      <c r="I1744" s="148"/>
      <c r="J1744" s="148"/>
      <c r="K1744" s="148"/>
      <c r="L1744" s="148"/>
      <c r="M1744" s="148"/>
    </row>
    <row r="1745" spans="2:13" x14ac:dyDescent="0.2">
      <c r="B1745" s="148"/>
      <c r="C1745" s="148"/>
      <c r="D1745" s="148"/>
      <c r="E1745" s="148"/>
      <c r="F1745" s="148"/>
      <c r="G1745" s="148"/>
      <c r="H1745" s="148"/>
      <c r="I1745" s="148"/>
      <c r="J1745" s="148"/>
      <c r="K1745" s="148"/>
      <c r="L1745" s="148"/>
      <c r="M1745" s="148"/>
    </row>
    <row r="1746" spans="2:13" x14ac:dyDescent="0.2">
      <c r="B1746" s="148"/>
      <c r="C1746" s="148"/>
      <c r="D1746" s="148"/>
      <c r="E1746" s="148"/>
      <c r="F1746" s="148"/>
      <c r="G1746" s="148"/>
      <c r="H1746" s="148"/>
      <c r="I1746" s="148"/>
      <c r="J1746" s="148"/>
      <c r="K1746" s="148"/>
      <c r="L1746" s="148"/>
      <c r="M1746" s="148"/>
    </row>
    <row r="1747" spans="2:13" x14ac:dyDescent="0.2">
      <c r="B1747" s="148"/>
      <c r="C1747" s="148"/>
      <c r="D1747" s="148"/>
      <c r="E1747" s="148"/>
      <c r="F1747" s="148"/>
      <c r="G1747" s="148"/>
      <c r="H1747" s="148"/>
      <c r="I1747" s="148"/>
      <c r="J1747" s="148"/>
      <c r="K1747" s="148"/>
      <c r="L1747" s="148"/>
      <c r="M1747" s="148"/>
    </row>
    <row r="1748" spans="2:13" x14ac:dyDescent="0.2">
      <c r="B1748" s="148"/>
      <c r="C1748" s="148"/>
      <c r="D1748" s="148"/>
      <c r="E1748" s="148"/>
      <c r="F1748" s="148"/>
      <c r="G1748" s="148"/>
      <c r="H1748" s="148"/>
      <c r="I1748" s="148"/>
      <c r="J1748" s="148"/>
      <c r="K1748" s="148"/>
      <c r="L1748" s="148"/>
      <c r="M1748" s="148"/>
    </row>
    <row r="1749" spans="2:13" x14ac:dyDescent="0.2">
      <c r="B1749" s="148"/>
      <c r="C1749" s="148"/>
      <c r="D1749" s="148"/>
      <c r="E1749" s="148"/>
      <c r="F1749" s="148"/>
      <c r="G1749" s="148"/>
      <c r="H1749" s="148"/>
      <c r="I1749" s="148"/>
      <c r="J1749" s="148"/>
      <c r="K1749" s="148"/>
      <c r="L1749" s="148"/>
      <c r="M1749" s="148"/>
    </row>
    <row r="1750" spans="2:13" x14ac:dyDescent="0.2">
      <c r="B1750" s="148"/>
      <c r="C1750" s="148"/>
      <c r="D1750" s="148"/>
      <c r="E1750" s="148"/>
      <c r="F1750" s="148"/>
      <c r="G1750" s="148"/>
      <c r="H1750" s="148"/>
      <c r="I1750" s="148"/>
      <c r="J1750" s="148"/>
      <c r="K1750" s="148"/>
      <c r="L1750" s="148"/>
      <c r="M1750" s="148"/>
    </row>
    <row r="1751" spans="2:13" x14ac:dyDescent="0.2">
      <c r="B1751" s="148"/>
      <c r="C1751" s="148"/>
      <c r="D1751" s="148"/>
      <c r="E1751" s="148"/>
      <c r="F1751" s="148"/>
      <c r="G1751" s="148"/>
      <c r="H1751" s="148"/>
      <c r="I1751" s="148"/>
      <c r="J1751" s="148"/>
      <c r="K1751" s="148"/>
      <c r="L1751" s="148"/>
      <c r="M1751" s="148"/>
    </row>
    <row r="1752" spans="2:13" x14ac:dyDescent="0.2">
      <c r="B1752" s="148"/>
      <c r="C1752" s="148"/>
      <c r="D1752" s="148"/>
      <c r="E1752" s="148"/>
      <c r="F1752" s="148"/>
      <c r="G1752" s="148"/>
      <c r="H1752" s="148"/>
      <c r="I1752" s="148"/>
      <c r="J1752" s="148"/>
      <c r="K1752" s="148"/>
      <c r="L1752" s="148"/>
      <c r="M1752" s="148"/>
    </row>
    <row r="1753" spans="2:13" x14ac:dyDescent="0.2">
      <c r="B1753" s="148"/>
      <c r="C1753" s="148"/>
      <c r="D1753" s="148"/>
      <c r="E1753" s="148"/>
      <c r="F1753" s="148"/>
      <c r="G1753" s="148"/>
      <c r="H1753" s="148"/>
      <c r="I1753" s="148"/>
      <c r="J1753" s="148"/>
      <c r="K1753" s="148"/>
      <c r="L1753" s="148"/>
      <c r="M1753" s="148"/>
    </row>
    <row r="1754" spans="2:13" x14ac:dyDescent="0.2">
      <c r="B1754" s="148"/>
      <c r="C1754" s="148"/>
      <c r="D1754" s="148"/>
      <c r="E1754" s="148"/>
      <c r="F1754" s="148"/>
      <c r="G1754" s="148"/>
      <c r="H1754" s="148"/>
      <c r="I1754" s="148"/>
      <c r="J1754" s="148"/>
      <c r="K1754" s="148"/>
      <c r="L1754" s="148"/>
      <c r="M1754" s="148"/>
    </row>
    <row r="1755" spans="2:13" x14ac:dyDescent="0.2">
      <c r="B1755" s="148"/>
      <c r="C1755" s="148"/>
      <c r="D1755" s="148"/>
      <c r="E1755" s="148"/>
      <c r="F1755" s="148"/>
      <c r="G1755" s="148"/>
      <c r="H1755" s="148"/>
      <c r="I1755" s="148"/>
      <c r="J1755" s="148"/>
      <c r="K1755" s="148"/>
      <c r="L1755" s="148"/>
      <c r="M1755" s="148"/>
    </row>
    <row r="1756" spans="2:13" x14ac:dyDescent="0.2">
      <c r="B1756" s="148"/>
      <c r="C1756" s="148"/>
      <c r="D1756" s="148"/>
      <c r="E1756" s="148"/>
      <c r="F1756" s="148"/>
      <c r="G1756" s="148"/>
      <c r="H1756" s="148"/>
      <c r="I1756" s="148"/>
      <c r="J1756" s="148"/>
      <c r="K1756" s="148"/>
      <c r="L1756" s="148"/>
      <c r="M1756" s="148"/>
    </row>
    <row r="1757" spans="2:13" x14ac:dyDescent="0.2">
      <c r="B1757" s="148"/>
      <c r="C1757" s="148"/>
      <c r="D1757" s="148"/>
      <c r="E1757" s="148"/>
      <c r="F1757" s="148"/>
      <c r="G1757" s="148"/>
      <c r="H1757" s="148"/>
      <c r="I1757" s="148"/>
      <c r="J1757" s="148"/>
      <c r="K1757" s="148"/>
      <c r="L1757" s="148"/>
      <c r="M1757" s="148"/>
    </row>
    <row r="1758" spans="2:13" x14ac:dyDescent="0.2">
      <c r="B1758" s="148"/>
      <c r="C1758" s="148"/>
      <c r="D1758" s="148"/>
      <c r="E1758" s="148"/>
      <c r="F1758" s="148"/>
      <c r="G1758" s="148"/>
      <c r="H1758" s="148"/>
      <c r="I1758" s="148"/>
      <c r="J1758" s="148"/>
      <c r="K1758" s="148"/>
      <c r="L1758" s="148"/>
      <c r="M1758" s="148"/>
    </row>
    <row r="1759" spans="2:13" x14ac:dyDescent="0.2">
      <c r="B1759" s="148"/>
      <c r="C1759" s="148"/>
      <c r="D1759" s="148"/>
      <c r="E1759" s="148"/>
      <c r="F1759" s="148"/>
      <c r="G1759" s="148"/>
      <c r="H1759" s="148"/>
      <c r="I1759" s="148"/>
      <c r="J1759" s="148"/>
      <c r="K1759" s="148"/>
      <c r="L1759" s="148"/>
      <c r="M1759" s="148"/>
    </row>
    <row r="1760" spans="2:13" x14ac:dyDescent="0.2">
      <c r="B1760" s="148"/>
      <c r="C1760" s="148"/>
      <c r="D1760" s="148"/>
      <c r="E1760" s="148"/>
      <c r="F1760" s="148"/>
      <c r="G1760" s="148"/>
      <c r="H1760" s="148"/>
      <c r="I1760" s="148"/>
      <c r="J1760" s="148"/>
      <c r="K1760" s="148"/>
      <c r="L1760" s="148"/>
      <c r="M1760" s="148"/>
    </row>
    <row r="1761" spans="2:13" x14ac:dyDescent="0.2">
      <c r="B1761" s="148"/>
      <c r="C1761" s="148"/>
      <c r="D1761" s="148"/>
      <c r="E1761" s="148"/>
      <c r="F1761" s="148"/>
      <c r="G1761" s="148"/>
      <c r="H1761" s="148"/>
      <c r="I1761" s="148"/>
      <c r="J1761" s="148"/>
      <c r="K1761" s="148"/>
      <c r="L1761" s="148"/>
      <c r="M1761" s="148"/>
    </row>
    <row r="1762" spans="2:13" x14ac:dyDescent="0.2">
      <c r="B1762" s="148"/>
      <c r="C1762" s="148"/>
      <c r="D1762" s="148"/>
      <c r="E1762" s="148"/>
      <c r="F1762" s="148"/>
      <c r="G1762" s="148"/>
      <c r="H1762" s="148"/>
      <c r="I1762" s="148"/>
      <c r="J1762" s="148"/>
      <c r="K1762" s="148"/>
      <c r="L1762" s="148"/>
      <c r="M1762" s="148"/>
    </row>
    <row r="1763" spans="2:13" x14ac:dyDescent="0.2">
      <c r="B1763" s="148"/>
      <c r="C1763" s="148"/>
      <c r="D1763" s="148"/>
      <c r="E1763" s="148"/>
      <c r="F1763" s="148"/>
      <c r="G1763" s="148"/>
      <c r="H1763" s="148"/>
      <c r="I1763" s="148"/>
      <c r="J1763" s="148"/>
      <c r="K1763" s="148"/>
      <c r="L1763" s="148"/>
      <c r="M1763" s="148"/>
    </row>
    <row r="1764" spans="2:13" x14ac:dyDescent="0.2">
      <c r="B1764" s="148"/>
      <c r="C1764" s="148"/>
      <c r="D1764" s="148"/>
      <c r="E1764" s="148"/>
      <c r="F1764" s="148"/>
      <c r="G1764" s="148"/>
      <c r="H1764" s="148"/>
      <c r="I1764" s="148"/>
      <c r="J1764" s="148"/>
      <c r="K1764" s="148"/>
      <c r="L1764" s="148"/>
      <c r="M1764" s="148"/>
    </row>
    <row r="1765" spans="2:13" x14ac:dyDescent="0.2">
      <c r="B1765" s="148"/>
      <c r="C1765" s="148"/>
      <c r="D1765" s="148"/>
      <c r="E1765" s="148"/>
      <c r="F1765" s="148"/>
      <c r="G1765" s="148"/>
      <c r="H1765" s="148"/>
      <c r="I1765" s="148"/>
      <c r="J1765" s="148"/>
      <c r="K1765" s="148"/>
      <c r="L1765" s="148"/>
      <c r="M1765" s="148"/>
    </row>
    <row r="1766" spans="2:13" x14ac:dyDescent="0.2">
      <c r="B1766" s="148"/>
      <c r="C1766" s="148"/>
      <c r="D1766" s="148"/>
      <c r="E1766" s="148"/>
      <c r="F1766" s="148"/>
      <c r="G1766" s="148"/>
      <c r="H1766" s="148"/>
      <c r="I1766" s="148"/>
      <c r="J1766" s="148"/>
      <c r="K1766" s="148"/>
      <c r="L1766" s="148"/>
      <c r="M1766" s="148"/>
    </row>
    <row r="1767" spans="2:13" x14ac:dyDescent="0.2">
      <c r="B1767" s="148"/>
      <c r="C1767" s="148"/>
      <c r="D1767" s="148"/>
      <c r="E1767" s="148"/>
      <c r="F1767" s="148"/>
      <c r="G1767" s="148"/>
      <c r="H1767" s="148"/>
      <c r="I1767" s="148"/>
      <c r="J1767" s="148"/>
      <c r="K1767" s="148"/>
      <c r="L1767" s="148"/>
      <c r="M1767" s="148"/>
    </row>
    <row r="1768" spans="2:13" x14ac:dyDescent="0.2">
      <c r="B1768" s="148"/>
      <c r="C1768" s="148"/>
      <c r="D1768" s="148"/>
      <c r="E1768" s="148"/>
      <c r="F1768" s="148"/>
      <c r="G1768" s="148"/>
      <c r="H1768" s="148"/>
      <c r="I1768" s="148"/>
      <c r="J1768" s="148"/>
      <c r="K1768" s="148"/>
      <c r="L1768" s="148"/>
      <c r="M1768" s="148"/>
    </row>
    <row r="1769" spans="2:13" x14ac:dyDescent="0.2">
      <c r="B1769" s="148"/>
      <c r="C1769" s="148"/>
      <c r="D1769" s="148"/>
      <c r="E1769" s="148"/>
      <c r="F1769" s="148"/>
      <c r="G1769" s="148"/>
      <c r="H1769" s="148"/>
      <c r="I1769" s="148"/>
      <c r="J1769" s="148"/>
      <c r="K1769" s="148"/>
      <c r="L1769" s="148"/>
      <c r="M1769" s="148"/>
    </row>
    <row r="1770" spans="2:13" x14ac:dyDescent="0.2">
      <c r="B1770" s="148"/>
      <c r="C1770" s="148"/>
      <c r="D1770" s="148"/>
      <c r="E1770" s="148"/>
      <c r="F1770" s="148"/>
      <c r="G1770" s="148"/>
      <c r="H1770" s="148"/>
      <c r="I1770" s="148"/>
      <c r="J1770" s="148"/>
      <c r="K1770" s="148"/>
      <c r="L1770" s="148"/>
      <c r="M1770" s="148"/>
    </row>
    <row r="1771" spans="2:13" x14ac:dyDescent="0.2">
      <c r="B1771" s="148"/>
      <c r="C1771" s="148"/>
      <c r="D1771" s="148"/>
      <c r="E1771" s="148"/>
      <c r="F1771" s="148"/>
      <c r="G1771" s="148"/>
      <c r="H1771" s="148"/>
      <c r="I1771" s="148"/>
      <c r="J1771" s="148"/>
      <c r="K1771" s="148"/>
      <c r="L1771" s="148"/>
      <c r="M1771" s="148"/>
    </row>
    <row r="1772" spans="2:13" x14ac:dyDescent="0.2">
      <c r="B1772" s="148"/>
      <c r="C1772" s="148"/>
      <c r="D1772" s="148"/>
      <c r="E1772" s="148"/>
      <c r="F1772" s="148"/>
      <c r="G1772" s="148"/>
      <c r="H1772" s="148"/>
      <c r="I1772" s="148"/>
      <c r="J1772" s="148"/>
      <c r="K1772" s="148"/>
      <c r="L1772" s="148"/>
      <c r="M1772" s="148"/>
    </row>
    <row r="1773" spans="2:13" x14ac:dyDescent="0.2">
      <c r="B1773" s="148"/>
      <c r="C1773" s="148"/>
      <c r="D1773" s="148"/>
      <c r="E1773" s="148"/>
      <c r="F1773" s="148"/>
      <c r="G1773" s="148"/>
      <c r="H1773" s="148"/>
      <c r="I1773" s="148"/>
      <c r="J1773" s="148"/>
      <c r="K1773" s="148"/>
      <c r="L1773" s="148"/>
      <c r="M1773" s="148"/>
    </row>
    <row r="1774" spans="2:13" x14ac:dyDescent="0.2">
      <c r="B1774" s="148"/>
      <c r="C1774" s="148"/>
      <c r="D1774" s="148"/>
      <c r="E1774" s="148"/>
      <c r="F1774" s="148"/>
      <c r="G1774" s="148"/>
      <c r="H1774" s="148"/>
      <c r="I1774" s="148"/>
      <c r="J1774" s="148"/>
      <c r="K1774" s="148"/>
      <c r="L1774" s="148"/>
      <c r="M1774" s="148"/>
    </row>
    <row r="1775" spans="2:13" x14ac:dyDescent="0.2">
      <c r="B1775" s="148"/>
      <c r="C1775" s="148"/>
      <c r="D1775" s="148"/>
      <c r="E1775" s="148"/>
      <c r="F1775" s="148"/>
      <c r="G1775" s="148"/>
      <c r="H1775" s="148"/>
      <c r="I1775" s="148"/>
      <c r="J1775" s="148"/>
      <c r="K1775" s="148"/>
      <c r="L1775" s="148"/>
      <c r="M1775" s="148"/>
    </row>
    <row r="1776" spans="2:13" x14ac:dyDescent="0.2">
      <c r="B1776" s="148"/>
      <c r="C1776" s="148"/>
      <c r="D1776" s="148"/>
      <c r="E1776" s="148"/>
      <c r="F1776" s="148"/>
      <c r="G1776" s="148"/>
      <c r="H1776" s="148"/>
      <c r="I1776" s="148"/>
      <c r="J1776" s="148"/>
      <c r="K1776" s="148"/>
      <c r="L1776" s="148"/>
      <c r="M1776" s="148"/>
    </row>
    <row r="1777" spans="2:13" x14ac:dyDescent="0.2">
      <c r="B1777" s="148"/>
      <c r="C1777" s="148"/>
      <c r="D1777" s="148"/>
      <c r="E1777" s="148"/>
      <c r="F1777" s="148"/>
      <c r="G1777" s="148"/>
      <c r="H1777" s="148"/>
      <c r="I1777" s="148"/>
      <c r="J1777" s="148"/>
      <c r="K1777" s="148"/>
      <c r="L1777" s="148"/>
      <c r="M1777" s="148"/>
    </row>
    <row r="1778" spans="2:13" x14ac:dyDescent="0.2">
      <c r="B1778" s="148"/>
      <c r="C1778" s="148"/>
      <c r="D1778" s="148"/>
      <c r="E1778" s="148"/>
      <c r="F1778" s="148"/>
      <c r="G1778" s="148"/>
      <c r="H1778" s="148"/>
      <c r="I1778" s="148"/>
      <c r="J1778" s="148"/>
      <c r="K1778" s="148"/>
      <c r="L1778" s="148"/>
      <c r="M1778" s="148"/>
    </row>
    <row r="1779" spans="2:13" x14ac:dyDescent="0.2">
      <c r="B1779" s="148"/>
      <c r="C1779" s="148"/>
      <c r="D1779" s="148"/>
      <c r="E1779" s="148"/>
      <c r="F1779" s="148"/>
      <c r="G1779" s="148"/>
      <c r="H1779" s="148"/>
      <c r="I1779" s="148"/>
      <c r="J1779" s="148"/>
      <c r="K1779" s="148"/>
      <c r="L1779" s="148"/>
      <c r="M1779" s="148"/>
    </row>
    <row r="1780" spans="2:13" x14ac:dyDescent="0.2">
      <c r="B1780" s="148"/>
      <c r="C1780" s="148"/>
      <c r="D1780" s="148"/>
      <c r="E1780" s="148"/>
      <c r="F1780" s="148"/>
      <c r="G1780" s="148"/>
      <c r="H1780" s="148"/>
      <c r="I1780" s="148"/>
      <c r="J1780" s="148"/>
      <c r="K1780" s="148"/>
      <c r="L1780" s="148"/>
      <c r="M1780" s="148"/>
    </row>
    <row r="1781" spans="2:13" x14ac:dyDescent="0.2">
      <c r="B1781" s="148"/>
      <c r="C1781" s="148"/>
      <c r="D1781" s="148"/>
      <c r="E1781" s="148"/>
      <c r="F1781" s="148"/>
      <c r="G1781" s="148"/>
      <c r="H1781" s="148"/>
      <c r="I1781" s="148"/>
      <c r="J1781" s="148"/>
      <c r="K1781" s="148"/>
      <c r="L1781" s="148"/>
      <c r="M1781" s="148"/>
    </row>
    <row r="1782" spans="2:13" x14ac:dyDescent="0.2">
      <c r="B1782" s="148"/>
      <c r="C1782" s="148"/>
      <c r="D1782" s="148"/>
      <c r="E1782" s="148"/>
      <c r="F1782" s="148"/>
      <c r="G1782" s="148"/>
      <c r="H1782" s="148"/>
      <c r="I1782" s="148"/>
      <c r="J1782" s="148"/>
      <c r="K1782" s="148"/>
      <c r="L1782" s="148"/>
      <c r="M1782" s="148"/>
    </row>
    <row r="1783" spans="2:13" x14ac:dyDescent="0.2">
      <c r="B1783" s="148"/>
      <c r="C1783" s="148"/>
      <c r="D1783" s="148"/>
      <c r="E1783" s="148"/>
      <c r="F1783" s="148"/>
      <c r="G1783" s="148"/>
      <c r="H1783" s="148"/>
      <c r="I1783" s="148"/>
      <c r="J1783" s="148"/>
      <c r="K1783" s="148"/>
      <c r="L1783" s="148"/>
      <c r="M1783" s="148"/>
    </row>
    <row r="1784" spans="2:13" x14ac:dyDescent="0.2">
      <c r="B1784" s="148"/>
      <c r="C1784" s="148"/>
      <c r="D1784" s="148"/>
      <c r="E1784" s="148"/>
      <c r="F1784" s="148"/>
      <c r="G1784" s="148"/>
      <c r="H1784" s="148"/>
      <c r="I1784" s="148"/>
      <c r="J1784" s="148"/>
      <c r="K1784" s="148"/>
      <c r="L1784" s="148"/>
      <c r="M1784" s="148"/>
    </row>
    <row r="1785" spans="2:13" x14ac:dyDescent="0.2">
      <c r="B1785" s="148"/>
      <c r="C1785" s="148"/>
      <c r="D1785" s="148"/>
      <c r="E1785" s="148"/>
      <c r="F1785" s="148"/>
      <c r="G1785" s="148"/>
      <c r="H1785" s="148"/>
      <c r="I1785" s="148"/>
      <c r="J1785" s="148"/>
      <c r="K1785" s="148"/>
      <c r="L1785" s="148"/>
      <c r="M1785" s="148"/>
    </row>
    <row r="1786" spans="2:13" x14ac:dyDescent="0.2">
      <c r="B1786" s="148"/>
      <c r="C1786" s="148"/>
      <c r="D1786" s="148"/>
      <c r="E1786" s="148"/>
      <c r="F1786" s="148"/>
      <c r="G1786" s="148"/>
      <c r="H1786" s="148"/>
      <c r="I1786" s="148"/>
      <c r="J1786" s="148"/>
      <c r="K1786" s="148"/>
      <c r="L1786" s="148"/>
      <c r="M1786" s="148"/>
    </row>
    <row r="1787" spans="2:13" x14ac:dyDescent="0.2">
      <c r="B1787" s="148"/>
      <c r="C1787" s="148"/>
      <c r="D1787" s="148"/>
      <c r="E1787" s="148"/>
      <c r="F1787" s="148"/>
      <c r="G1787" s="148"/>
      <c r="H1787" s="148"/>
      <c r="I1787" s="148"/>
      <c r="J1787" s="148"/>
      <c r="K1787" s="148"/>
      <c r="L1787" s="148"/>
      <c r="M1787" s="148"/>
    </row>
    <row r="1788" spans="2:13" x14ac:dyDescent="0.2">
      <c r="B1788" s="148"/>
      <c r="C1788" s="148"/>
      <c r="D1788" s="148"/>
      <c r="E1788" s="148"/>
      <c r="F1788" s="148"/>
      <c r="G1788" s="148"/>
      <c r="H1788" s="148"/>
      <c r="I1788" s="148"/>
      <c r="J1788" s="148"/>
      <c r="K1788" s="148"/>
      <c r="L1788" s="148"/>
      <c r="M1788" s="148"/>
    </row>
    <row r="1789" spans="2:13" x14ac:dyDescent="0.2">
      <c r="B1789" s="148"/>
      <c r="C1789" s="148"/>
      <c r="D1789" s="148"/>
      <c r="E1789" s="148"/>
      <c r="F1789" s="148"/>
      <c r="G1789" s="148"/>
      <c r="H1789" s="148"/>
      <c r="I1789" s="148"/>
      <c r="J1789" s="148"/>
      <c r="K1789" s="148"/>
      <c r="L1789" s="148"/>
      <c r="M1789" s="148"/>
    </row>
    <row r="1790" spans="2:13" x14ac:dyDescent="0.2">
      <c r="B1790" s="148"/>
      <c r="C1790" s="148"/>
      <c r="D1790" s="148"/>
      <c r="E1790" s="148"/>
      <c r="F1790" s="148"/>
      <c r="G1790" s="148"/>
      <c r="H1790" s="148"/>
      <c r="I1790" s="148"/>
      <c r="J1790" s="148"/>
      <c r="K1790" s="148"/>
      <c r="L1790" s="148"/>
      <c r="M1790" s="148"/>
    </row>
    <row r="1791" spans="2:13" x14ac:dyDescent="0.2">
      <c r="B1791" s="148"/>
      <c r="C1791" s="148"/>
      <c r="D1791" s="148"/>
      <c r="E1791" s="148"/>
      <c r="F1791" s="148"/>
      <c r="G1791" s="148"/>
      <c r="H1791" s="148"/>
      <c r="I1791" s="148"/>
      <c r="J1791" s="148"/>
      <c r="K1791" s="148"/>
      <c r="L1791" s="148"/>
      <c r="M1791" s="148"/>
    </row>
    <row r="1792" spans="2:13" x14ac:dyDescent="0.2">
      <c r="B1792" s="148"/>
      <c r="C1792" s="148"/>
      <c r="D1792" s="148"/>
      <c r="E1792" s="148"/>
      <c r="F1792" s="148"/>
      <c r="G1792" s="148"/>
      <c r="H1792" s="148"/>
      <c r="I1792" s="148"/>
      <c r="J1792" s="148"/>
      <c r="K1792" s="148"/>
      <c r="L1792" s="148"/>
      <c r="M1792" s="148"/>
    </row>
    <row r="1793" spans="2:13" x14ac:dyDescent="0.2">
      <c r="B1793" s="148"/>
      <c r="C1793" s="148"/>
      <c r="D1793" s="148"/>
      <c r="E1793" s="148"/>
      <c r="F1793" s="148"/>
      <c r="G1793" s="148"/>
      <c r="H1793" s="148"/>
      <c r="I1793" s="148"/>
      <c r="J1793" s="148"/>
      <c r="K1793" s="148"/>
      <c r="L1793" s="148"/>
      <c r="M1793" s="148"/>
    </row>
    <row r="1794" spans="2:13" x14ac:dyDescent="0.2">
      <c r="B1794" s="148"/>
      <c r="C1794" s="148"/>
      <c r="D1794" s="148"/>
      <c r="E1794" s="148"/>
      <c r="F1794" s="148"/>
      <c r="G1794" s="148"/>
      <c r="H1794" s="148"/>
      <c r="I1794" s="148"/>
      <c r="J1794" s="148"/>
      <c r="K1794" s="148"/>
      <c r="L1794" s="148"/>
      <c r="M1794" s="148"/>
    </row>
    <row r="1795" spans="2:13" x14ac:dyDescent="0.2">
      <c r="B1795" s="148"/>
      <c r="C1795" s="148"/>
      <c r="D1795" s="148"/>
      <c r="E1795" s="148"/>
      <c r="F1795" s="148"/>
      <c r="G1795" s="148"/>
      <c r="H1795" s="148"/>
      <c r="I1795" s="148"/>
      <c r="J1795" s="148"/>
      <c r="K1795" s="148"/>
      <c r="L1795" s="148"/>
      <c r="M1795" s="148"/>
    </row>
    <row r="1796" spans="2:13" x14ac:dyDescent="0.2">
      <c r="B1796" s="148"/>
      <c r="C1796" s="148"/>
      <c r="D1796" s="148"/>
      <c r="E1796" s="148"/>
      <c r="F1796" s="148"/>
      <c r="G1796" s="148"/>
      <c r="H1796" s="148"/>
      <c r="I1796" s="148"/>
      <c r="J1796" s="148"/>
      <c r="K1796" s="148"/>
      <c r="L1796" s="148"/>
      <c r="M1796" s="148"/>
    </row>
    <row r="1797" spans="2:13" x14ac:dyDescent="0.2">
      <c r="B1797" s="148"/>
      <c r="C1797" s="148"/>
      <c r="D1797" s="148"/>
      <c r="E1797" s="148"/>
      <c r="F1797" s="148"/>
      <c r="G1797" s="148"/>
      <c r="H1797" s="148"/>
      <c r="I1797" s="148"/>
      <c r="J1797" s="148"/>
      <c r="K1797" s="148"/>
      <c r="L1797" s="148"/>
      <c r="M1797" s="148"/>
    </row>
    <row r="1798" spans="2:13" x14ac:dyDescent="0.2">
      <c r="B1798" s="148"/>
      <c r="C1798" s="148"/>
      <c r="D1798" s="148"/>
      <c r="E1798" s="148"/>
      <c r="F1798" s="148"/>
      <c r="G1798" s="148"/>
      <c r="H1798" s="148"/>
      <c r="I1798" s="148"/>
      <c r="J1798" s="148"/>
      <c r="K1798" s="148"/>
      <c r="L1798" s="148"/>
      <c r="M1798" s="148"/>
    </row>
    <row r="1799" spans="2:13" x14ac:dyDescent="0.2">
      <c r="B1799" s="148"/>
      <c r="C1799" s="148"/>
      <c r="D1799" s="148"/>
      <c r="E1799" s="148"/>
      <c r="F1799" s="148"/>
      <c r="G1799" s="148"/>
      <c r="H1799" s="148"/>
      <c r="I1799" s="148"/>
      <c r="J1799" s="148"/>
      <c r="K1799" s="148"/>
      <c r="L1799" s="148"/>
      <c r="M1799" s="148"/>
    </row>
    <row r="1800" spans="2:13" x14ac:dyDescent="0.2">
      <c r="B1800" s="148"/>
      <c r="C1800" s="148"/>
      <c r="D1800" s="148"/>
      <c r="E1800" s="148"/>
      <c r="F1800" s="148"/>
      <c r="G1800" s="148"/>
      <c r="H1800" s="148"/>
      <c r="I1800" s="148"/>
      <c r="J1800" s="148"/>
      <c r="K1800" s="148"/>
      <c r="L1800" s="148"/>
      <c r="M1800" s="148"/>
    </row>
    <row r="1801" spans="2:13" x14ac:dyDescent="0.2">
      <c r="B1801" s="148"/>
      <c r="C1801" s="148"/>
      <c r="D1801" s="148"/>
      <c r="E1801" s="148"/>
      <c r="F1801" s="148"/>
      <c r="G1801" s="148"/>
      <c r="H1801" s="148"/>
      <c r="I1801" s="148"/>
      <c r="J1801" s="148"/>
      <c r="K1801" s="148"/>
      <c r="L1801" s="148"/>
      <c r="M1801" s="148"/>
    </row>
    <row r="1802" spans="2:13" x14ac:dyDescent="0.2">
      <c r="B1802" s="148"/>
      <c r="C1802" s="148"/>
      <c r="D1802" s="148"/>
      <c r="E1802" s="148"/>
      <c r="F1802" s="148"/>
      <c r="G1802" s="148"/>
      <c r="H1802" s="148"/>
      <c r="I1802" s="148"/>
      <c r="J1802" s="148"/>
      <c r="K1802" s="148"/>
      <c r="L1802" s="148"/>
      <c r="M1802" s="148"/>
    </row>
    <row r="1803" spans="2:13" x14ac:dyDescent="0.2">
      <c r="B1803" s="148"/>
      <c r="C1803" s="148"/>
      <c r="D1803" s="148"/>
      <c r="E1803" s="148"/>
      <c r="F1803" s="148"/>
      <c r="G1803" s="148"/>
      <c r="H1803" s="148"/>
      <c r="I1803" s="148"/>
      <c r="J1803" s="148"/>
      <c r="K1803" s="148"/>
      <c r="L1803" s="148"/>
      <c r="M1803" s="148"/>
    </row>
    <row r="1804" spans="2:13" x14ac:dyDescent="0.2">
      <c r="B1804" s="148"/>
      <c r="C1804" s="148"/>
      <c r="D1804" s="148"/>
      <c r="E1804" s="148"/>
      <c r="F1804" s="148"/>
      <c r="G1804" s="148"/>
      <c r="H1804" s="148"/>
      <c r="I1804" s="148"/>
      <c r="J1804" s="148"/>
      <c r="K1804" s="148"/>
      <c r="L1804" s="148"/>
      <c r="M1804" s="148"/>
    </row>
    <row r="1805" spans="2:13" x14ac:dyDescent="0.2">
      <c r="B1805" s="148"/>
      <c r="C1805" s="148"/>
      <c r="D1805" s="148"/>
      <c r="E1805" s="148"/>
      <c r="F1805" s="148"/>
      <c r="G1805" s="148"/>
      <c r="H1805" s="148"/>
      <c r="I1805" s="148"/>
      <c r="J1805" s="148"/>
      <c r="K1805" s="148"/>
      <c r="L1805" s="148"/>
      <c r="M1805" s="148"/>
    </row>
    <row r="1806" spans="2:13" x14ac:dyDescent="0.2">
      <c r="B1806" s="148"/>
      <c r="C1806" s="148"/>
      <c r="D1806" s="148"/>
      <c r="E1806" s="148"/>
      <c r="F1806" s="148"/>
      <c r="G1806" s="148"/>
      <c r="H1806" s="148"/>
      <c r="I1806" s="148"/>
      <c r="J1806" s="148"/>
      <c r="K1806" s="148"/>
      <c r="L1806" s="148"/>
      <c r="M1806" s="148"/>
    </row>
    <row r="1807" spans="2:13" x14ac:dyDescent="0.2">
      <c r="B1807" s="148"/>
      <c r="C1807" s="148"/>
      <c r="D1807" s="148"/>
      <c r="E1807" s="148"/>
      <c r="F1807" s="148"/>
      <c r="G1807" s="148"/>
      <c r="H1807" s="148"/>
      <c r="I1807" s="148"/>
      <c r="J1807" s="148"/>
      <c r="K1807" s="148"/>
      <c r="L1807" s="148"/>
      <c r="M1807" s="148"/>
    </row>
    <row r="1808" spans="2:13" x14ac:dyDescent="0.2">
      <c r="B1808" s="148"/>
      <c r="C1808" s="148"/>
      <c r="D1808" s="148"/>
      <c r="E1808" s="148"/>
      <c r="F1808" s="148"/>
      <c r="G1808" s="148"/>
      <c r="H1808" s="148"/>
      <c r="I1808" s="148"/>
      <c r="J1808" s="148"/>
      <c r="K1808" s="148"/>
      <c r="L1808" s="148"/>
      <c r="M1808" s="148"/>
    </row>
    <row r="1809" spans="2:13" x14ac:dyDescent="0.2">
      <c r="B1809" s="148"/>
      <c r="C1809" s="148"/>
      <c r="D1809" s="148"/>
      <c r="E1809" s="148"/>
      <c r="F1809" s="148"/>
      <c r="G1809" s="148"/>
      <c r="H1809" s="148"/>
      <c r="I1809" s="148"/>
      <c r="J1809" s="148"/>
      <c r="K1809" s="148"/>
      <c r="L1809" s="148"/>
      <c r="M1809" s="148"/>
    </row>
    <row r="1810" spans="2:13" x14ac:dyDescent="0.2">
      <c r="B1810" s="148"/>
      <c r="C1810" s="148"/>
      <c r="D1810" s="148"/>
      <c r="E1810" s="148"/>
      <c r="F1810" s="148"/>
      <c r="G1810" s="148"/>
      <c r="H1810" s="148"/>
      <c r="I1810" s="148"/>
      <c r="J1810" s="148"/>
      <c r="K1810" s="148"/>
      <c r="L1810" s="148"/>
      <c r="M1810" s="148"/>
    </row>
    <row r="1811" spans="2:13" x14ac:dyDescent="0.2">
      <c r="B1811" s="148"/>
      <c r="C1811" s="148"/>
      <c r="D1811" s="148"/>
      <c r="E1811" s="148"/>
      <c r="F1811" s="148"/>
      <c r="G1811" s="148"/>
      <c r="H1811" s="148"/>
      <c r="I1811" s="148"/>
      <c r="J1811" s="148"/>
      <c r="K1811" s="148"/>
      <c r="L1811" s="148"/>
      <c r="M1811" s="148"/>
    </row>
    <row r="1812" spans="2:13" x14ac:dyDescent="0.2">
      <c r="B1812" s="148"/>
      <c r="C1812" s="148"/>
      <c r="D1812" s="148"/>
      <c r="E1812" s="148"/>
      <c r="F1812" s="148"/>
      <c r="G1812" s="148"/>
      <c r="H1812" s="148"/>
      <c r="I1812" s="148"/>
      <c r="J1812" s="148"/>
      <c r="K1812" s="148"/>
      <c r="L1812" s="148"/>
      <c r="M1812" s="148"/>
    </row>
    <row r="1813" spans="2:13" x14ac:dyDescent="0.2">
      <c r="B1813" s="148"/>
      <c r="C1813" s="148"/>
      <c r="D1813" s="148"/>
      <c r="E1813" s="148"/>
      <c r="F1813" s="148"/>
      <c r="G1813" s="148"/>
      <c r="H1813" s="148"/>
      <c r="I1813" s="148"/>
      <c r="J1813" s="148"/>
      <c r="K1813" s="148"/>
      <c r="L1813" s="148"/>
      <c r="M1813" s="148"/>
    </row>
    <row r="1814" spans="2:13" x14ac:dyDescent="0.2">
      <c r="B1814" s="148"/>
      <c r="C1814" s="148"/>
      <c r="D1814" s="148"/>
      <c r="E1814" s="148"/>
      <c r="F1814" s="148"/>
      <c r="G1814" s="148"/>
      <c r="H1814" s="148"/>
      <c r="I1814" s="148"/>
      <c r="J1814" s="148"/>
      <c r="K1814" s="148"/>
      <c r="L1814" s="148"/>
      <c r="M1814" s="148"/>
    </row>
    <row r="1815" spans="2:13" x14ac:dyDescent="0.2">
      <c r="B1815" s="148"/>
      <c r="C1815" s="148"/>
      <c r="D1815" s="148"/>
      <c r="E1815" s="148"/>
      <c r="F1815" s="148"/>
      <c r="G1815" s="148"/>
      <c r="H1815" s="148"/>
      <c r="I1815" s="148"/>
      <c r="J1815" s="148"/>
      <c r="K1815" s="148"/>
      <c r="L1815" s="148"/>
      <c r="M1815" s="148"/>
    </row>
    <row r="1816" spans="2:13" x14ac:dyDescent="0.2">
      <c r="B1816" s="148"/>
      <c r="C1816" s="148"/>
      <c r="D1816" s="148"/>
      <c r="E1816" s="148"/>
      <c r="F1816" s="148"/>
      <c r="G1816" s="148"/>
      <c r="H1816" s="148"/>
      <c r="I1816" s="148"/>
      <c r="J1816" s="148"/>
      <c r="K1816" s="148"/>
      <c r="L1816" s="148"/>
      <c r="M1816" s="148"/>
    </row>
    <row r="1817" spans="2:13" x14ac:dyDescent="0.2">
      <c r="B1817" s="148"/>
      <c r="C1817" s="148"/>
      <c r="D1817" s="148"/>
      <c r="E1817" s="148"/>
      <c r="F1817" s="148"/>
      <c r="G1817" s="148"/>
      <c r="H1817" s="148"/>
      <c r="I1817" s="148"/>
      <c r="J1817" s="148"/>
      <c r="K1817" s="148"/>
      <c r="L1817" s="148"/>
      <c r="M1817" s="148"/>
    </row>
    <row r="1818" spans="2:13" x14ac:dyDescent="0.2">
      <c r="B1818" s="148"/>
      <c r="C1818" s="148"/>
      <c r="D1818" s="148"/>
      <c r="E1818" s="148"/>
      <c r="F1818" s="148"/>
      <c r="G1818" s="148"/>
      <c r="H1818" s="148"/>
      <c r="I1818" s="148"/>
      <c r="J1818" s="148"/>
      <c r="K1818" s="148"/>
      <c r="L1818" s="148"/>
      <c r="M1818" s="148"/>
    </row>
    <row r="1819" spans="2:13" x14ac:dyDescent="0.2">
      <c r="B1819" s="148"/>
      <c r="C1819" s="148"/>
      <c r="D1819" s="148"/>
      <c r="E1819" s="148"/>
      <c r="F1819" s="148"/>
      <c r="G1819" s="148"/>
      <c r="H1819" s="148"/>
      <c r="I1819" s="148"/>
      <c r="J1819" s="148"/>
      <c r="K1819" s="148"/>
      <c r="L1819" s="148"/>
      <c r="M1819" s="148"/>
    </row>
    <row r="1820" spans="2:13" x14ac:dyDescent="0.2">
      <c r="B1820" s="148"/>
      <c r="C1820" s="148"/>
      <c r="D1820" s="148"/>
      <c r="E1820" s="148"/>
      <c r="F1820" s="148"/>
      <c r="G1820" s="148"/>
      <c r="H1820" s="148"/>
      <c r="I1820" s="148"/>
      <c r="J1820" s="148"/>
      <c r="K1820" s="148"/>
      <c r="L1820" s="148"/>
      <c r="M1820" s="148"/>
    </row>
    <row r="1821" spans="2:13" x14ac:dyDescent="0.2">
      <c r="B1821" s="148"/>
      <c r="C1821" s="148"/>
      <c r="D1821" s="148"/>
      <c r="E1821" s="148"/>
      <c r="F1821" s="148"/>
      <c r="G1821" s="148"/>
      <c r="H1821" s="148"/>
      <c r="I1821" s="148"/>
      <c r="J1821" s="148"/>
      <c r="K1821" s="148"/>
      <c r="L1821" s="148"/>
      <c r="M1821" s="148"/>
    </row>
    <row r="1822" spans="2:13" x14ac:dyDescent="0.2">
      <c r="B1822" s="148"/>
      <c r="C1822" s="148"/>
      <c r="D1822" s="148"/>
      <c r="E1822" s="148"/>
      <c r="F1822" s="148"/>
      <c r="G1822" s="148"/>
      <c r="H1822" s="148"/>
      <c r="I1822" s="148"/>
      <c r="J1822" s="148"/>
      <c r="K1822" s="148"/>
      <c r="L1822" s="148"/>
      <c r="M1822" s="148"/>
    </row>
    <row r="1823" spans="2:13" x14ac:dyDescent="0.2">
      <c r="B1823" s="148"/>
      <c r="C1823" s="148"/>
      <c r="D1823" s="148"/>
      <c r="E1823" s="148"/>
      <c r="F1823" s="148"/>
      <c r="G1823" s="148"/>
      <c r="H1823" s="148"/>
      <c r="I1823" s="148"/>
      <c r="J1823" s="148"/>
      <c r="K1823" s="148"/>
      <c r="L1823" s="148"/>
      <c r="M1823" s="148"/>
    </row>
    <row r="1824" spans="2:13" x14ac:dyDescent="0.2">
      <c r="B1824" s="148"/>
      <c r="C1824" s="148"/>
      <c r="D1824" s="148"/>
      <c r="E1824" s="148"/>
      <c r="F1824" s="148"/>
      <c r="G1824" s="148"/>
      <c r="H1824" s="148"/>
      <c r="I1824" s="148"/>
      <c r="J1824" s="148"/>
      <c r="K1824" s="148"/>
      <c r="L1824" s="148"/>
      <c r="M1824" s="148"/>
    </row>
    <row r="1825" spans="2:13" x14ac:dyDescent="0.2">
      <c r="B1825" s="148"/>
      <c r="C1825" s="148"/>
      <c r="D1825" s="148"/>
      <c r="E1825" s="148"/>
      <c r="F1825" s="148"/>
      <c r="G1825" s="148"/>
      <c r="H1825" s="148"/>
      <c r="I1825" s="148"/>
      <c r="J1825" s="148"/>
      <c r="K1825" s="148"/>
      <c r="L1825" s="148"/>
      <c r="M1825" s="148"/>
    </row>
    <row r="1826" spans="2:13" x14ac:dyDescent="0.2">
      <c r="B1826" s="148"/>
      <c r="C1826" s="148"/>
      <c r="D1826" s="148"/>
      <c r="E1826" s="148"/>
      <c r="F1826" s="148"/>
      <c r="G1826" s="148"/>
      <c r="H1826" s="148"/>
      <c r="I1826" s="148"/>
      <c r="J1826" s="148"/>
      <c r="K1826" s="148"/>
      <c r="L1826" s="148"/>
      <c r="M1826" s="148"/>
    </row>
    <row r="1827" spans="2:13" x14ac:dyDescent="0.2">
      <c r="B1827" s="148"/>
      <c r="C1827" s="148"/>
      <c r="D1827" s="148"/>
      <c r="E1827" s="148"/>
      <c r="F1827" s="148"/>
      <c r="G1827" s="148"/>
      <c r="H1827" s="148"/>
      <c r="I1827" s="148"/>
      <c r="J1827" s="148"/>
      <c r="K1827" s="148"/>
      <c r="L1827" s="148"/>
      <c r="M1827" s="148"/>
    </row>
    <row r="1828" spans="2:13" x14ac:dyDescent="0.2">
      <c r="B1828" s="148"/>
      <c r="C1828" s="148"/>
      <c r="D1828" s="148"/>
      <c r="E1828" s="148"/>
      <c r="F1828" s="148"/>
      <c r="G1828" s="148"/>
      <c r="H1828" s="148"/>
      <c r="I1828" s="148"/>
      <c r="J1828" s="148"/>
      <c r="K1828" s="148"/>
      <c r="L1828" s="148"/>
      <c r="M1828" s="148"/>
    </row>
    <row r="1829" spans="2:13" x14ac:dyDescent="0.2">
      <c r="B1829" s="148"/>
      <c r="C1829" s="148"/>
      <c r="D1829" s="148"/>
      <c r="E1829" s="148"/>
      <c r="F1829" s="148"/>
      <c r="G1829" s="148"/>
      <c r="H1829" s="148"/>
      <c r="I1829" s="148"/>
      <c r="J1829" s="148"/>
      <c r="K1829" s="148"/>
      <c r="L1829" s="148"/>
      <c r="M1829" s="148"/>
    </row>
    <row r="1830" spans="2:13" x14ac:dyDescent="0.2">
      <c r="B1830" s="148"/>
      <c r="C1830" s="148"/>
      <c r="D1830" s="148"/>
      <c r="E1830" s="148"/>
      <c r="F1830" s="148"/>
      <c r="G1830" s="148"/>
      <c r="H1830" s="148"/>
      <c r="I1830" s="148"/>
      <c r="J1830" s="148"/>
      <c r="K1830" s="148"/>
      <c r="L1830" s="148"/>
      <c r="M1830" s="148"/>
    </row>
    <row r="1831" spans="2:13" x14ac:dyDescent="0.2">
      <c r="B1831" s="148"/>
      <c r="C1831" s="148"/>
      <c r="D1831" s="148"/>
      <c r="E1831" s="148"/>
      <c r="F1831" s="148"/>
      <c r="G1831" s="148"/>
      <c r="H1831" s="148"/>
      <c r="I1831" s="148"/>
      <c r="J1831" s="148"/>
      <c r="K1831" s="148"/>
      <c r="L1831" s="148"/>
      <c r="M1831" s="148"/>
    </row>
    <row r="1832" spans="2:13" x14ac:dyDescent="0.2">
      <c r="B1832" s="148"/>
      <c r="C1832" s="148"/>
      <c r="D1832" s="148"/>
      <c r="E1832" s="148"/>
      <c r="F1832" s="148"/>
      <c r="G1832" s="148"/>
      <c r="H1832" s="148"/>
      <c r="I1832" s="148"/>
      <c r="J1832" s="148"/>
      <c r="K1832" s="148"/>
      <c r="L1832" s="148"/>
      <c r="M1832" s="148"/>
    </row>
    <row r="1833" spans="2:13" x14ac:dyDescent="0.2">
      <c r="B1833" s="148"/>
      <c r="C1833" s="148"/>
      <c r="D1833" s="148"/>
      <c r="E1833" s="148"/>
      <c r="F1833" s="148"/>
      <c r="G1833" s="148"/>
      <c r="H1833" s="148"/>
      <c r="I1833" s="148"/>
      <c r="J1833" s="148"/>
      <c r="K1833" s="148"/>
      <c r="L1833" s="148"/>
      <c r="M1833" s="148"/>
    </row>
    <row r="1834" spans="2:13" x14ac:dyDescent="0.2">
      <c r="B1834" s="148"/>
      <c r="C1834" s="148"/>
      <c r="D1834" s="148"/>
      <c r="E1834" s="148"/>
      <c r="F1834" s="148"/>
      <c r="G1834" s="148"/>
      <c r="H1834" s="148"/>
      <c r="I1834" s="148"/>
      <c r="J1834" s="148"/>
      <c r="K1834" s="148"/>
      <c r="L1834" s="148"/>
      <c r="M1834" s="148"/>
    </row>
    <row r="1835" spans="2:13" x14ac:dyDescent="0.2">
      <c r="B1835" s="148"/>
      <c r="C1835" s="148"/>
      <c r="D1835" s="148"/>
      <c r="E1835" s="148"/>
      <c r="F1835" s="148"/>
      <c r="G1835" s="148"/>
      <c r="H1835" s="148"/>
      <c r="I1835" s="148"/>
      <c r="J1835" s="148"/>
      <c r="K1835" s="148"/>
      <c r="L1835" s="148"/>
      <c r="M1835" s="148"/>
    </row>
    <row r="1836" spans="2:13" x14ac:dyDescent="0.2">
      <c r="B1836" s="148"/>
      <c r="C1836" s="148"/>
      <c r="D1836" s="148"/>
      <c r="E1836" s="148"/>
      <c r="F1836" s="148"/>
      <c r="G1836" s="148"/>
      <c r="H1836" s="148"/>
      <c r="I1836" s="148"/>
      <c r="J1836" s="148"/>
      <c r="K1836" s="148"/>
      <c r="L1836" s="148"/>
      <c r="M1836" s="148"/>
    </row>
    <row r="1837" spans="2:13" x14ac:dyDescent="0.2">
      <c r="B1837" s="148"/>
      <c r="C1837" s="148"/>
      <c r="D1837" s="148"/>
      <c r="E1837" s="148"/>
      <c r="F1837" s="148"/>
      <c r="G1837" s="148"/>
      <c r="H1837" s="148"/>
      <c r="I1837" s="148"/>
      <c r="J1837" s="148"/>
      <c r="K1837" s="148"/>
      <c r="L1837" s="148"/>
      <c r="M1837" s="148"/>
    </row>
    <row r="1838" spans="2:13" x14ac:dyDescent="0.2">
      <c r="B1838" s="148"/>
      <c r="C1838" s="148"/>
      <c r="D1838" s="148"/>
      <c r="E1838" s="148"/>
      <c r="F1838" s="148"/>
      <c r="G1838" s="148"/>
      <c r="H1838" s="148"/>
      <c r="I1838" s="148"/>
      <c r="J1838" s="148"/>
      <c r="K1838" s="148"/>
      <c r="L1838" s="148"/>
      <c r="M1838" s="148"/>
    </row>
    <row r="1839" spans="2:13" x14ac:dyDescent="0.2">
      <c r="B1839" s="148"/>
      <c r="C1839" s="148"/>
      <c r="D1839" s="148"/>
      <c r="E1839" s="148"/>
      <c r="F1839" s="148"/>
      <c r="G1839" s="148"/>
      <c r="H1839" s="148"/>
      <c r="I1839" s="148"/>
      <c r="J1839" s="148"/>
      <c r="K1839" s="148"/>
      <c r="L1839" s="148"/>
      <c r="M1839" s="148"/>
    </row>
    <row r="1840" spans="2:13" x14ac:dyDescent="0.2">
      <c r="B1840" s="148"/>
      <c r="C1840" s="148"/>
      <c r="D1840" s="148"/>
      <c r="E1840" s="148"/>
      <c r="F1840" s="148"/>
      <c r="G1840" s="148"/>
      <c r="H1840" s="148"/>
      <c r="I1840" s="148"/>
      <c r="J1840" s="148"/>
      <c r="K1840" s="148"/>
      <c r="L1840" s="148"/>
      <c r="M1840" s="148"/>
    </row>
    <row r="1841" spans="2:13" x14ac:dyDescent="0.2">
      <c r="B1841" s="148"/>
      <c r="C1841" s="148"/>
      <c r="D1841" s="148"/>
      <c r="E1841" s="148"/>
      <c r="F1841" s="148"/>
      <c r="G1841" s="148"/>
      <c r="H1841" s="148"/>
      <c r="I1841" s="148"/>
      <c r="J1841" s="148"/>
      <c r="K1841" s="148"/>
      <c r="L1841" s="148"/>
      <c r="M1841" s="148"/>
    </row>
    <row r="1842" spans="2:13" x14ac:dyDescent="0.2">
      <c r="B1842" s="148"/>
      <c r="C1842" s="148"/>
      <c r="D1842" s="148"/>
      <c r="E1842" s="148"/>
      <c r="F1842" s="148"/>
      <c r="G1842" s="148"/>
      <c r="H1842" s="148"/>
      <c r="I1842" s="148"/>
      <c r="J1842" s="148"/>
      <c r="K1842" s="148"/>
      <c r="L1842" s="148"/>
      <c r="M1842" s="148"/>
    </row>
    <row r="1843" spans="2:13" x14ac:dyDescent="0.2">
      <c r="B1843" s="148"/>
      <c r="C1843" s="148"/>
      <c r="D1843" s="148"/>
      <c r="E1843" s="148"/>
      <c r="F1843" s="148"/>
      <c r="G1843" s="148"/>
      <c r="H1843" s="148"/>
      <c r="I1843" s="148"/>
      <c r="J1843" s="148"/>
      <c r="K1843" s="148"/>
      <c r="L1843" s="148"/>
      <c r="M1843" s="148"/>
    </row>
    <row r="1844" spans="2:13" x14ac:dyDescent="0.2">
      <c r="B1844" s="148"/>
      <c r="C1844" s="148"/>
      <c r="D1844" s="148"/>
      <c r="E1844" s="148"/>
      <c r="F1844" s="148"/>
      <c r="G1844" s="148"/>
      <c r="H1844" s="148"/>
      <c r="I1844" s="148"/>
      <c r="J1844" s="148"/>
      <c r="K1844" s="148"/>
      <c r="L1844" s="148"/>
      <c r="M1844" s="148"/>
    </row>
    <row r="1845" spans="2:13" x14ac:dyDescent="0.2">
      <c r="B1845" s="148"/>
      <c r="C1845" s="148"/>
      <c r="D1845" s="148"/>
      <c r="E1845" s="148"/>
      <c r="F1845" s="148"/>
      <c r="G1845" s="148"/>
      <c r="H1845" s="148"/>
      <c r="I1845" s="148"/>
      <c r="J1845" s="148"/>
      <c r="K1845" s="148"/>
      <c r="L1845" s="148"/>
      <c r="M1845" s="148"/>
    </row>
    <row r="1846" spans="2:13" x14ac:dyDescent="0.2">
      <c r="B1846" s="148"/>
      <c r="C1846" s="148"/>
      <c r="D1846" s="148"/>
      <c r="E1846" s="148"/>
      <c r="F1846" s="148"/>
      <c r="G1846" s="148"/>
      <c r="H1846" s="148"/>
      <c r="I1846" s="148"/>
      <c r="J1846" s="148"/>
      <c r="K1846" s="148"/>
      <c r="L1846" s="148"/>
      <c r="M1846" s="148"/>
    </row>
    <row r="1847" spans="2:13" x14ac:dyDescent="0.2">
      <c r="B1847" s="148"/>
      <c r="C1847" s="148"/>
      <c r="D1847" s="148"/>
      <c r="E1847" s="148"/>
      <c r="F1847" s="148"/>
      <c r="G1847" s="148"/>
      <c r="H1847" s="148"/>
      <c r="I1847" s="148"/>
      <c r="J1847" s="148"/>
      <c r="K1847" s="148"/>
      <c r="L1847" s="148"/>
      <c r="M1847" s="148"/>
    </row>
    <row r="1848" spans="2:13" x14ac:dyDescent="0.2">
      <c r="B1848" s="148"/>
      <c r="C1848" s="148"/>
      <c r="D1848" s="148"/>
      <c r="E1848" s="148"/>
      <c r="F1848" s="148"/>
      <c r="G1848" s="148"/>
      <c r="H1848" s="148"/>
      <c r="I1848" s="148"/>
      <c r="J1848" s="148"/>
      <c r="K1848" s="148"/>
      <c r="L1848" s="148"/>
      <c r="M1848" s="148"/>
    </row>
    <row r="1849" spans="2:13" x14ac:dyDescent="0.2">
      <c r="B1849" s="148"/>
      <c r="C1849" s="148"/>
      <c r="D1849" s="148"/>
      <c r="E1849" s="148"/>
      <c r="F1849" s="148"/>
      <c r="G1849" s="148"/>
      <c r="H1849" s="148"/>
      <c r="I1849" s="148"/>
      <c r="J1849" s="148"/>
      <c r="K1849" s="148"/>
      <c r="L1849" s="148"/>
      <c r="M1849" s="148"/>
    </row>
    <row r="1850" spans="2:13" x14ac:dyDescent="0.2">
      <c r="B1850" s="148"/>
      <c r="C1850" s="148"/>
      <c r="D1850" s="148"/>
      <c r="E1850" s="148"/>
      <c r="F1850" s="148"/>
      <c r="G1850" s="148"/>
      <c r="H1850" s="148"/>
      <c r="I1850" s="148"/>
      <c r="J1850" s="148"/>
      <c r="K1850" s="148"/>
      <c r="L1850" s="148"/>
      <c r="M1850" s="148"/>
    </row>
    <row r="1851" spans="2:13" x14ac:dyDescent="0.2">
      <c r="B1851" s="148"/>
      <c r="C1851" s="148"/>
      <c r="D1851" s="148"/>
      <c r="E1851" s="148"/>
      <c r="F1851" s="148"/>
      <c r="G1851" s="148"/>
      <c r="H1851" s="148"/>
      <c r="I1851" s="148"/>
      <c r="J1851" s="148"/>
      <c r="K1851" s="148"/>
      <c r="L1851" s="148"/>
      <c r="M1851" s="148"/>
    </row>
    <row r="1852" spans="2:13" x14ac:dyDescent="0.2">
      <c r="B1852" s="148"/>
      <c r="C1852" s="148"/>
      <c r="D1852" s="148"/>
      <c r="E1852" s="148"/>
      <c r="F1852" s="148"/>
      <c r="G1852" s="148"/>
      <c r="H1852" s="148"/>
      <c r="I1852" s="148"/>
      <c r="J1852" s="148"/>
      <c r="K1852" s="148"/>
      <c r="L1852" s="148"/>
      <c r="M1852" s="148"/>
    </row>
    <row r="1853" spans="2:13" x14ac:dyDescent="0.2">
      <c r="B1853" s="148"/>
      <c r="C1853" s="148"/>
      <c r="D1853" s="148"/>
      <c r="E1853" s="148"/>
      <c r="F1853" s="148"/>
      <c r="G1853" s="148"/>
      <c r="H1853" s="148"/>
      <c r="I1853" s="148"/>
      <c r="J1853" s="148"/>
      <c r="K1853" s="148"/>
      <c r="L1853" s="148"/>
      <c r="M1853" s="148"/>
    </row>
    <row r="1854" spans="2:13" x14ac:dyDescent="0.2">
      <c r="B1854" s="148"/>
      <c r="C1854" s="148"/>
      <c r="D1854" s="148"/>
      <c r="E1854" s="148"/>
      <c r="F1854" s="148"/>
      <c r="G1854" s="148"/>
      <c r="H1854" s="148"/>
      <c r="I1854" s="148"/>
      <c r="J1854" s="148"/>
      <c r="K1854" s="148"/>
      <c r="L1854" s="148"/>
      <c r="M1854" s="148"/>
    </row>
    <row r="1855" spans="2:13" x14ac:dyDescent="0.2">
      <c r="B1855" s="148"/>
      <c r="C1855" s="148"/>
      <c r="D1855" s="148"/>
      <c r="E1855" s="148"/>
      <c r="F1855" s="148"/>
      <c r="G1855" s="148"/>
      <c r="H1855" s="148"/>
      <c r="I1855" s="148"/>
      <c r="J1855" s="148"/>
      <c r="K1855" s="148"/>
      <c r="L1855" s="148"/>
      <c r="M1855" s="148"/>
    </row>
    <row r="1856" spans="2:13" x14ac:dyDescent="0.2">
      <c r="B1856" s="148"/>
      <c r="C1856" s="148"/>
      <c r="D1856" s="148"/>
      <c r="E1856" s="148"/>
      <c r="F1856" s="148"/>
      <c r="G1856" s="148"/>
      <c r="H1856" s="148"/>
      <c r="I1856" s="148"/>
      <c r="J1856" s="148"/>
      <c r="K1856" s="148"/>
      <c r="L1856" s="148"/>
      <c r="M1856" s="148"/>
    </row>
    <row r="1857" spans="2:13" x14ac:dyDescent="0.2">
      <c r="B1857" s="148"/>
      <c r="C1857" s="148"/>
      <c r="D1857" s="148"/>
      <c r="E1857" s="148"/>
      <c r="F1857" s="148"/>
      <c r="G1857" s="148"/>
      <c r="H1857" s="148"/>
      <c r="I1857" s="148"/>
      <c r="J1857" s="148"/>
      <c r="K1857" s="148"/>
      <c r="L1857" s="148"/>
      <c r="M1857" s="148"/>
    </row>
    <row r="1858" spans="2:13" x14ac:dyDescent="0.2">
      <c r="B1858" s="148"/>
      <c r="C1858" s="148"/>
      <c r="D1858" s="148"/>
      <c r="E1858" s="148"/>
      <c r="F1858" s="148"/>
      <c r="G1858" s="148"/>
      <c r="H1858" s="148"/>
      <c r="I1858" s="148"/>
      <c r="J1858" s="148"/>
      <c r="K1858" s="148"/>
      <c r="L1858" s="148"/>
      <c r="M1858" s="148"/>
    </row>
    <row r="1859" spans="2:13" x14ac:dyDescent="0.2">
      <c r="B1859" s="148"/>
      <c r="C1859" s="148"/>
      <c r="D1859" s="148"/>
      <c r="E1859" s="148"/>
      <c r="F1859" s="148"/>
      <c r="G1859" s="148"/>
      <c r="H1859" s="148"/>
      <c r="I1859" s="148"/>
      <c r="J1859" s="148"/>
      <c r="K1859" s="148"/>
      <c r="L1859" s="148"/>
      <c r="M1859" s="148"/>
    </row>
    <row r="1860" spans="2:13" x14ac:dyDescent="0.2">
      <c r="B1860" s="148"/>
      <c r="C1860" s="148"/>
      <c r="D1860" s="148"/>
      <c r="E1860" s="148"/>
      <c r="F1860" s="148"/>
      <c r="G1860" s="148"/>
      <c r="H1860" s="148"/>
      <c r="I1860" s="148"/>
      <c r="J1860" s="148"/>
      <c r="K1860" s="148"/>
      <c r="L1860" s="148"/>
      <c r="M1860" s="148"/>
    </row>
    <row r="1861" spans="2:13" x14ac:dyDescent="0.2">
      <c r="B1861" s="148"/>
      <c r="C1861" s="148"/>
      <c r="D1861" s="148"/>
      <c r="E1861" s="148"/>
      <c r="F1861" s="148"/>
      <c r="G1861" s="148"/>
      <c r="H1861" s="148"/>
      <c r="I1861" s="148"/>
      <c r="J1861" s="148"/>
      <c r="K1861" s="148"/>
      <c r="L1861" s="148"/>
      <c r="M1861" s="148"/>
    </row>
    <row r="1862" spans="2:13" x14ac:dyDescent="0.2">
      <c r="B1862" s="148"/>
      <c r="C1862" s="148"/>
      <c r="D1862" s="148"/>
      <c r="E1862" s="148"/>
      <c r="F1862" s="148"/>
      <c r="G1862" s="148"/>
      <c r="H1862" s="148"/>
      <c r="I1862" s="148"/>
      <c r="J1862" s="148"/>
      <c r="K1862" s="148"/>
      <c r="L1862" s="148"/>
      <c r="M1862" s="148"/>
    </row>
    <row r="1863" spans="2:13" x14ac:dyDescent="0.2">
      <c r="B1863" s="148"/>
      <c r="C1863" s="148"/>
      <c r="D1863" s="148"/>
      <c r="E1863" s="148"/>
      <c r="F1863" s="148"/>
      <c r="G1863" s="148"/>
      <c r="H1863" s="148"/>
      <c r="I1863" s="148"/>
      <c r="J1863" s="148"/>
      <c r="K1863" s="148"/>
      <c r="L1863" s="148"/>
      <c r="M1863" s="148"/>
    </row>
    <row r="1864" spans="2:13" x14ac:dyDescent="0.2">
      <c r="B1864" s="148"/>
      <c r="C1864" s="148"/>
      <c r="D1864" s="148"/>
      <c r="E1864" s="148"/>
      <c r="F1864" s="148"/>
      <c r="G1864" s="148"/>
      <c r="H1864" s="148"/>
      <c r="I1864" s="148"/>
      <c r="J1864" s="148"/>
      <c r="K1864" s="148"/>
      <c r="L1864" s="148"/>
      <c r="M1864" s="148"/>
    </row>
    <row r="1865" spans="2:13" x14ac:dyDescent="0.2">
      <c r="B1865" s="148"/>
      <c r="C1865" s="148"/>
      <c r="D1865" s="148"/>
      <c r="E1865" s="148"/>
      <c r="F1865" s="148"/>
      <c r="G1865" s="148"/>
      <c r="H1865" s="148"/>
      <c r="I1865" s="148"/>
      <c r="J1865" s="148"/>
      <c r="K1865" s="148"/>
      <c r="L1865" s="148"/>
      <c r="M1865" s="148"/>
    </row>
    <row r="1866" spans="2:13" x14ac:dyDescent="0.2">
      <c r="B1866" s="148"/>
      <c r="C1866" s="148"/>
      <c r="D1866" s="148"/>
      <c r="E1866" s="148"/>
      <c r="F1866" s="148"/>
      <c r="G1866" s="148"/>
      <c r="H1866" s="148"/>
      <c r="I1866" s="148"/>
      <c r="J1866" s="148"/>
      <c r="K1866" s="148"/>
      <c r="L1866" s="148"/>
      <c r="M1866" s="148"/>
    </row>
    <row r="1867" spans="2:13" x14ac:dyDescent="0.2">
      <c r="B1867" s="148"/>
      <c r="C1867" s="148"/>
      <c r="D1867" s="148"/>
      <c r="E1867" s="148"/>
      <c r="F1867" s="148"/>
      <c r="G1867" s="148"/>
      <c r="H1867" s="148"/>
      <c r="I1867" s="148"/>
      <c r="J1867" s="148"/>
      <c r="K1867" s="148"/>
      <c r="L1867" s="148"/>
      <c r="M1867" s="148"/>
    </row>
    <row r="1868" spans="2:13" x14ac:dyDescent="0.2">
      <c r="B1868" s="148"/>
      <c r="C1868" s="148"/>
      <c r="D1868" s="148"/>
      <c r="E1868" s="148"/>
      <c r="F1868" s="148"/>
      <c r="G1868" s="148"/>
      <c r="H1868" s="148"/>
      <c r="I1868" s="148"/>
      <c r="J1868" s="148"/>
      <c r="K1868" s="148"/>
      <c r="L1868" s="148"/>
      <c r="M1868" s="148"/>
    </row>
    <row r="1869" spans="2:13" x14ac:dyDescent="0.2">
      <c r="B1869" s="148"/>
      <c r="C1869" s="148"/>
      <c r="D1869" s="148"/>
      <c r="E1869" s="148"/>
      <c r="F1869" s="148"/>
      <c r="G1869" s="148"/>
      <c r="H1869" s="148"/>
      <c r="I1869" s="148"/>
      <c r="J1869" s="148"/>
      <c r="K1869" s="148"/>
      <c r="L1869" s="148"/>
      <c r="M1869" s="148"/>
    </row>
    <row r="1870" spans="2:13" x14ac:dyDescent="0.2">
      <c r="B1870" s="148"/>
      <c r="C1870" s="148"/>
      <c r="D1870" s="148"/>
      <c r="E1870" s="148"/>
      <c r="F1870" s="148"/>
      <c r="G1870" s="148"/>
      <c r="H1870" s="148"/>
      <c r="I1870" s="148"/>
      <c r="J1870" s="148"/>
      <c r="K1870" s="148"/>
      <c r="L1870" s="148"/>
      <c r="M1870" s="148"/>
    </row>
    <row r="1871" spans="2:13" x14ac:dyDescent="0.2">
      <c r="B1871" s="148"/>
      <c r="C1871" s="148"/>
      <c r="D1871" s="148"/>
      <c r="E1871" s="148"/>
      <c r="F1871" s="148"/>
      <c r="G1871" s="148"/>
      <c r="H1871" s="148"/>
      <c r="I1871" s="148"/>
      <c r="J1871" s="148"/>
      <c r="K1871" s="148"/>
      <c r="L1871" s="148"/>
      <c r="M1871" s="148"/>
    </row>
    <row r="1872" spans="2:13" x14ac:dyDescent="0.2">
      <c r="B1872" s="148"/>
      <c r="C1872" s="148"/>
      <c r="D1872" s="148"/>
      <c r="E1872" s="148"/>
      <c r="F1872" s="148"/>
      <c r="G1872" s="148"/>
      <c r="H1872" s="148"/>
      <c r="I1872" s="148"/>
      <c r="J1872" s="148"/>
      <c r="K1872" s="148"/>
      <c r="L1872" s="148"/>
      <c r="M1872" s="148"/>
    </row>
    <row r="1873" spans="2:13" x14ac:dyDescent="0.2">
      <c r="B1873" s="148"/>
      <c r="C1873" s="148"/>
      <c r="D1873" s="148"/>
      <c r="E1873" s="148"/>
      <c r="F1873" s="148"/>
      <c r="G1873" s="148"/>
      <c r="H1873" s="148"/>
      <c r="I1873" s="148"/>
      <c r="J1873" s="148"/>
      <c r="K1873" s="148"/>
      <c r="L1873" s="148"/>
      <c r="M1873" s="148"/>
    </row>
    <row r="1874" spans="2:13" x14ac:dyDescent="0.2">
      <c r="B1874" s="148"/>
      <c r="C1874" s="148"/>
      <c r="D1874" s="148"/>
      <c r="E1874" s="148"/>
      <c r="F1874" s="148"/>
      <c r="G1874" s="148"/>
      <c r="H1874" s="148"/>
      <c r="I1874" s="148"/>
      <c r="J1874" s="148"/>
      <c r="K1874" s="148"/>
      <c r="L1874" s="148"/>
      <c r="M1874" s="148"/>
    </row>
    <row r="1875" spans="2:13" x14ac:dyDescent="0.2">
      <c r="B1875" s="148"/>
      <c r="C1875" s="148"/>
      <c r="D1875" s="148"/>
      <c r="E1875" s="148"/>
      <c r="F1875" s="148"/>
      <c r="G1875" s="148"/>
      <c r="H1875" s="148"/>
      <c r="I1875" s="148"/>
      <c r="J1875" s="148"/>
      <c r="K1875" s="148"/>
      <c r="L1875" s="148"/>
      <c r="M1875" s="148"/>
    </row>
    <row r="1876" spans="2:13" x14ac:dyDescent="0.2">
      <c r="B1876" s="148"/>
      <c r="C1876" s="148"/>
      <c r="D1876" s="148"/>
      <c r="E1876" s="148"/>
      <c r="F1876" s="148"/>
      <c r="G1876" s="148"/>
      <c r="H1876" s="148"/>
      <c r="I1876" s="148"/>
      <c r="J1876" s="148"/>
      <c r="K1876" s="148"/>
      <c r="L1876" s="148"/>
      <c r="M1876" s="148"/>
    </row>
    <row r="1877" spans="2:13" x14ac:dyDescent="0.2">
      <c r="B1877" s="148"/>
      <c r="C1877" s="148"/>
      <c r="D1877" s="148"/>
      <c r="E1877" s="148"/>
      <c r="F1877" s="148"/>
      <c r="G1877" s="148"/>
      <c r="H1877" s="148"/>
      <c r="I1877" s="148"/>
      <c r="J1877" s="148"/>
      <c r="K1877" s="148"/>
      <c r="L1877" s="148"/>
      <c r="M1877" s="148"/>
    </row>
    <row r="1878" spans="2:13" x14ac:dyDescent="0.2">
      <c r="B1878" s="148"/>
      <c r="C1878" s="148"/>
      <c r="D1878" s="148"/>
      <c r="E1878" s="148"/>
      <c r="F1878" s="148"/>
      <c r="G1878" s="148"/>
      <c r="H1878" s="148"/>
      <c r="I1878" s="148"/>
      <c r="J1878" s="148"/>
      <c r="K1878" s="148"/>
      <c r="L1878" s="148"/>
      <c r="M1878" s="148"/>
    </row>
    <row r="1879" spans="2:13" x14ac:dyDescent="0.2">
      <c r="B1879" s="148"/>
      <c r="C1879" s="148"/>
      <c r="D1879" s="148"/>
      <c r="E1879" s="148"/>
      <c r="F1879" s="148"/>
      <c r="G1879" s="148"/>
      <c r="H1879" s="148"/>
      <c r="I1879" s="148"/>
      <c r="J1879" s="148"/>
      <c r="K1879" s="148"/>
      <c r="L1879" s="148"/>
      <c r="M1879" s="148"/>
    </row>
    <row r="1880" spans="2:13" x14ac:dyDescent="0.2">
      <c r="B1880" s="148"/>
      <c r="C1880" s="148"/>
      <c r="D1880" s="148"/>
      <c r="E1880" s="148"/>
      <c r="F1880" s="148"/>
      <c r="G1880" s="148"/>
      <c r="H1880" s="148"/>
      <c r="I1880" s="148"/>
      <c r="J1880" s="148"/>
      <c r="K1880" s="148"/>
      <c r="L1880" s="148"/>
      <c r="M1880" s="148"/>
    </row>
    <row r="1881" spans="2:13" x14ac:dyDescent="0.2">
      <c r="B1881" s="148"/>
      <c r="C1881" s="148"/>
      <c r="D1881" s="148"/>
      <c r="E1881" s="148"/>
      <c r="F1881" s="148"/>
      <c r="G1881" s="148"/>
      <c r="H1881" s="148"/>
      <c r="I1881" s="148"/>
      <c r="J1881" s="148"/>
      <c r="K1881" s="148"/>
      <c r="L1881" s="148"/>
      <c r="M1881" s="148"/>
    </row>
    <row r="1882" spans="2:13" x14ac:dyDescent="0.2">
      <c r="B1882" s="148"/>
      <c r="C1882" s="148"/>
      <c r="D1882" s="148"/>
      <c r="E1882" s="148"/>
      <c r="F1882" s="148"/>
      <c r="G1882" s="148"/>
      <c r="H1882" s="148"/>
      <c r="I1882" s="148"/>
      <c r="J1882" s="148"/>
      <c r="K1882" s="148"/>
      <c r="L1882" s="148"/>
      <c r="M1882" s="148"/>
    </row>
    <row r="1883" spans="2:13" x14ac:dyDescent="0.2">
      <c r="B1883" s="148"/>
      <c r="C1883" s="148"/>
      <c r="D1883" s="148"/>
      <c r="E1883" s="148"/>
      <c r="F1883" s="148"/>
      <c r="G1883" s="148"/>
      <c r="H1883" s="148"/>
      <c r="I1883" s="148"/>
      <c r="J1883" s="148"/>
      <c r="K1883" s="148"/>
      <c r="L1883" s="148"/>
      <c r="M1883" s="148"/>
    </row>
    <row r="1884" spans="2:13" x14ac:dyDescent="0.2">
      <c r="B1884" s="148"/>
      <c r="C1884" s="148"/>
      <c r="D1884" s="148"/>
      <c r="E1884" s="148"/>
      <c r="F1884" s="148"/>
      <c r="G1884" s="148"/>
      <c r="H1884" s="148"/>
      <c r="I1884" s="148"/>
      <c r="J1884" s="148"/>
      <c r="K1884" s="148"/>
      <c r="L1884" s="148"/>
      <c r="M1884" s="148"/>
    </row>
    <row r="1885" spans="2:13" x14ac:dyDescent="0.2">
      <c r="B1885" s="148"/>
      <c r="C1885" s="148"/>
      <c r="D1885" s="148"/>
      <c r="E1885" s="148"/>
      <c r="F1885" s="148"/>
      <c r="G1885" s="148"/>
      <c r="H1885" s="148"/>
      <c r="I1885" s="148"/>
      <c r="J1885" s="148"/>
      <c r="K1885" s="148"/>
      <c r="L1885" s="148"/>
      <c r="M1885" s="148"/>
    </row>
    <row r="1886" spans="2:13" x14ac:dyDescent="0.2">
      <c r="B1886" s="148"/>
      <c r="C1886" s="148"/>
      <c r="D1886" s="148"/>
      <c r="E1886" s="148"/>
      <c r="F1886" s="148"/>
      <c r="G1886" s="148"/>
      <c r="H1886" s="148"/>
      <c r="I1886" s="148"/>
      <c r="J1886" s="148"/>
      <c r="K1886" s="148"/>
      <c r="L1886" s="148"/>
      <c r="M1886" s="148"/>
    </row>
    <row r="1887" spans="2:13" x14ac:dyDescent="0.2">
      <c r="B1887" s="148"/>
      <c r="C1887" s="148"/>
      <c r="D1887" s="148"/>
      <c r="E1887" s="148"/>
      <c r="F1887" s="148"/>
      <c r="G1887" s="148"/>
      <c r="H1887" s="148"/>
      <c r="I1887" s="148"/>
      <c r="J1887" s="148"/>
      <c r="K1887" s="148"/>
      <c r="L1887" s="148"/>
      <c r="M1887" s="148"/>
    </row>
    <row r="1888" spans="2:13" x14ac:dyDescent="0.2">
      <c r="B1888" s="148"/>
      <c r="C1888" s="148"/>
      <c r="D1888" s="148"/>
      <c r="E1888" s="148"/>
      <c r="F1888" s="148"/>
      <c r="G1888" s="148"/>
      <c r="H1888" s="148"/>
      <c r="I1888" s="148"/>
      <c r="J1888" s="148"/>
      <c r="K1888" s="148"/>
      <c r="L1888" s="148"/>
      <c r="M1888" s="148"/>
    </row>
    <row r="1889" spans="2:13" x14ac:dyDescent="0.2">
      <c r="B1889" s="148"/>
      <c r="C1889" s="148"/>
      <c r="D1889" s="148"/>
      <c r="E1889" s="148"/>
      <c r="F1889" s="148"/>
      <c r="G1889" s="148"/>
      <c r="H1889" s="148"/>
      <c r="I1889" s="148"/>
      <c r="J1889" s="148"/>
      <c r="K1889" s="148"/>
      <c r="L1889" s="148"/>
      <c r="M1889" s="148"/>
    </row>
    <row r="1890" spans="2:13" x14ac:dyDescent="0.2">
      <c r="B1890" s="148"/>
      <c r="C1890" s="148"/>
      <c r="D1890" s="148"/>
      <c r="E1890" s="148"/>
      <c r="F1890" s="148"/>
      <c r="G1890" s="148"/>
      <c r="H1890" s="148"/>
      <c r="I1890" s="148"/>
      <c r="J1890" s="148"/>
      <c r="K1890" s="148"/>
      <c r="L1890" s="148"/>
      <c r="M1890" s="148"/>
    </row>
    <row r="1891" spans="2:13" x14ac:dyDescent="0.2">
      <c r="B1891" s="148"/>
      <c r="C1891" s="148"/>
      <c r="D1891" s="148"/>
      <c r="E1891" s="148"/>
      <c r="F1891" s="148"/>
      <c r="G1891" s="148"/>
      <c r="H1891" s="148"/>
      <c r="I1891" s="148"/>
      <c r="J1891" s="148"/>
      <c r="K1891" s="148"/>
      <c r="L1891" s="148"/>
      <c r="M1891" s="148"/>
    </row>
    <row r="1892" spans="2:13" x14ac:dyDescent="0.2">
      <c r="B1892" s="148"/>
      <c r="C1892" s="148"/>
      <c r="D1892" s="148"/>
      <c r="E1892" s="148"/>
      <c r="F1892" s="148"/>
      <c r="G1892" s="148"/>
      <c r="H1892" s="148"/>
      <c r="I1892" s="148"/>
      <c r="J1892" s="148"/>
      <c r="K1892" s="148"/>
      <c r="L1892" s="148"/>
      <c r="M1892" s="148"/>
    </row>
    <row r="1893" spans="2:13" x14ac:dyDescent="0.2">
      <c r="B1893" s="148"/>
      <c r="C1893" s="148"/>
      <c r="D1893" s="148"/>
      <c r="E1893" s="148"/>
      <c r="F1893" s="148"/>
      <c r="G1893" s="148"/>
      <c r="H1893" s="148"/>
      <c r="I1893" s="148"/>
      <c r="J1893" s="148"/>
      <c r="K1893" s="148"/>
      <c r="L1893" s="148"/>
      <c r="M1893" s="148"/>
    </row>
    <row r="1894" spans="2:13" x14ac:dyDescent="0.2">
      <c r="B1894" s="148"/>
      <c r="C1894" s="148"/>
      <c r="D1894" s="148"/>
      <c r="E1894" s="148"/>
      <c r="F1894" s="148"/>
      <c r="G1894" s="148"/>
      <c r="H1894" s="148"/>
      <c r="I1894" s="148"/>
      <c r="J1894" s="148"/>
      <c r="K1894" s="148"/>
      <c r="L1894" s="148"/>
      <c r="M1894" s="148"/>
    </row>
    <row r="1895" spans="2:13" x14ac:dyDescent="0.2">
      <c r="B1895" s="148"/>
      <c r="C1895" s="148"/>
      <c r="D1895" s="148"/>
      <c r="E1895" s="148"/>
      <c r="F1895" s="148"/>
      <c r="G1895" s="148"/>
      <c r="H1895" s="148"/>
      <c r="I1895" s="148"/>
      <c r="J1895" s="148"/>
      <c r="K1895" s="148"/>
      <c r="L1895" s="148"/>
      <c r="M1895" s="148"/>
    </row>
    <row r="1896" spans="2:13" x14ac:dyDescent="0.2">
      <c r="B1896" s="148"/>
      <c r="C1896" s="148"/>
      <c r="D1896" s="148"/>
      <c r="E1896" s="148"/>
      <c r="F1896" s="148"/>
      <c r="G1896" s="148"/>
      <c r="H1896" s="148"/>
      <c r="I1896" s="148"/>
      <c r="J1896" s="148"/>
      <c r="K1896" s="148"/>
      <c r="L1896" s="148"/>
      <c r="M1896" s="148"/>
    </row>
    <row r="1897" spans="2:13" x14ac:dyDescent="0.2">
      <c r="B1897" s="148"/>
      <c r="C1897" s="148"/>
      <c r="D1897" s="148"/>
      <c r="E1897" s="148"/>
      <c r="F1897" s="148"/>
      <c r="G1897" s="148"/>
      <c r="H1897" s="148"/>
      <c r="I1897" s="148"/>
      <c r="J1897" s="148"/>
      <c r="K1897" s="148"/>
      <c r="L1897" s="148"/>
      <c r="M1897" s="148"/>
    </row>
    <row r="1898" spans="2:13" x14ac:dyDescent="0.2">
      <c r="B1898" s="148"/>
      <c r="C1898" s="148"/>
      <c r="D1898" s="148"/>
      <c r="E1898" s="148"/>
      <c r="F1898" s="148"/>
      <c r="G1898" s="148"/>
      <c r="H1898" s="148"/>
      <c r="I1898" s="148"/>
      <c r="J1898" s="148"/>
      <c r="K1898" s="148"/>
      <c r="L1898" s="148"/>
      <c r="M1898" s="148"/>
    </row>
    <row r="1899" spans="2:13" x14ac:dyDescent="0.2">
      <c r="B1899" s="148"/>
      <c r="C1899" s="148"/>
      <c r="D1899" s="148"/>
      <c r="E1899" s="148"/>
      <c r="F1899" s="148"/>
      <c r="G1899" s="148"/>
      <c r="H1899" s="148"/>
      <c r="I1899" s="148"/>
      <c r="J1899" s="148"/>
      <c r="K1899" s="148"/>
      <c r="L1899" s="148"/>
      <c r="M1899" s="148"/>
    </row>
    <row r="1900" spans="2:13" x14ac:dyDescent="0.2">
      <c r="B1900" s="148"/>
      <c r="C1900" s="148"/>
      <c r="D1900" s="148"/>
      <c r="E1900" s="148"/>
      <c r="F1900" s="148"/>
      <c r="G1900" s="148"/>
      <c r="H1900" s="148"/>
      <c r="I1900" s="148"/>
      <c r="J1900" s="148"/>
      <c r="K1900" s="148"/>
      <c r="L1900" s="148"/>
      <c r="M1900" s="148"/>
    </row>
    <row r="1901" spans="2:13" x14ac:dyDescent="0.2">
      <c r="B1901" s="148"/>
      <c r="C1901" s="148"/>
      <c r="D1901" s="148"/>
      <c r="E1901" s="148"/>
      <c r="F1901" s="148"/>
      <c r="G1901" s="148"/>
      <c r="H1901" s="148"/>
      <c r="I1901" s="148"/>
      <c r="J1901" s="148"/>
      <c r="K1901" s="148"/>
      <c r="L1901" s="148"/>
      <c r="M1901" s="148"/>
    </row>
    <row r="1902" spans="2:13" x14ac:dyDescent="0.2">
      <c r="B1902" s="148"/>
      <c r="C1902" s="148"/>
      <c r="D1902" s="148"/>
      <c r="E1902" s="148"/>
      <c r="F1902" s="148"/>
      <c r="G1902" s="148"/>
      <c r="H1902" s="148"/>
      <c r="I1902" s="148"/>
      <c r="J1902" s="148"/>
      <c r="K1902" s="148"/>
      <c r="L1902" s="148"/>
      <c r="M1902" s="148"/>
    </row>
    <row r="1903" spans="2:13" x14ac:dyDescent="0.2">
      <c r="B1903" s="148"/>
      <c r="C1903" s="148"/>
      <c r="D1903" s="148"/>
      <c r="E1903" s="148"/>
      <c r="F1903" s="148"/>
      <c r="G1903" s="148"/>
      <c r="H1903" s="148"/>
      <c r="I1903" s="148"/>
      <c r="J1903" s="148"/>
      <c r="K1903" s="148"/>
      <c r="L1903" s="148"/>
      <c r="M1903" s="148"/>
    </row>
    <row r="1904" spans="2:13" x14ac:dyDescent="0.2">
      <c r="B1904" s="148"/>
      <c r="C1904" s="148"/>
      <c r="D1904" s="148"/>
      <c r="E1904" s="148"/>
      <c r="F1904" s="148"/>
      <c r="G1904" s="148"/>
      <c r="H1904" s="148"/>
      <c r="I1904" s="148"/>
      <c r="J1904" s="148"/>
      <c r="K1904" s="148"/>
      <c r="L1904" s="148"/>
      <c r="M1904" s="148"/>
    </row>
    <row r="1905" spans="2:13" x14ac:dyDescent="0.2">
      <c r="B1905" s="148"/>
      <c r="C1905" s="148"/>
      <c r="D1905" s="148"/>
      <c r="E1905" s="148"/>
      <c r="F1905" s="148"/>
      <c r="G1905" s="148"/>
      <c r="H1905" s="148"/>
      <c r="I1905" s="148"/>
      <c r="J1905" s="148"/>
      <c r="K1905" s="148"/>
      <c r="L1905" s="148"/>
      <c r="M1905" s="148"/>
    </row>
    <row r="1906" spans="2:13" x14ac:dyDescent="0.2">
      <c r="B1906" s="148"/>
      <c r="C1906" s="148"/>
      <c r="D1906" s="148"/>
      <c r="E1906" s="148"/>
      <c r="F1906" s="148"/>
      <c r="G1906" s="148"/>
      <c r="H1906" s="148"/>
      <c r="I1906" s="148"/>
      <c r="J1906" s="148"/>
      <c r="K1906" s="148"/>
      <c r="L1906" s="148"/>
      <c r="M1906" s="148"/>
    </row>
    <row r="1907" spans="2:13" x14ac:dyDescent="0.2">
      <c r="B1907" s="148"/>
      <c r="C1907" s="148"/>
      <c r="D1907" s="148"/>
      <c r="E1907" s="148"/>
      <c r="F1907" s="148"/>
      <c r="G1907" s="148"/>
      <c r="H1907" s="148"/>
      <c r="I1907" s="148"/>
      <c r="J1907" s="148"/>
      <c r="K1907" s="148"/>
      <c r="L1907" s="148"/>
      <c r="M1907" s="148"/>
    </row>
    <row r="1908" spans="2:13" x14ac:dyDescent="0.2">
      <c r="B1908" s="148"/>
      <c r="C1908" s="148"/>
      <c r="D1908" s="148"/>
      <c r="E1908" s="148"/>
      <c r="F1908" s="148"/>
      <c r="G1908" s="148"/>
      <c r="H1908" s="148"/>
      <c r="I1908" s="148"/>
      <c r="J1908" s="148"/>
      <c r="K1908" s="148"/>
      <c r="L1908" s="148"/>
      <c r="M1908" s="148"/>
    </row>
    <row r="1909" spans="2:13" x14ac:dyDescent="0.2">
      <c r="B1909" s="148"/>
      <c r="C1909" s="148"/>
      <c r="D1909" s="148"/>
      <c r="E1909" s="148"/>
      <c r="F1909" s="148"/>
      <c r="G1909" s="148"/>
      <c r="H1909" s="148"/>
      <c r="I1909" s="148"/>
      <c r="J1909" s="148"/>
      <c r="K1909" s="148"/>
      <c r="L1909" s="148"/>
      <c r="M1909" s="148"/>
    </row>
    <row r="1910" spans="2:13" x14ac:dyDescent="0.2">
      <c r="B1910" s="148"/>
      <c r="C1910" s="148"/>
      <c r="D1910" s="148"/>
      <c r="E1910" s="148"/>
      <c r="F1910" s="148"/>
      <c r="G1910" s="148"/>
      <c r="H1910" s="148"/>
      <c r="I1910" s="148"/>
      <c r="J1910" s="148"/>
      <c r="K1910" s="148"/>
      <c r="L1910" s="148"/>
      <c r="M1910" s="148"/>
    </row>
    <row r="1911" spans="2:13" x14ac:dyDescent="0.2">
      <c r="B1911" s="148"/>
      <c r="C1911" s="148"/>
      <c r="D1911" s="148"/>
      <c r="E1911" s="148"/>
      <c r="F1911" s="148"/>
      <c r="G1911" s="148"/>
      <c r="H1911" s="148"/>
      <c r="I1911" s="148"/>
      <c r="J1911" s="148"/>
      <c r="K1911" s="148"/>
      <c r="L1911" s="148"/>
      <c r="M1911" s="148"/>
    </row>
    <row r="1912" spans="2:13" x14ac:dyDescent="0.2">
      <c r="B1912" s="148"/>
      <c r="C1912" s="148"/>
      <c r="D1912" s="148"/>
      <c r="E1912" s="148"/>
      <c r="F1912" s="148"/>
      <c r="G1912" s="148"/>
      <c r="H1912" s="148"/>
      <c r="I1912" s="148"/>
      <c r="J1912" s="148"/>
      <c r="K1912" s="148"/>
      <c r="L1912" s="148"/>
      <c r="M1912" s="148"/>
    </row>
    <row r="1913" spans="2:13" x14ac:dyDescent="0.2">
      <c r="B1913" s="148"/>
      <c r="C1913" s="148"/>
      <c r="D1913" s="148"/>
      <c r="E1913" s="148"/>
      <c r="F1913" s="148"/>
      <c r="G1913" s="148"/>
      <c r="H1913" s="148"/>
      <c r="I1913" s="148"/>
      <c r="J1913" s="148"/>
      <c r="K1913" s="148"/>
      <c r="L1913" s="148"/>
      <c r="M1913" s="148"/>
    </row>
    <row r="1914" spans="2:13" x14ac:dyDescent="0.2">
      <c r="B1914" s="148"/>
      <c r="C1914" s="148"/>
      <c r="D1914" s="148"/>
      <c r="E1914" s="148"/>
      <c r="F1914" s="148"/>
      <c r="G1914" s="148"/>
      <c r="H1914" s="148"/>
      <c r="I1914" s="148"/>
      <c r="J1914" s="148"/>
      <c r="K1914" s="148"/>
      <c r="L1914" s="148"/>
      <c r="M1914" s="148"/>
    </row>
    <row r="1915" spans="2:13" x14ac:dyDescent="0.2">
      <c r="B1915" s="148"/>
      <c r="C1915" s="148"/>
      <c r="D1915" s="148"/>
      <c r="E1915" s="148"/>
      <c r="F1915" s="148"/>
      <c r="G1915" s="148"/>
      <c r="H1915" s="148"/>
      <c r="I1915" s="148"/>
      <c r="J1915" s="148"/>
      <c r="K1915" s="148"/>
      <c r="L1915" s="148"/>
      <c r="M1915" s="148"/>
    </row>
    <row r="1916" spans="2:13" x14ac:dyDescent="0.2">
      <c r="B1916" s="148"/>
      <c r="C1916" s="148"/>
      <c r="D1916" s="148"/>
      <c r="E1916" s="148"/>
      <c r="F1916" s="148"/>
      <c r="G1916" s="148"/>
      <c r="H1916" s="148"/>
      <c r="I1916" s="148"/>
      <c r="J1916" s="148"/>
      <c r="K1916" s="148"/>
      <c r="L1916" s="148"/>
      <c r="M1916" s="148"/>
    </row>
    <row r="1917" spans="2:13" x14ac:dyDescent="0.2">
      <c r="B1917" s="148"/>
      <c r="C1917" s="148"/>
      <c r="D1917" s="148"/>
      <c r="E1917" s="148"/>
      <c r="F1917" s="148"/>
      <c r="G1917" s="148"/>
      <c r="H1917" s="148"/>
      <c r="I1917" s="148"/>
      <c r="J1917" s="148"/>
      <c r="K1917" s="148"/>
      <c r="L1917" s="148"/>
      <c r="M1917" s="148"/>
    </row>
    <row r="1918" spans="2:13" x14ac:dyDescent="0.2">
      <c r="B1918" s="148"/>
      <c r="C1918" s="148"/>
      <c r="D1918" s="148"/>
      <c r="E1918" s="148"/>
      <c r="F1918" s="148"/>
      <c r="G1918" s="148"/>
      <c r="H1918" s="148"/>
      <c r="I1918" s="148"/>
      <c r="J1918" s="148"/>
      <c r="K1918" s="148"/>
      <c r="L1918" s="148"/>
      <c r="M1918" s="148"/>
    </row>
    <row r="1919" spans="2:13" x14ac:dyDescent="0.2">
      <c r="B1919" s="148"/>
      <c r="C1919" s="148"/>
      <c r="D1919" s="148"/>
      <c r="E1919" s="148"/>
      <c r="F1919" s="148"/>
      <c r="G1919" s="148"/>
      <c r="H1919" s="148"/>
      <c r="I1919" s="148"/>
      <c r="J1919" s="148"/>
      <c r="K1919" s="148"/>
      <c r="L1919" s="148"/>
      <c r="M1919" s="148"/>
    </row>
    <row r="1920" spans="2:13" x14ac:dyDescent="0.2">
      <c r="B1920" s="148"/>
      <c r="C1920" s="148"/>
      <c r="D1920" s="148"/>
      <c r="E1920" s="148"/>
      <c r="F1920" s="148"/>
      <c r="G1920" s="148"/>
      <c r="H1920" s="148"/>
      <c r="I1920" s="148"/>
      <c r="J1920" s="148"/>
      <c r="K1920" s="148"/>
      <c r="L1920" s="148"/>
      <c r="M1920" s="148"/>
    </row>
    <row r="1921" spans="2:13" x14ac:dyDescent="0.2">
      <c r="B1921" s="148"/>
      <c r="C1921" s="148"/>
      <c r="D1921" s="148"/>
      <c r="E1921" s="148"/>
      <c r="F1921" s="148"/>
      <c r="G1921" s="148"/>
      <c r="H1921" s="148"/>
      <c r="I1921" s="148"/>
      <c r="J1921" s="148"/>
      <c r="K1921" s="148"/>
      <c r="L1921" s="148"/>
      <c r="M1921" s="148"/>
    </row>
    <row r="1922" spans="2:13" x14ac:dyDescent="0.2">
      <c r="B1922" s="148"/>
      <c r="C1922" s="148"/>
      <c r="D1922" s="148"/>
      <c r="E1922" s="148"/>
      <c r="F1922" s="148"/>
      <c r="G1922" s="148"/>
      <c r="H1922" s="148"/>
      <c r="I1922" s="148"/>
      <c r="J1922" s="148"/>
      <c r="K1922" s="148"/>
      <c r="L1922" s="148"/>
      <c r="M1922" s="148"/>
    </row>
    <row r="1923" spans="2:13" x14ac:dyDescent="0.2">
      <c r="B1923" s="148"/>
      <c r="C1923" s="148"/>
      <c r="D1923" s="148"/>
      <c r="E1923" s="148"/>
      <c r="F1923" s="148"/>
      <c r="G1923" s="148"/>
      <c r="H1923" s="148"/>
      <c r="I1923" s="148"/>
      <c r="J1923" s="148"/>
      <c r="K1923" s="148"/>
      <c r="L1923" s="148"/>
      <c r="M1923" s="148"/>
    </row>
    <row r="1924" spans="2:13" x14ac:dyDescent="0.2">
      <c r="B1924" s="148"/>
      <c r="C1924" s="148"/>
      <c r="D1924" s="148"/>
      <c r="E1924" s="148"/>
      <c r="F1924" s="148"/>
      <c r="G1924" s="148"/>
      <c r="H1924" s="148"/>
      <c r="I1924" s="148"/>
      <c r="J1924" s="148"/>
      <c r="K1924" s="148"/>
      <c r="L1924" s="148"/>
      <c r="M1924" s="148"/>
    </row>
    <row r="1925" spans="2:13" x14ac:dyDescent="0.2">
      <c r="B1925" s="148"/>
      <c r="C1925" s="148"/>
      <c r="D1925" s="148"/>
      <c r="E1925" s="148"/>
      <c r="F1925" s="148"/>
      <c r="G1925" s="148"/>
      <c r="H1925" s="148"/>
      <c r="I1925" s="148"/>
      <c r="J1925" s="148"/>
      <c r="K1925" s="148"/>
      <c r="L1925" s="148"/>
      <c r="M1925" s="148"/>
    </row>
    <row r="1926" spans="2:13" x14ac:dyDescent="0.2">
      <c r="B1926" s="148"/>
      <c r="C1926" s="148"/>
      <c r="D1926" s="148"/>
      <c r="E1926" s="148"/>
      <c r="F1926" s="148"/>
      <c r="G1926" s="148"/>
      <c r="H1926" s="148"/>
      <c r="I1926" s="148"/>
      <c r="J1926" s="148"/>
      <c r="K1926" s="148"/>
      <c r="L1926" s="148"/>
      <c r="M1926" s="148"/>
    </row>
    <row r="1927" spans="2:13" x14ac:dyDescent="0.2">
      <c r="B1927" s="148"/>
      <c r="C1927" s="148"/>
      <c r="D1927" s="148"/>
      <c r="E1927" s="148"/>
      <c r="F1927" s="148"/>
      <c r="G1927" s="148"/>
      <c r="H1927" s="148"/>
      <c r="I1927" s="148"/>
      <c r="J1927" s="148"/>
      <c r="K1927" s="148"/>
      <c r="L1927" s="148"/>
      <c r="M1927" s="148"/>
    </row>
    <row r="1928" spans="2:13" x14ac:dyDescent="0.2">
      <c r="B1928" s="148"/>
      <c r="C1928" s="148"/>
      <c r="D1928" s="148"/>
      <c r="E1928" s="148"/>
      <c r="F1928" s="148"/>
      <c r="G1928" s="148"/>
      <c r="H1928" s="148"/>
      <c r="I1928" s="148"/>
      <c r="J1928" s="148"/>
      <c r="K1928" s="148"/>
      <c r="L1928" s="148"/>
      <c r="M1928" s="148"/>
    </row>
    <row r="1929" spans="2:13" x14ac:dyDescent="0.2">
      <c r="B1929" s="148"/>
      <c r="C1929" s="148"/>
      <c r="D1929" s="148"/>
      <c r="E1929" s="148"/>
      <c r="F1929" s="148"/>
      <c r="G1929" s="148"/>
      <c r="H1929" s="148"/>
      <c r="I1929" s="148"/>
      <c r="J1929" s="148"/>
      <c r="K1929" s="148"/>
      <c r="L1929" s="148"/>
      <c r="M1929" s="148"/>
    </row>
    <row r="1930" spans="2:13" x14ac:dyDescent="0.2">
      <c r="B1930" s="148"/>
      <c r="C1930" s="148"/>
      <c r="D1930" s="148"/>
      <c r="E1930" s="148"/>
      <c r="F1930" s="148"/>
      <c r="G1930" s="148"/>
      <c r="H1930" s="148"/>
      <c r="I1930" s="148"/>
      <c r="J1930" s="148"/>
      <c r="K1930" s="148"/>
      <c r="L1930" s="148"/>
      <c r="M1930" s="148"/>
    </row>
    <row r="1931" spans="2:13" x14ac:dyDescent="0.2">
      <c r="B1931" s="148"/>
      <c r="C1931" s="148"/>
      <c r="D1931" s="148"/>
      <c r="E1931" s="148"/>
      <c r="F1931" s="148"/>
      <c r="G1931" s="148"/>
      <c r="H1931" s="148"/>
      <c r="I1931" s="148"/>
      <c r="J1931" s="148"/>
      <c r="K1931" s="148"/>
      <c r="L1931" s="148"/>
      <c r="M1931" s="148"/>
    </row>
    <row r="1932" spans="2:13" x14ac:dyDescent="0.2">
      <c r="B1932" s="148"/>
      <c r="C1932" s="148"/>
      <c r="D1932" s="148"/>
      <c r="E1932" s="148"/>
      <c r="F1932" s="148"/>
      <c r="G1932" s="148"/>
      <c r="H1932" s="148"/>
      <c r="I1932" s="148"/>
      <c r="J1932" s="148"/>
      <c r="K1932" s="148"/>
      <c r="L1932" s="148"/>
      <c r="M1932" s="148"/>
    </row>
    <row r="1933" spans="2:13" x14ac:dyDescent="0.2">
      <c r="B1933" s="148"/>
      <c r="C1933" s="148"/>
      <c r="D1933" s="148"/>
      <c r="E1933" s="148"/>
      <c r="F1933" s="148"/>
      <c r="G1933" s="148"/>
      <c r="H1933" s="148"/>
      <c r="I1933" s="148"/>
      <c r="J1933" s="148"/>
      <c r="K1933" s="148"/>
      <c r="L1933" s="148"/>
      <c r="M1933" s="148"/>
    </row>
    <row r="1934" spans="2:13" x14ac:dyDescent="0.2">
      <c r="B1934" s="148"/>
      <c r="C1934" s="148"/>
      <c r="D1934" s="148"/>
      <c r="E1934" s="148"/>
      <c r="F1934" s="148"/>
      <c r="G1934" s="148"/>
      <c r="H1934" s="148"/>
      <c r="I1934" s="148"/>
      <c r="J1934" s="148"/>
      <c r="K1934" s="148"/>
      <c r="L1934" s="148"/>
      <c r="M1934" s="148"/>
    </row>
    <row r="1935" spans="2:13" x14ac:dyDescent="0.2">
      <c r="B1935" s="148"/>
      <c r="C1935" s="148"/>
      <c r="D1935" s="148"/>
      <c r="E1935" s="148"/>
      <c r="F1935" s="148"/>
      <c r="G1935" s="148"/>
      <c r="H1935" s="148"/>
      <c r="I1935" s="148"/>
      <c r="J1935" s="148"/>
      <c r="K1935" s="148"/>
      <c r="L1935" s="148"/>
      <c r="M1935" s="148"/>
    </row>
    <row r="1936" spans="2:13" x14ac:dyDescent="0.2">
      <c r="B1936" s="148"/>
      <c r="C1936" s="148"/>
      <c r="D1936" s="148"/>
      <c r="E1936" s="148"/>
      <c r="F1936" s="148"/>
      <c r="G1936" s="148"/>
      <c r="H1936" s="148"/>
      <c r="I1936" s="148"/>
      <c r="J1936" s="148"/>
      <c r="K1936" s="148"/>
      <c r="L1936" s="148"/>
      <c r="M1936" s="148"/>
    </row>
    <row r="1937" spans="2:13" x14ac:dyDescent="0.2">
      <c r="B1937" s="148"/>
      <c r="C1937" s="148"/>
      <c r="D1937" s="148"/>
      <c r="E1937" s="148"/>
      <c r="F1937" s="148"/>
      <c r="G1937" s="148"/>
      <c r="H1937" s="148"/>
      <c r="I1937" s="148"/>
      <c r="J1937" s="148"/>
      <c r="K1937" s="148"/>
      <c r="L1937" s="148"/>
      <c r="M1937" s="148"/>
    </row>
    <row r="1938" spans="2:13" x14ac:dyDescent="0.2">
      <c r="B1938" s="148"/>
      <c r="C1938" s="148"/>
      <c r="D1938" s="148"/>
      <c r="E1938" s="148"/>
      <c r="F1938" s="148"/>
      <c r="G1938" s="148"/>
      <c r="H1938" s="148"/>
      <c r="I1938" s="148"/>
      <c r="J1938" s="148"/>
      <c r="K1938" s="148"/>
      <c r="L1938" s="148"/>
      <c r="M1938" s="148"/>
    </row>
    <row r="1939" spans="2:13" x14ac:dyDescent="0.2">
      <c r="B1939" s="148"/>
      <c r="C1939" s="148"/>
      <c r="D1939" s="148"/>
      <c r="E1939" s="148"/>
      <c r="F1939" s="148"/>
      <c r="G1939" s="148"/>
      <c r="H1939" s="148"/>
      <c r="I1939" s="148"/>
      <c r="J1939" s="148"/>
      <c r="K1939" s="148"/>
      <c r="L1939" s="148"/>
      <c r="M1939" s="148"/>
    </row>
    <row r="1940" spans="2:13" x14ac:dyDescent="0.2">
      <c r="B1940" s="148"/>
      <c r="C1940" s="148"/>
      <c r="D1940" s="148"/>
      <c r="E1940" s="148"/>
      <c r="F1940" s="148"/>
      <c r="G1940" s="148"/>
      <c r="H1940" s="148"/>
      <c r="I1940" s="148"/>
      <c r="J1940" s="148"/>
      <c r="K1940" s="148"/>
      <c r="L1940" s="148"/>
      <c r="M1940" s="148"/>
    </row>
    <row r="1941" spans="2:13" x14ac:dyDescent="0.2">
      <c r="B1941" s="148"/>
      <c r="C1941" s="148"/>
      <c r="D1941" s="148"/>
      <c r="E1941" s="148"/>
      <c r="F1941" s="148"/>
      <c r="G1941" s="148"/>
      <c r="H1941" s="148"/>
      <c r="I1941" s="148"/>
      <c r="J1941" s="148"/>
      <c r="K1941" s="148"/>
      <c r="L1941" s="148"/>
      <c r="M1941" s="148"/>
    </row>
    <row r="1942" spans="2:13" x14ac:dyDescent="0.2">
      <c r="B1942" s="148"/>
      <c r="C1942" s="148"/>
      <c r="D1942" s="148"/>
      <c r="E1942" s="148"/>
      <c r="F1942" s="148"/>
      <c r="G1942" s="148"/>
      <c r="H1942" s="148"/>
      <c r="I1942" s="148"/>
      <c r="J1942" s="148"/>
      <c r="K1942" s="148"/>
      <c r="L1942" s="148"/>
      <c r="M1942" s="148"/>
    </row>
    <row r="1943" spans="2:13" x14ac:dyDescent="0.2">
      <c r="B1943" s="148"/>
      <c r="C1943" s="148"/>
      <c r="D1943" s="148"/>
      <c r="E1943" s="148"/>
      <c r="F1943" s="148"/>
      <c r="G1943" s="148"/>
      <c r="H1943" s="148"/>
      <c r="I1943" s="148"/>
      <c r="J1943" s="148"/>
      <c r="K1943" s="148"/>
      <c r="L1943" s="148"/>
      <c r="M1943" s="148"/>
    </row>
    <row r="1944" spans="2:13" x14ac:dyDescent="0.2">
      <c r="B1944" s="148"/>
      <c r="C1944" s="148"/>
      <c r="D1944" s="148"/>
      <c r="E1944" s="148"/>
      <c r="F1944" s="148"/>
      <c r="G1944" s="148"/>
      <c r="H1944" s="148"/>
      <c r="I1944" s="148"/>
      <c r="J1944" s="148"/>
      <c r="K1944" s="148"/>
      <c r="L1944" s="148"/>
      <c r="M1944" s="148"/>
    </row>
    <row r="1945" spans="2:13" x14ac:dyDescent="0.2">
      <c r="B1945" s="148"/>
      <c r="C1945" s="148"/>
      <c r="D1945" s="148"/>
      <c r="E1945" s="148"/>
      <c r="F1945" s="148"/>
      <c r="G1945" s="148"/>
      <c r="H1945" s="148"/>
      <c r="I1945" s="148"/>
      <c r="J1945" s="148"/>
      <c r="K1945" s="148"/>
      <c r="L1945" s="148"/>
      <c r="M1945" s="148"/>
    </row>
    <row r="1946" spans="2:13" x14ac:dyDescent="0.2">
      <c r="B1946" s="148"/>
      <c r="C1946" s="148"/>
      <c r="D1946" s="148"/>
      <c r="E1946" s="148"/>
      <c r="F1946" s="148"/>
      <c r="G1946" s="148"/>
      <c r="H1946" s="148"/>
      <c r="I1946" s="148"/>
      <c r="J1946" s="148"/>
      <c r="K1946" s="148"/>
      <c r="L1946" s="148"/>
      <c r="M1946" s="148"/>
    </row>
    <row r="1947" spans="2:13" x14ac:dyDescent="0.2">
      <c r="B1947" s="148"/>
      <c r="C1947" s="148"/>
      <c r="D1947" s="148"/>
      <c r="E1947" s="148"/>
      <c r="F1947" s="148"/>
      <c r="G1947" s="148"/>
      <c r="H1947" s="148"/>
      <c r="I1947" s="148"/>
      <c r="J1947" s="148"/>
      <c r="K1947" s="148"/>
      <c r="L1947" s="148"/>
      <c r="M1947" s="148"/>
    </row>
    <row r="1948" spans="2:13" x14ac:dyDescent="0.2">
      <c r="B1948" s="148"/>
      <c r="C1948" s="148"/>
      <c r="D1948" s="148"/>
      <c r="E1948" s="148"/>
      <c r="F1948" s="148"/>
      <c r="G1948" s="148"/>
      <c r="H1948" s="148"/>
      <c r="I1948" s="148"/>
      <c r="J1948" s="148"/>
      <c r="K1948" s="148"/>
      <c r="L1948" s="148"/>
      <c r="M1948" s="148"/>
    </row>
    <row r="1949" spans="2:13" x14ac:dyDescent="0.2">
      <c r="B1949" s="148"/>
      <c r="C1949" s="148"/>
      <c r="D1949" s="148"/>
      <c r="E1949" s="148"/>
      <c r="F1949" s="148"/>
      <c r="G1949" s="148"/>
      <c r="H1949" s="148"/>
      <c r="I1949" s="148"/>
      <c r="J1949" s="148"/>
      <c r="K1949" s="148"/>
      <c r="L1949" s="148"/>
      <c r="M1949" s="148"/>
    </row>
    <row r="1950" spans="2:13" x14ac:dyDescent="0.2">
      <c r="B1950" s="148"/>
      <c r="C1950" s="148"/>
      <c r="D1950" s="148"/>
      <c r="E1950" s="148"/>
      <c r="F1950" s="148"/>
      <c r="G1950" s="148"/>
      <c r="H1950" s="148"/>
      <c r="I1950" s="148"/>
      <c r="J1950" s="148"/>
      <c r="K1950" s="148"/>
      <c r="L1950" s="148"/>
      <c r="M1950" s="148"/>
    </row>
    <row r="1951" spans="2:13" x14ac:dyDescent="0.2">
      <c r="B1951" s="148"/>
      <c r="C1951" s="148"/>
      <c r="D1951" s="148"/>
      <c r="E1951" s="148"/>
      <c r="F1951" s="148"/>
      <c r="G1951" s="148"/>
      <c r="H1951" s="148"/>
      <c r="I1951" s="148"/>
      <c r="J1951" s="148"/>
      <c r="K1951" s="148"/>
      <c r="L1951" s="148"/>
      <c r="M1951" s="148"/>
    </row>
    <row r="1952" spans="2:13" x14ac:dyDescent="0.2">
      <c r="B1952" s="148"/>
      <c r="C1952" s="148"/>
      <c r="D1952" s="148"/>
      <c r="E1952" s="148"/>
      <c r="F1952" s="148"/>
      <c r="G1952" s="148"/>
      <c r="H1952" s="148"/>
      <c r="I1952" s="148"/>
      <c r="J1952" s="148"/>
      <c r="K1952" s="148"/>
      <c r="L1952" s="148"/>
      <c r="M1952" s="148"/>
    </row>
    <row r="1953" spans="2:13" x14ac:dyDescent="0.2">
      <c r="B1953" s="148"/>
      <c r="C1953" s="148"/>
      <c r="D1953" s="148"/>
      <c r="E1953" s="148"/>
      <c r="F1953" s="148"/>
      <c r="G1953" s="148"/>
      <c r="H1953" s="148"/>
      <c r="I1953" s="148"/>
      <c r="J1953" s="148"/>
      <c r="K1953" s="148"/>
      <c r="L1953" s="148"/>
      <c r="M1953" s="148"/>
    </row>
    <row r="1954" spans="2:13" x14ac:dyDescent="0.2">
      <c r="B1954" s="148"/>
      <c r="C1954" s="148"/>
      <c r="D1954" s="148"/>
      <c r="E1954" s="148"/>
      <c r="F1954" s="148"/>
      <c r="G1954" s="148"/>
      <c r="H1954" s="148"/>
      <c r="I1954" s="148"/>
      <c r="J1954" s="148"/>
      <c r="K1954" s="148"/>
      <c r="L1954" s="148"/>
      <c r="M1954" s="148"/>
    </row>
    <row r="1955" spans="2:13" x14ac:dyDescent="0.2">
      <c r="B1955" s="148"/>
      <c r="C1955" s="148"/>
      <c r="D1955" s="148"/>
      <c r="E1955" s="148"/>
      <c r="F1955" s="148"/>
      <c r="G1955" s="148"/>
      <c r="H1955" s="148"/>
      <c r="I1955" s="148"/>
      <c r="J1955" s="148"/>
      <c r="K1955" s="148"/>
      <c r="L1955" s="148"/>
      <c r="M1955" s="148"/>
    </row>
    <row r="1956" spans="2:13" x14ac:dyDescent="0.2">
      <c r="B1956" s="148"/>
      <c r="C1956" s="148"/>
      <c r="D1956" s="148"/>
      <c r="E1956" s="148"/>
      <c r="F1956" s="148"/>
      <c r="G1956" s="148"/>
      <c r="H1956" s="148"/>
      <c r="I1956" s="148"/>
      <c r="J1956" s="148"/>
      <c r="K1956" s="148"/>
      <c r="L1956" s="148"/>
      <c r="M1956" s="148"/>
    </row>
    <row r="1957" spans="2:13" x14ac:dyDescent="0.2">
      <c r="B1957" s="148"/>
      <c r="C1957" s="148"/>
      <c r="D1957" s="148"/>
      <c r="E1957" s="148"/>
      <c r="F1957" s="148"/>
      <c r="G1957" s="148"/>
      <c r="H1957" s="148"/>
      <c r="I1957" s="148"/>
      <c r="J1957" s="148"/>
      <c r="K1957" s="148"/>
      <c r="L1957" s="148"/>
      <c r="M1957" s="148"/>
    </row>
    <row r="1958" spans="2:13" x14ac:dyDescent="0.2">
      <c r="B1958" s="148"/>
      <c r="C1958" s="148"/>
      <c r="D1958" s="148"/>
      <c r="E1958" s="148"/>
      <c r="F1958" s="148"/>
      <c r="G1958" s="148"/>
      <c r="H1958" s="148"/>
      <c r="I1958" s="148"/>
      <c r="J1958" s="148"/>
      <c r="K1958" s="148"/>
      <c r="L1958" s="148"/>
      <c r="M1958" s="148"/>
    </row>
    <row r="1959" spans="2:13" x14ac:dyDescent="0.2">
      <c r="B1959" s="148"/>
      <c r="C1959" s="148"/>
      <c r="D1959" s="148"/>
      <c r="E1959" s="148"/>
      <c r="F1959" s="148"/>
      <c r="G1959" s="148"/>
      <c r="H1959" s="148"/>
      <c r="I1959" s="148"/>
      <c r="J1959" s="148"/>
      <c r="K1959" s="148"/>
      <c r="L1959" s="148"/>
      <c r="M1959" s="148"/>
    </row>
    <row r="1960" spans="2:13" x14ac:dyDescent="0.2">
      <c r="B1960" s="148"/>
      <c r="C1960" s="148"/>
      <c r="D1960" s="148"/>
      <c r="E1960" s="148"/>
      <c r="F1960" s="148"/>
      <c r="G1960" s="148"/>
      <c r="H1960" s="148"/>
      <c r="I1960" s="148"/>
      <c r="J1960" s="148"/>
      <c r="K1960" s="148"/>
      <c r="L1960" s="148"/>
      <c r="M1960" s="148"/>
    </row>
    <row r="1961" spans="2:13" x14ac:dyDescent="0.2">
      <c r="B1961" s="148"/>
      <c r="C1961" s="148"/>
      <c r="D1961" s="148"/>
      <c r="E1961" s="148"/>
      <c r="F1961" s="148"/>
      <c r="G1961" s="148"/>
      <c r="H1961" s="148"/>
      <c r="I1961" s="148"/>
      <c r="J1961" s="148"/>
      <c r="K1961" s="148"/>
      <c r="L1961" s="148"/>
      <c r="M1961" s="148"/>
    </row>
    <row r="1962" spans="2:13" x14ac:dyDescent="0.2">
      <c r="B1962" s="148"/>
      <c r="C1962" s="148"/>
      <c r="D1962" s="148"/>
      <c r="E1962" s="148"/>
      <c r="F1962" s="148"/>
      <c r="G1962" s="148"/>
      <c r="H1962" s="148"/>
      <c r="I1962" s="148"/>
      <c r="J1962" s="148"/>
      <c r="K1962" s="148"/>
      <c r="L1962" s="148"/>
      <c r="M1962" s="148"/>
    </row>
    <row r="1963" spans="2:13" x14ac:dyDescent="0.2">
      <c r="B1963" s="148"/>
      <c r="C1963" s="148"/>
      <c r="D1963" s="148"/>
      <c r="E1963" s="148"/>
      <c r="F1963" s="148"/>
      <c r="G1963" s="148"/>
      <c r="H1963" s="148"/>
      <c r="I1963" s="148"/>
      <c r="J1963" s="148"/>
      <c r="K1963" s="148"/>
      <c r="L1963" s="148"/>
      <c r="M1963" s="148"/>
    </row>
    <row r="1964" spans="2:13" x14ac:dyDescent="0.2">
      <c r="B1964" s="148"/>
      <c r="C1964" s="148"/>
      <c r="D1964" s="148"/>
      <c r="E1964" s="148"/>
      <c r="F1964" s="148"/>
      <c r="G1964" s="148"/>
      <c r="H1964" s="148"/>
      <c r="I1964" s="148"/>
      <c r="J1964" s="148"/>
      <c r="K1964" s="148"/>
      <c r="L1964" s="148"/>
      <c r="M1964" s="148"/>
    </row>
    <row r="1965" spans="2:13" x14ac:dyDescent="0.2">
      <c r="B1965" s="148"/>
      <c r="C1965" s="148"/>
      <c r="D1965" s="148"/>
      <c r="E1965" s="148"/>
      <c r="F1965" s="148"/>
      <c r="G1965" s="148"/>
      <c r="H1965" s="148"/>
      <c r="I1965" s="148"/>
      <c r="J1965" s="148"/>
      <c r="K1965" s="148"/>
      <c r="L1965" s="148"/>
      <c r="M1965" s="148"/>
    </row>
    <row r="1966" spans="2:13" x14ac:dyDescent="0.2">
      <c r="B1966" s="148"/>
      <c r="C1966" s="148"/>
      <c r="D1966" s="148"/>
      <c r="E1966" s="148"/>
      <c r="F1966" s="148"/>
      <c r="G1966" s="148"/>
      <c r="H1966" s="148"/>
      <c r="I1966" s="148"/>
      <c r="J1966" s="148"/>
      <c r="K1966" s="148"/>
      <c r="L1966" s="148"/>
      <c r="M1966" s="148"/>
    </row>
    <row r="1967" spans="2:13" x14ac:dyDescent="0.2">
      <c r="B1967" s="148"/>
      <c r="C1967" s="148"/>
      <c r="D1967" s="148"/>
      <c r="E1967" s="148"/>
      <c r="F1967" s="148"/>
      <c r="G1967" s="148"/>
      <c r="H1967" s="148"/>
      <c r="I1967" s="148"/>
      <c r="J1967" s="148"/>
      <c r="K1967" s="148"/>
      <c r="L1967" s="148"/>
      <c r="M1967" s="148"/>
    </row>
    <row r="1968" spans="2:13" x14ac:dyDescent="0.2">
      <c r="B1968" s="148"/>
      <c r="C1968" s="148"/>
      <c r="D1968" s="148"/>
      <c r="E1968" s="148"/>
      <c r="F1968" s="148"/>
      <c r="G1968" s="148"/>
      <c r="H1968" s="148"/>
      <c r="I1968" s="148"/>
      <c r="J1968" s="148"/>
      <c r="K1968" s="148"/>
      <c r="L1968" s="148"/>
      <c r="M1968" s="148"/>
    </row>
    <row r="1969" spans="2:13" x14ac:dyDescent="0.2">
      <c r="B1969" s="148"/>
      <c r="C1969" s="148"/>
      <c r="D1969" s="148"/>
      <c r="E1969" s="148"/>
      <c r="F1969" s="148"/>
      <c r="G1969" s="148"/>
      <c r="H1969" s="148"/>
      <c r="I1969" s="148"/>
      <c r="J1969" s="148"/>
      <c r="K1969" s="148"/>
      <c r="L1969" s="148"/>
      <c r="M1969" s="148"/>
    </row>
    <row r="1970" spans="2:13" x14ac:dyDescent="0.2">
      <c r="B1970" s="148"/>
      <c r="C1970" s="148"/>
      <c r="D1970" s="148"/>
      <c r="E1970" s="148"/>
      <c r="F1970" s="148"/>
      <c r="G1970" s="148"/>
      <c r="H1970" s="148"/>
      <c r="I1970" s="148"/>
      <c r="J1970" s="148"/>
      <c r="K1970" s="148"/>
      <c r="L1970" s="148"/>
      <c r="M1970" s="148"/>
    </row>
    <row r="1971" spans="2:13" x14ac:dyDescent="0.2">
      <c r="B1971" s="148"/>
      <c r="C1971" s="148"/>
      <c r="D1971" s="148"/>
      <c r="E1971" s="148"/>
      <c r="F1971" s="148"/>
      <c r="G1971" s="148"/>
      <c r="H1971" s="148"/>
      <c r="I1971" s="148"/>
      <c r="J1971" s="148"/>
      <c r="K1971" s="148"/>
      <c r="L1971" s="148"/>
      <c r="M1971" s="148"/>
    </row>
    <row r="1972" spans="2:13" x14ac:dyDescent="0.2">
      <c r="B1972" s="148"/>
      <c r="C1972" s="148"/>
      <c r="D1972" s="148"/>
      <c r="E1972" s="148"/>
      <c r="F1972" s="148"/>
      <c r="G1972" s="148"/>
      <c r="H1972" s="148"/>
      <c r="I1972" s="148"/>
      <c r="J1972" s="148"/>
      <c r="K1972" s="148"/>
      <c r="L1972" s="148"/>
      <c r="M1972" s="148"/>
    </row>
    <row r="1973" spans="2:13" x14ac:dyDescent="0.2">
      <c r="B1973" s="148"/>
      <c r="C1973" s="148"/>
      <c r="D1973" s="148"/>
      <c r="E1973" s="148"/>
      <c r="F1973" s="148"/>
      <c r="G1973" s="148"/>
      <c r="H1973" s="148"/>
      <c r="I1973" s="148"/>
      <c r="J1973" s="148"/>
      <c r="K1973" s="148"/>
      <c r="L1973" s="148"/>
      <c r="M1973" s="148"/>
    </row>
    <row r="1974" spans="2:13" x14ac:dyDescent="0.2">
      <c r="B1974" s="148"/>
      <c r="C1974" s="148"/>
      <c r="D1974" s="148"/>
      <c r="E1974" s="148"/>
      <c r="F1974" s="148"/>
      <c r="G1974" s="148"/>
      <c r="H1974" s="148"/>
      <c r="I1974" s="148"/>
      <c r="J1974" s="148"/>
      <c r="K1974" s="148"/>
      <c r="L1974" s="148"/>
      <c r="M1974" s="148"/>
    </row>
    <row r="1975" spans="2:13" x14ac:dyDescent="0.2">
      <c r="B1975" s="148"/>
      <c r="C1975" s="148"/>
      <c r="D1975" s="148"/>
      <c r="E1975" s="148"/>
      <c r="F1975" s="148"/>
      <c r="G1975" s="148"/>
      <c r="H1975" s="148"/>
      <c r="I1975" s="148"/>
      <c r="J1975" s="148"/>
      <c r="K1975" s="148"/>
      <c r="L1975" s="148"/>
      <c r="M1975" s="148"/>
    </row>
    <row r="1976" spans="2:13" x14ac:dyDescent="0.2">
      <c r="B1976" s="148"/>
      <c r="C1976" s="148"/>
      <c r="D1976" s="148"/>
      <c r="E1976" s="148"/>
      <c r="F1976" s="148"/>
      <c r="G1976" s="148"/>
      <c r="H1976" s="148"/>
      <c r="I1976" s="148"/>
      <c r="J1976" s="148"/>
      <c r="K1976" s="148"/>
      <c r="L1976" s="148"/>
      <c r="M1976" s="148"/>
    </row>
    <row r="1977" spans="2:13" x14ac:dyDescent="0.2">
      <c r="B1977" s="148"/>
      <c r="C1977" s="148"/>
      <c r="D1977" s="148"/>
      <c r="E1977" s="148"/>
      <c r="F1977" s="148"/>
      <c r="G1977" s="148"/>
      <c r="H1977" s="148"/>
      <c r="I1977" s="148"/>
      <c r="J1977" s="148"/>
      <c r="K1977" s="148"/>
      <c r="L1977" s="148"/>
      <c r="M1977" s="148"/>
    </row>
    <row r="1978" spans="2:13" x14ac:dyDescent="0.2">
      <c r="B1978" s="148"/>
      <c r="C1978" s="148"/>
      <c r="D1978" s="148"/>
      <c r="E1978" s="148"/>
      <c r="F1978" s="148"/>
      <c r="G1978" s="148"/>
      <c r="H1978" s="148"/>
      <c r="I1978" s="148"/>
      <c r="J1978" s="148"/>
      <c r="K1978" s="148"/>
      <c r="L1978" s="148"/>
      <c r="M1978" s="148"/>
    </row>
    <row r="1979" spans="2:13" x14ac:dyDescent="0.2">
      <c r="B1979" s="148"/>
      <c r="C1979" s="148"/>
      <c r="D1979" s="148"/>
      <c r="E1979" s="148"/>
      <c r="F1979" s="148"/>
      <c r="G1979" s="148"/>
      <c r="H1979" s="148"/>
      <c r="I1979" s="148"/>
      <c r="J1979" s="148"/>
      <c r="K1979" s="148"/>
      <c r="L1979" s="148"/>
      <c r="M1979" s="148"/>
    </row>
    <row r="1980" spans="2:13" x14ac:dyDescent="0.2">
      <c r="B1980" s="148"/>
      <c r="C1980" s="148"/>
      <c r="D1980" s="148"/>
      <c r="E1980" s="148"/>
      <c r="F1980" s="148"/>
      <c r="G1980" s="148"/>
      <c r="H1980" s="148"/>
      <c r="I1980" s="148"/>
      <c r="J1980" s="148"/>
      <c r="K1980" s="148"/>
      <c r="L1980" s="148"/>
      <c r="M1980" s="148"/>
    </row>
    <row r="1981" spans="2:13" x14ac:dyDescent="0.2">
      <c r="B1981" s="148"/>
      <c r="C1981" s="148"/>
      <c r="D1981" s="148"/>
      <c r="E1981" s="148"/>
      <c r="F1981" s="148"/>
      <c r="G1981" s="148"/>
      <c r="H1981" s="148"/>
      <c r="I1981" s="148"/>
      <c r="J1981" s="148"/>
      <c r="K1981" s="148"/>
      <c r="L1981" s="148"/>
      <c r="M1981" s="148"/>
    </row>
    <row r="1982" spans="2:13" x14ac:dyDescent="0.2">
      <c r="B1982" s="148"/>
      <c r="C1982" s="148"/>
      <c r="D1982" s="148"/>
      <c r="E1982" s="148"/>
      <c r="F1982" s="148"/>
      <c r="G1982" s="148"/>
      <c r="H1982" s="148"/>
      <c r="I1982" s="148"/>
      <c r="J1982" s="148"/>
      <c r="K1982" s="148"/>
      <c r="L1982" s="148"/>
      <c r="M1982" s="148"/>
    </row>
    <row r="1983" spans="2:13" x14ac:dyDescent="0.2">
      <c r="B1983" s="148"/>
      <c r="C1983" s="148"/>
      <c r="D1983" s="148"/>
      <c r="E1983" s="148"/>
      <c r="F1983" s="148"/>
      <c r="G1983" s="148"/>
      <c r="H1983" s="148"/>
      <c r="I1983" s="148"/>
      <c r="J1983" s="148"/>
      <c r="K1983" s="148"/>
      <c r="L1983" s="148"/>
      <c r="M1983" s="148"/>
    </row>
    <row r="1984" spans="2:13" x14ac:dyDescent="0.2">
      <c r="B1984" s="148"/>
      <c r="C1984" s="148"/>
      <c r="D1984" s="148"/>
      <c r="E1984" s="148"/>
      <c r="F1984" s="148"/>
      <c r="G1984" s="148"/>
      <c r="H1984" s="148"/>
      <c r="I1984" s="148"/>
      <c r="J1984" s="148"/>
      <c r="K1984" s="148"/>
      <c r="L1984" s="148"/>
      <c r="M1984" s="148"/>
    </row>
    <row r="1985" spans="2:13" x14ac:dyDescent="0.2">
      <c r="B1985" s="148"/>
      <c r="C1985" s="148"/>
      <c r="D1985" s="148"/>
      <c r="E1985" s="148"/>
      <c r="F1985" s="148"/>
      <c r="G1985" s="148"/>
      <c r="H1985" s="148"/>
      <c r="I1985" s="148"/>
      <c r="J1985" s="148"/>
      <c r="K1985" s="148"/>
      <c r="L1985" s="148"/>
      <c r="M1985" s="148"/>
    </row>
    <row r="1986" spans="2:13" x14ac:dyDescent="0.2">
      <c r="B1986" s="148"/>
      <c r="C1986" s="148"/>
      <c r="D1986" s="148"/>
      <c r="E1986" s="148"/>
      <c r="F1986" s="148"/>
      <c r="G1986" s="148"/>
      <c r="H1986" s="148"/>
      <c r="I1986" s="148"/>
      <c r="J1986" s="148"/>
      <c r="K1986" s="148"/>
      <c r="L1986" s="148"/>
      <c r="M1986" s="148"/>
    </row>
    <row r="1987" spans="2:13" x14ac:dyDescent="0.2">
      <c r="B1987" s="148"/>
      <c r="C1987" s="148"/>
      <c r="D1987" s="148"/>
      <c r="E1987" s="148"/>
      <c r="F1987" s="148"/>
      <c r="G1987" s="148"/>
      <c r="H1987" s="148"/>
      <c r="I1987" s="148"/>
      <c r="J1987" s="148"/>
      <c r="K1987" s="148"/>
      <c r="L1987" s="148"/>
      <c r="M1987" s="148"/>
    </row>
    <row r="1988" spans="2:13" x14ac:dyDescent="0.2">
      <c r="B1988" s="148"/>
      <c r="C1988" s="148"/>
      <c r="D1988" s="148"/>
      <c r="E1988" s="148"/>
      <c r="F1988" s="148"/>
      <c r="G1988" s="148"/>
      <c r="H1988" s="148"/>
      <c r="I1988" s="148"/>
      <c r="J1988" s="148"/>
      <c r="K1988" s="148"/>
      <c r="L1988" s="148"/>
      <c r="M1988" s="148"/>
    </row>
    <row r="1989" spans="2:13" x14ac:dyDescent="0.2">
      <c r="B1989" s="148"/>
      <c r="C1989" s="148"/>
      <c r="D1989" s="148"/>
      <c r="E1989" s="148"/>
      <c r="F1989" s="148"/>
      <c r="G1989" s="148"/>
      <c r="H1989" s="148"/>
      <c r="I1989" s="148"/>
      <c r="J1989" s="148"/>
      <c r="K1989" s="148"/>
      <c r="L1989" s="148"/>
      <c r="M1989" s="148"/>
    </row>
    <row r="1990" spans="2:13" x14ac:dyDescent="0.2">
      <c r="B1990" s="148"/>
      <c r="C1990" s="148"/>
      <c r="D1990" s="148"/>
      <c r="E1990" s="148"/>
      <c r="F1990" s="148"/>
      <c r="G1990" s="148"/>
      <c r="H1990" s="148"/>
      <c r="I1990" s="148"/>
      <c r="J1990" s="148"/>
      <c r="K1990" s="148"/>
      <c r="L1990" s="148"/>
      <c r="M1990" s="148"/>
    </row>
    <row r="1991" spans="2:13" x14ac:dyDescent="0.2">
      <c r="B1991" s="148"/>
      <c r="C1991" s="148"/>
      <c r="D1991" s="148"/>
      <c r="E1991" s="148"/>
      <c r="F1991" s="148"/>
      <c r="G1991" s="148"/>
      <c r="H1991" s="148"/>
      <c r="I1991" s="148"/>
      <c r="J1991" s="148"/>
      <c r="K1991" s="148"/>
      <c r="L1991" s="148"/>
      <c r="M1991" s="148"/>
    </row>
    <row r="1992" spans="2:13" x14ac:dyDescent="0.2">
      <c r="B1992" s="148"/>
      <c r="C1992" s="148"/>
      <c r="D1992" s="148"/>
      <c r="E1992" s="148"/>
      <c r="F1992" s="148"/>
      <c r="G1992" s="148"/>
      <c r="H1992" s="148"/>
      <c r="I1992" s="148"/>
      <c r="J1992" s="148"/>
      <c r="K1992" s="148"/>
      <c r="L1992" s="148"/>
      <c r="M1992" s="148"/>
    </row>
    <row r="1993" spans="2:13" x14ac:dyDescent="0.2">
      <c r="B1993" s="148"/>
      <c r="C1993" s="148"/>
      <c r="D1993" s="148"/>
      <c r="E1993" s="148"/>
      <c r="F1993" s="148"/>
      <c r="G1993" s="148"/>
      <c r="H1993" s="148"/>
      <c r="I1993" s="148"/>
      <c r="J1993" s="148"/>
      <c r="K1993" s="148"/>
      <c r="L1993" s="148"/>
      <c r="M1993" s="148"/>
    </row>
    <row r="1994" spans="2:13" x14ac:dyDescent="0.2">
      <c r="B1994" s="148"/>
      <c r="C1994" s="148"/>
      <c r="D1994" s="148"/>
      <c r="E1994" s="148"/>
      <c r="F1994" s="148"/>
      <c r="G1994" s="148"/>
      <c r="H1994" s="148"/>
      <c r="I1994" s="148"/>
      <c r="J1994" s="148"/>
      <c r="K1994" s="148"/>
      <c r="L1994" s="148"/>
      <c r="M1994" s="148"/>
    </row>
    <row r="1995" spans="2:13" x14ac:dyDescent="0.2">
      <c r="B1995" s="148"/>
      <c r="C1995" s="148"/>
      <c r="D1995" s="148"/>
      <c r="E1995" s="148"/>
      <c r="F1995" s="148"/>
      <c r="G1995" s="148"/>
      <c r="H1995" s="148"/>
      <c r="I1995" s="148"/>
      <c r="J1995" s="148"/>
      <c r="K1995" s="148"/>
      <c r="L1995" s="148"/>
      <c r="M1995" s="148"/>
    </row>
    <row r="1996" spans="2:13" x14ac:dyDescent="0.2">
      <c r="B1996" s="148"/>
      <c r="C1996" s="148"/>
      <c r="D1996" s="148"/>
      <c r="E1996" s="148"/>
      <c r="F1996" s="148"/>
      <c r="G1996" s="148"/>
      <c r="H1996" s="148"/>
      <c r="I1996" s="148"/>
      <c r="J1996" s="148"/>
      <c r="K1996" s="148"/>
      <c r="L1996" s="148"/>
      <c r="M1996" s="148"/>
    </row>
    <row r="1997" spans="2:13" x14ac:dyDescent="0.2">
      <c r="B1997" s="148"/>
      <c r="C1997" s="148"/>
      <c r="D1997" s="148"/>
      <c r="E1997" s="148"/>
      <c r="F1997" s="148"/>
      <c r="G1997" s="148"/>
      <c r="H1997" s="148"/>
      <c r="I1997" s="148"/>
      <c r="J1997" s="148"/>
      <c r="K1997" s="148"/>
      <c r="L1997" s="148"/>
      <c r="M1997" s="148"/>
    </row>
    <row r="1998" spans="2:13" x14ac:dyDescent="0.2">
      <c r="B1998" s="148"/>
      <c r="C1998" s="148"/>
      <c r="D1998" s="148"/>
      <c r="E1998" s="148"/>
      <c r="F1998" s="148"/>
      <c r="G1998" s="148"/>
      <c r="H1998" s="148"/>
      <c r="I1998" s="148"/>
      <c r="J1998" s="148"/>
      <c r="K1998" s="148"/>
      <c r="L1998" s="148"/>
      <c r="M1998" s="148"/>
    </row>
    <row r="1999" spans="2:13" x14ac:dyDescent="0.2">
      <c r="B1999" s="148"/>
      <c r="C1999" s="148"/>
      <c r="D1999" s="148"/>
      <c r="E1999" s="148"/>
      <c r="F1999" s="148"/>
      <c r="G1999" s="148"/>
      <c r="H1999" s="148"/>
      <c r="I1999" s="148"/>
      <c r="J1999" s="148"/>
      <c r="K1999" s="148"/>
      <c r="L1999" s="148"/>
      <c r="M1999" s="148"/>
    </row>
    <row r="2000" spans="2:13" x14ac:dyDescent="0.2">
      <c r="B2000" s="148"/>
      <c r="C2000" s="148"/>
      <c r="D2000" s="148"/>
      <c r="E2000" s="148"/>
      <c r="F2000" s="148"/>
      <c r="G2000" s="148"/>
      <c r="H2000" s="148"/>
      <c r="I2000" s="148"/>
      <c r="J2000" s="148"/>
      <c r="K2000" s="148"/>
      <c r="L2000" s="148"/>
      <c r="M2000" s="148"/>
    </row>
    <row r="2001" spans="2:13" x14ac:dyDescent="0.2">
      <c r="B2001" s="148"/>
      <c r="C2001" s="148"/>
      <c r="D2001" s="148"/>
      <c r="E2001" s="148"/>
      <c r="F2001" s="148"/>
      <c r="G2001" s="148"/>
      <c r="H2001" s="148"/>
      <c r="I2001" s="148"/>
      <c r="J2001" s="148"/>
      <c r="K2001" s="148"/>
      <c r="L2001" s="148"/>
      <c r="M2001" s="148"/>
    </row>
    <row r="2002" spans="2:13" x14ac:dyDescent="0.2">
      <c r="B2002" s="148"/>
      <c r="C2002" s="148"/>
      <c r="D2002" s="148"/>
      <c r="E2002" s="148"/>
      <c r="F2002" s="148"/>
      <c r="G2002" s="148"/>
      <c r="H2002" s="148"/>
      <c r="I2002" s="148"/>
      <c r="J2002" s="148"/>
      <c r="K2002" s="148"/>
      <c r="L2002" s="148"/>
      <c r="M2002" s="148"/>
    </row>
    <row r="2003" spans="2:13" x14ac:dyDescent="0.2">
      <c r="B2003" s="148"/>
      <c r="C2003" s="148"/>
      <c r="D2003" s="148"/>
      <c r="E2003" s="148"/>
      <c r="F2003" s="148"/>
      <c r="G2003" s="148"/>
      <c r="H2003" s="148"/>
      <c r="I2003" s="148"/>
      <c r="J2003" s="148"/>
      <c r="K2003" s="148"/>
      <c r="L2003" s="148"/>
      <c r="M2003" s="148"/>
    </row>
    <row r="2004" spans="2:13" x14ac:dyDescent="0.2">
      <c r="B2004" s="148"/>
      <c r="C2004" s="148"/>
      <c r="D2004" s="148"/>
      <c r="E2004" s="148"/>
      <c r="F2004" s="148"/>
      <c r="G2004" s="148"/>
      <c r="H2004" s="148"/>
      <c r="I2004" s="148"/>
      <c r="J2004" s="148"/>
      <c r="K2004" s="148"/>
      <c r="L2004" s="148"/>
      <c r="M2004" s="148"/>
    </row>
    <row r="2005" spans="2:13" x14ac:dyDescent="0.2">
      <c r="B2005" s="148"/>
      <c r="C2005" s="148"/>
      <c r="D2005" s="148"/>
      <c r="E2005" s="148"/>
      <c r="F2005" s="148"/>
      <c r="G2005" s="148"/>
      <c r="H2005" s="148"/>
      <c r="I2005" s="148"/>
      <c r="J2005" s="148"/>
      <c r="K2005" s="148"/>
      <c r="L2005" s="148"/>
      <c r="M2005" s="148"/>
    </row>
    <row r="2006" spans="2:13" x14ac:dyDescent="0.2">
      <c r="B2006" s="148"/>
      <c r="C2006" s="148"/>
      <c r="D2006" s="148"/>
      <c r="E2006" s="148"/>
      <c r="F2006" s="148"/>
      <c r="G2006" s="148"/>
      <c r="H2006" s="148"/>
      <c r="I2006" s="148"/>
      <c r="J2006" s="148"/>
      <c r="K2006" s="148"/>
      <c r="L2006" s="148"/>
      <c r="M2006" s="148"/>
    </row>
    <row r="2007" spans="2:13" x14ac:dyDescent="0.2">
      <c r="B2007" s="148"/>
      <c r="C2007" s="148"/>
      <c r="D2007" s="148"/>
      <c r="E2007" s="148"/>
      <c r="F2007" s="148"/>
      <c r="G2007" s="148"/>
      <c r="H2007" s="148"/>
      <c r="I2007" s="148"/>
      <c r="J2007" s="148"/>
      <c r="K2007" s="148"/>
      <c r="L2007" s="148"/>
      <c r="M2007" s="148"/>
    </row>
    <row r="2008" spans="2:13" x14ac:dyDescent="0.2">
      <c r="B2008" s="148"/>
      <c r="C2008" s="148"/>
      <c r="D2008" s="148"/>
      <c r="E2008" s="148"/>
      <c r="F2008" s="148"/>
      <c r="G2008" s="148"/>
      <c r="H2008" s="148"/>
      <c r="I2008" s="148"/>
      <c r="J2008" s="148"/>
      <c r="K2008" s="148"/>
      <c r="L2008" s="148"/>
      <c r="M2008" s="148"/>
    </row>
    <row r="2009" spans="2:13" x14ac:dyDescent="0.2">
      <c r="B2009" s="148"/>
      <c r="C2009" s="148"/>
      <c r="D2009" s="148"/>
      <c r="E2009" s="148"/>
      <c r="F2009" s="148"/>
      <c r="G2009" s="148"/>
      <c r="H2009" s="148"/>
      <c r="I2009" s="148"/>
      <c r="J2009" s="148"/>
      <c r="K2009" s="148"/>
      <c r="L2009" s="148"/>
      <c r="M2009" s="148"/>
    </row>
    <row r="2010" spans="2:13" x14ac:dyDescent="0.2">
      <c r="B2010" s="148"/>
      <c r="C2010" s="148"/>
      <c r="D2010" s="148"/>
      <c r="E2010" s="148"/>
      <c r="F2010" s="148"/>
      <c r="G2010" s="148"/>
      <c r="H2010" s="148"/>
      <c r="I2010" s="148"/>
      <c r="J2010" s="148"/>
      <c r="K2010" s="148"/>
      <c r="L2010" s="148"/>
      <c r="M2010" s="148"/>
    </row>
    <row r="2011" spans="2:13" x14ac:dyDescent="0.2">
      <c r="B2011" s="148"/>
      <c r="C2011" s="148"/>
      <c r="D2011" s="148"/>
      <c r="E2011" s="148"/>
      <c r="F2011" s="148"/>
      <c r="G2011" s="148"/>
      <c r="H2011" s="148"/>
      <c r="I2011" s="148"/>
      <c r="J2011" s="148"/>
      <c r="K2011" s="148"/>
      <c r="L2011" s="148"/>
      <c r="M2011" s="148"/>
    </row>
    <row r="2012" spans="2:13" x14ac:dyDescent="0.2">
      <c r="B2012" s="148"/>
      <c r="C2012" s="148"/>
      <c r="D2012" s="148"/>
      <c r="E2012" s="148"/>
      <c r="F2012" s="148"/>
      <c r="G2012" s="148"/>
      <c r="H2012" s="148"/>
      <c r="I2012" s="148"/>
      <c r="J2012" s="148"/>
      <c r="K2012" s="148"/>
      <c r="L2012" s="148"/>
      <c r="M2012" s="148"/>
    </row>
    <row r="2013" spans="2:13" x14ac:dyDescent="0.2">
      <c r="B2013" s="148"/>
      <c r="C2013" s="148"/>
      <c r="D2013" s="148"/>
      <c r="E2013" s="148"/>
      <c r="F2013" s="148"/>
      <c r="G2013" s="148"/>
      <c r="H2013" s="148"/>
      <c r="I2013" s="148"/>
      <c r="J2013" s="148"/>
      <c r="K2013" s="148"/>
      <c r="L2013" s="148"/>
      <c r="M2013" s="148"/>
    </row>
    <row r="2014" spans="2:13" x14ac:dyDescent="0.2">
      <c r="B2014" s="148"/>
      <c r="C2014" s="148"/>
      <c r="D2014" s="148"/>
      <c r="E2014" s="148"/>
      <c r="F2014" s="148"/>
      <c r="G2014" s="148"/>
      <c r="H2014" s="148"/>
      <c r="I2014" s="148"/>
      <c r="J2014" s="148"/>
      <c r="K2014" s="148"/>
      <c r="L2014" s="148"/>
      <c r="M2014" s="148"/>
    </row>
    <row r="2015" spans="2:13" x14ac:dyDescent="0.2">
      <c r="B2015" s="148"/>
      <c r="C2015" s="148"/>
      <c r="D2015" s="148"/>
      <c r="E2015" s="148"/>
      <c r="F2015" s="148"/>
      <c r="G2015" s="148"/>
      <c r="H2015" s="148"/>
      <c r="I2015" s="148"/>
      <c r="J2015" s="148"/>
      <c r="K2015" s="148"/>
      <c r="L2015" s="148"/>
      <c r="M2015" s="148"/>
    </row>
    <row r="2016" spans="2:13" x14ac:dyDescent="0.2">
      <c r="B2016" s="148"/>
      <c r="C2016" s="148"/>
      <c r="D2016" s="148"/>
      <c r="E2016" s="148"/>
      <c r="F2016" s="148"/>
      <c r="G2016" s="148"/>
      <c r="H2016" s="148"/>
      <c r="I2016" s="148"/>
      <c r="J2016" s="148"/>
      <c r="K2016" s="148"/>
      <c r="L2016" s="148"/>
      <c r="M2016" s="148"/>
    </row>
    <row r="2017" spans="2:13" x14ac:dyDescent="0.2">
      <c r="B2017" s="148"/>
      <c r="C2017" s="148"/>
      <c r="D2017" s="148"/>
      <c r="E2017" s="148"/>
      <c r="F2017" s="148"/>
      <c r="G2017" s="148"/>
      <c r="H2017" s="148"/>
      <c r="I2017" s="148"/>
      <c r="J2017" s="148"/>
      <c r="K2017" s="148"/>
      <c r="L2017" s="148"/>
      <c r="M2017" s="148"/>
    </row>
    <row r="2018" spans="2:13" x14ac:dyDescent="0.2">
      <c r="B2018" s="148"/>
      <c r="C2018" s="148"/>
      <c r="D2018" s="148"/>
      <c r="E2018" s="148"/>
      <c r="F2018" s="148"/>
      <c r="G2018" s="148"/>
      <c r="H2018" s="148"/>
      <c r="I2018" s="148"/>
      <c r="J2018" s="148"/>
      <c r="K2018" s="148"/>
      <c r="L2018" s="148"/>
      <c r="M2018" s="148"/>
    </row>
    <row r="2019" spans="2:13" x14ac:dyDescent="0.2">
      <c r="B2019" s="148"/>
      <c r="C2019" s="148"/>
      <c r="D2019" s="148"/>
      <c r="E2019" s="148"/>
      <c r="F2019" s="148"/>
      <c r="G2019" s="148"/>
      <c r="H2019" s="148"/>
      <c r="I2019" s="148"/>
      <c r="J2019" s="148"/>
      <c r="K2019" s="148"/>
      <c r="L2019" s="148"/>
      <c r="M2019" s="148"/>
    </row>
    <row r="2020" spans="2:13" x14ac:dyDescent="0.2">
      <c r="B2020" s="148"/>
      <c r="C2020" s="148"/>
      <c r="D2020" s="148"/>
      <c r="E2020" s="148"/>
      <c r="F2020" s="148"/>
      <c r="G2020" s="148"/>
      <c r="H2020" s="148"/>
      <c r="I2020" s="148"/>
      <c r="J2020" s="148"/>
      <c r="K2020" s="148"/>
      <c r="L2020" s="148"/>
      <c r="M2020" s="148"/>
    </row>
    <row r="2021" spans="2:13" x14ac:dyDescent="0.2">
      <c r="B2021" s="148"/>
      <c r="C2021" s="148"/>
      <c r="D2021" s="148"/>
      <c r="E2021" s="148"/>
      <c r="F2021" s="148"/>
      <c r="G2021" s="148"/>
      <c r="H2021" s="148"/>
      <c r="I2021" s="148"/>
      <c r="J2021" s="148"/>
      <c r="K2021" s="148"/>
      <c r="L2021" s="148"/>
      <c r="M2021" s="148"/>
    </row>
    <row r="2022" spans="2:13" x14ac:dyDescent="0.2">
      <c r="B2022" s="148"/>
      <c r="C2022" s="148"/>
      <c r="D2022" s="148"/>
      <c r="E2022" s="148"/>
      <c r="F2022" s="148"/>
      <c r="G2022" s="148"/>
      <c r="H2022" s="148"/>
      <c r="I2022" s="148"/>
      <c r="J2022" s="148"/>
      <c r="K2022" s="148"/>
      <c r="L2022" s="148"/>
      <c r="M2022" s="148"/>
    </row>
    <row r="2023" spans="2:13" x14ac:dyDescent="0.2">
      <c r="B2023" s="148"/>
      <c r="C2023" s="148"/>
      <c r="D2023" s="148"/>
      <c r="E2023" s="148"/>
      <c r="F2023" s="148"/>
      <c r="G2023" s="148"/>
      <c r="H2023" s="148"/>
      <c r="I2023" s="148"/>
      <c r="J2023" s="148"/>
      <c r="K2023" s="148"/>
      <c r="L2023" s="148"/>
      <c r="M2023" s="148"/>
    </row>
    <row r="2024" spans="2:13" x14ac:dyDescent="0.2">
      <c r="B2024" s="148"/>
      <c r="C2024" s="148"/>
      <c r="D2024" s="148"/>
      <c r="E2024" s="148"/>
      <c r="F2024" s="148"/>
      <c r="G2024" s="148"/>
      <c r="H2024" s="148"/>
      <c r="I2024" s="148"/>
      <c r="J2024" s="148"/>
      <c r="K2024" s="148"/>
      <c r="L2024" s="148"/>
      <c r="M2024" s="148"/>
    </row>
    <row r="2025" spans="2:13" x14ac:dyDescent="0.2">
      <c r="B2025" s="148"/>
      <c r="C2025" s="148"/>
      <c r="D2025" s="148"/>
      <c r="E2025" s="148"/>
      <c r="F2025" s="148"/>
      <c r="G2025" s="148"/>
      <c r="H2025" s="148"/>
      <c r="I2025" s="148"/>
      <c r="J2025" s="148"/>
      <c r="K2025" s="148"/>
      <c r="L2025" s="148"/>
      <c r="M2025" s="148"/>
    </row>
    <row r="2026" spans="2:13" x14ac:dyDescent="0.2">
      <c r="B2026" s="148"/>
      <c r="C2026" s="148"/>
      <c r="D2026" s="148"/>
      <c r="E2026" s="148"/>
      <c r="F2026" s="148"/>
      <c r="G2026" s="148"/>
      <c r="H2026" s="148"/>
      <c r="I2026" s="148"/>
      <c r="J2026" s="148"/>
      <c r="K2026" s="148"/>
      <c r="L2026" s="148"/>
      <c r="M2026" s="148"/>
    </row>
    <row r="2027" spans="2:13" x14ac:dyDescent="0.2">
      <c r="B2027" s="148"/>
      <c r="C2027" s="148"/>
      <c r="D2027" s="148"/>
      <c r="E2027" s="148"/>
      <c r="F2027" s="148"/>
      <c r="G2027" s="148"/>
      <c r="H2027" s="148"/>
      <c r="I2027" s="148"/>
      <c r="J2027" s="148"/>
      <c r="K2027" s="148"/>
      <c r="L2027" s="148"/>
      <c r="M2027" s="148"/>
    </row>
    <row r="2028" spans="2:13" x14ac:dyDescent="0.2">
      <c r="B2028" s="148"/>
      <c r="C2028" s="148"/>
      <c r="D2028" s="148"/>
      <c r="E2028" s="148"/>
      <c r="F2028" s="148"/>
      <c r="G2028" s="148"/>
      <c r="H2028" s="148"/>
      <c r="I2028" s="148"/>
      <c r="J2028" s="148"/>
      <c r="K2028" s="148"/>
      <c r="L2028" s="148"/>
      <c r="M2028" s="148"/>
    </row>
    <row r="2029" spans="2:13" x14ac:dyDescent="0.2">
      <c r="B2029" s="148"/>
      <c r="C2029" s="148"/>
      <c r="D2029" s="148"/>
      <c r="E2029" s="148"/>
      <c r="F2029" s="148"/>
      <c r="G2029" s="148"/>
      <c r="H2029" s="148"/>
      <c r="I2029" s="148"/>
      <c r="J2029" s="148"/>
      <c r="K2029" s="148"/>
      <c r="L2029" s="148"/>
      <c r="M2029" s="148"/>
    </row>
    <row r="2030" spans="2:13" x14ac:dyDescent="0.2">
      <c r="B2030" s="148"/>
      <c r="C2030" s="148"/>
      <c r="D2030" s="148"/>
      <c r="E2030" s="148"/>
      <c r="F2030" s="148"/>
      <c r="G2030" s="148"/>
      <c r="H2030" s="148"/>
      <c r="I2030" s="148"/>
      <c r="J2030" s="148"/>
      <c r="K2030" s="148"/>
      <c r="L2030" s="148"/>
      <c r="M2030" s="148"/>
    </row>
    <row r="2031" spans="2:13" x14ac:dyDescent="0.2">
      <c r="B2031" s="148"/>
      <c r="C2031" s="148"/>
      <c r="D2031" s="148"/>
      <c r="E2031" s="148"/>
      <c r="F2031" s="148"/>
      <c r="G2031" s="148"/>
      <c r="H2031" s="148"/>
      <c r="I2031" s="148"/>
      <c r="J2031" s="148"/>
      <c r="K2031" s="148"/>
      <c r="L2031" s="148"/>
      <c r="M2031" s="148"/>
    </row>
    <row r="2032" spans="2:13" x14ac:dyDescent="0.2">
      <c r="B2032" s="148"/>
      <c r="C2032" s="148"/>
      <c r="D2032" s="148"/>
      <c r="E2032" s="148"/>
      <c r="F2032" s="148"/>
      <c r="G2032" s="148"/>
      <c r="H2032" s="148"/>
      <c r="I2032" s="148"/>
      <c r="J2032" s="148"/>
      <c r="K2032" s="148"/>
      <c r="L2032" s="148"/>
      <c r="M2032" s="148"/>
    </row>
    <row r="2033" spans="2:13" x14ac:dyDescent="0.2">
      <c r="B2033" s="148"/>
      <c r="C2033" s="148"/>
      <c r="D2033" s="148"/>
      <c r="E2033" s="148"/>
      <c r="F2033" s="148"/>
      <c r="G2033" s="148"/>
      <c r="H2033" s="148"/>
      <c r="I2033" s="148"/>
      <c r="J2033" s="148"/>
      <c r="K2033" s="148"/>
      <c r="L2033" s="148"/>
      <c r="M2033" s="148"/>
    </row>
    <row r="2034" spans="2:13" x14ac:dyDescent="0.2">
      <c r="B2034" s="148"/>
      <c r="C2034" s="148"/>
      <c r="D2034" s="148"/>
      <c r="E2034" s="148"/>
      <c r="F2034" s="148"/>
      <c r="G2034" s="148"/>
      <c r="H2034" s="148"/>
      <c r="I2034" s="148"/>
      <c r="J2034" s="148"/>
      <c r="K2034" s="148"/>
      <c r="L2034" s="148"/>
      <c r="M2034" s="148"/>
    </row>
    <row r="2035" spans="2:13" x14ac:dyDescent="0.2">
      <c r="B2035" s="148"/>
      <c r="C2035" s="148"/>
      <c r="D2035" s="148"/>
      <c r="E2035" s="148"/>
      <c r="F2035" s="148"/>
      <c r="G2035" s="148"/>
      <c r="H2035" s="148"/>
      <c r="I2035" s="148"/>
      <c r="J2035" s="148"/>
      <c r="K2035" s="148"/>
      <c r="L2035" s="148"/>
      <c r="M2035" s="148"/>
    </row>
    <row r="2036" spans="2:13" x14ac:dyDescent="0.2">
      <c r="B2036" s="148"/>
      <c r="C2036" s="148"/>
      <c r="D2036" s="148"/>
      <c r="E2036" s="148"/>
      <c r="F2036" s="148"/>
      <c r="G2036" s="148"/>
      <c r="H2036" s="148"/>
      <c r="I2036" s="148"/>
      <c r="J2036" s="148"/>
      <c r="K2036" s="148"/>
      <c r="L2036" s="148"/>
      <c r="M2036" s="148"/>
    </row>
    <row r="2037" spans="2:13" x14ac:dyDescent="0.2">
      <c r="B2037" s="148"/>
      <c r="C2037" s="148"/>
      <c r="D2037" s="148"/>
      <c r="E2037" s="148"/>
      <c r="F2037" s="148"/>
      <c r="G2037" s="148"/>
      <c r="H2037" s="148"/>
      <c r="I2037" s="148"/>
      <c r="J2037" s="148"/>
      <c r="K2037" s="148"/>
      <c r="L2037" s="148"/>
      <c r="M2037" s="148"/>
    </row>
    <row r="2038" spans="2:13" x14ac:dyDescent="0.2">
      <c r="B2038" s="148"/>
      <c r="C2038" s="148"/>
      <c r="D2038" s="148"/>
      <c r="E2038" s="148"/>
      <c r="F2038" s="148"/>
      <c r="G2038" s="148"/>
      <c r="H2038" s="148"/>
      <c r="I2038" s="148"/>
      <c r="J2038" s="148"/>
      <c r="K2038" s="148"/>
      <c r="L2038" s="148"/>
      <c r="M2038" s="148"/>
    </row>
    <row r="2039" spans="2:13" x14ac:dyDescent="0.2">
      <c r="B2039" s="148"/>
      <c r="C2039" s="148"/>
      <c r="D2039" s="148"/>
      <c r="E2039" s="148"/>
      <c r="F2039" s="148"/>
      <c r="G2039" s="148"/>
      <c r="H2039" s="148"/>
      <c r="I2039" s="148"/>
      <c r="J2039" s="148"/>
      <c r="K2039" s="148"/>
      <c r="L2039" s="148"/>
      <c r="M2039" s="148"/>
    </row>
    <row r="2040" spans="2:13" x14ac:dyDescent="0.2">
      <c r="B2040" s="148"/>
      <c r="C2040" s="148"/>
      <c r="D2040" s="148"/>
      <c r="E2040" s="148"/>
      <c r="F2040" s="148"/>
      <c r="G2040" s="148"/>
      <c r="H2040" s="148"/>
      <c r="I2040" s="148"/>
      <c r="J2040" s="148"/>
      <c r="K2040" s="148"/>
      <c r="L2040" s="148"/>
      <c r="M2040" s="148"/>
    </row>
    <row r="2041" spans="2:13" x14ac:dyDescent="0.2">
      <c r="B2041" s="148"/>
      <c r="C2041" s="148"/>
      <c r="D2041" s="148"/>
      <c r="E2041" s="148"/>
      <c r="F2041" s="148"/>
      <c r="G2041" s="148"/>
      <c r="H2041" s="148"/>
      <c r="I2041" s="148"/>
      <c r="J2041" s="148"/>
      <c r="K2041" s="148"/>
      <c r="L2041" s="148"/>
      <c r="M2041" s="148"/>
    </row>
    <row r="2042" spans="2:13" x14ac:dyDescent="0.2">
      <c r="B2042" s="148"/>
      <c r="C2042" s="148"/>
      <c r="D2042" s="148"/>
      <c r="E2042" s="148"/>
      <c r="F2042" s="148"/>
      <c r="G2042" s="148"/>
      <c r="H2042" s="148"/>
      <c r="I2042" s="148"/>
      <c r="J2042" s="148"/>
      <c r="K2042" s="148"/>
      <c r="L2042" s="148"/>
      <c r="M2042" s="148"/>
    </row>
    <row r="2043" spans="2:13" x14ac:dyDescent="0.2">
      <c r="B2043" s="148"/>
      <c r="C2043" s="148"/>
      <c r="D2043" s="148"/>
      <c r="E2043" s="148"/>
      <c r="F2043" s="148"/>
      <c r="G2043" s="148"/>
      <c r="H2043" s="148"/>
      <c r="I2043" s="148"/>
      <c r="J2043" s="148"/>
      <c r="K2043" s="148"/>
      <c r="L2043" s="148"/>
      <c r="M2043" s="148"/>
    </row>
    <row r="2044" spans="2:13" x14ac:dyDescent="0.2">
      <c r="B2044" s="148"/>
      <c r="C2044" s="148"/>
      <c r="D2044" s="148"/>
      <c r="E2044" s="148"/>
      <c r="F2044" s="148"/>
      <c r="G2044" s="148"/>
      <c r="H2044" s="148"/>
      <c r="I2044" s="148"/>
      <c r="J2044" s="148"/>
      <c r="K2044" s="148"/>
      <c r="L2044" s="148"/>
      <c r="M2044" s="148"/>
    </row>
    <row r="2045" spans="2:13" x14ac:dyDescent="0.2">
      <c r="B2045" s="148"/>
      <c r="C2045" s="148"/>
      <c r="D2045" s="148"/>
      <c r="E2045" s="148"/>
      <c r="F2045" s="148"/>
      <c r="G2045" s="148"/>
      <c r="H2045" s="148"/>
      <c r="I2045" s="148"/>
      <c r="J2045" s="148"/>
      <c r="K2045" s="148"/>
      <c r="L2045" s="148"/>
      <c r="M2045" s="148"/>
    </row>
    <row r="2046" spans="2:13" x14ac:dyDescent="0.2">
      <c r="B2046" s="148"/>
      <c r="C2046" s="148"/>
      <c r="D2046" s="148"/>
      <c r="E2046" s="148"/>
      <c r="F2046" s="148"/>
      <c r="G2046" s="148"/>
      <c r="H2046" s="148"/>
      <c r="I2046" s="148"/>
      <c r="J2046" s="148"/>
      <c r="K2046" s="148"/>
      <c r="L2046" s="148"/>
      <c r="M2046" s="148"/>
    </row>
    <row r="2047" spans="2:13" x14ac:dyDescent="0.2">
      <c r="B2047" s="148"/>
      <c r="C2047" s="148"/>
      <c r="D2047" s="148"/>
      <c r="E2047" s="148"/>
      <c r="F2047" s="148"/>
      <c r="G2047" s="148"/>
      <c r="H2047" s="148"/>
      <c r="I2047" s="148"/>
      <c r="J2047" s="148"/>
      <c r="K2047" s="148"/>
      <c r="L2047" s="148"/>
      <c r="M2047" s="148"/>
    </row>
    <row r="2048" spans="2:13" x14ac:dyDescent="0.2">
      <c r="B2048" s="148"/>
      <c r="C2048" s="148"/>
      <c r="D2048" s="148"/>
      <c r="E2048" s="148"/>
      <c r="F2048" s="148"/>
      <c r="G2048" s="148"/>
      <c r="H2048" s="148"/>
      <c r="I2048" s="148"/>
      <c r="J2048" s="148"/>
      <c r="K2048" s="148"/>
      <c r="L2048" s="148"/>
      <c r="M2048" s="148"/>
    </row>
    <row r="2049" spans="2:13" x14ac:dyDescent="0.2">
      <c r="B2049" s="148"/>
      <c r="C2049" s="148"/>
      <c r="D2049" s="148"/>
      <c r="E2049" s="148"/>
      <c r="F2049" s="148"/>
      <c r="G2049" s="148"/>
      <c r="H2049" s="148"/>
      <c r="I2049" s="148"/>
      <c r="J2049" s="148"/>
      <c r="K2049" s="148"/>
      <c r="L2049" s="148"/>
      <c r="M2049" s="148"/>
    </row>
    <row r="2050" spans="2:13" x14ac:dyDescent="0.2">
      <c r="B2050" s="148"/>
      <c r="C2050" s="148"/>
      <c r="D2050" s="148"/>
      <c r="E2050" s="148"/>
      <c r="F2050" s="148"/>
      <c r="G2050" s="148"/>
      <c r="H2050" s="148"/>
      <c r="I2050" s="148"/>
      <c r="J2050" s="148"/>
      <c r="K2050" s="148"/>
      <c r="L2050" s="148"/>
      <c r="M2050" s="148"/>
    </row>
    <row r="2051" spans="2:13" x14ac:dyDescent="0.2">
      <c r="B2051" s="148"/>
      <c r="C2051" s="148"/>
      <c r="D2051" s="148"/>
      <c r="E2051" s="148"/>
      <c r="F2051" s="148"/>
      <c r="G2051" s="148"/>
      <c r="H2051" s="148"/>
      <c r="I2051" s="148"/>
      <c r="J2051" s="148"/>
      <c r="K2051" s="148"/>
      <c r="L2051" s="148"/>
      <c r="M2051" s="148"/>
    </row>
    <row r="2052" spans="2:13" x14ac:dyDescent="0.2">
      <c r="B2052" s="148"/>
      <c r="C2052" s="148"/>
      <c r="D2052" s="148"/>
      <c r="E2052" s="148"/>
      <c r="F2052" s="148"/>
      <c r="G2052" s="148"/>
      <c r="H2052" s="148"/>
      <c r="I2052" s="148"/>
      <c r="J2052" s="148"/>
      <c r="K2052" s="148"/>
      <c r="L2052" s="148"/>
      <c r="M2052" s="148"/>
    </row>
    <row r="2053" spans="2:13" x14ac:dyDescent="0.2">
      <c r="B2053" s="148"/>
      <c r="C2053" s="148"/>
      <c r="D2053" s="148"/>
      <c r="E2053" s="148"/>
      <c r="F2053" s="148"/>
      <c r="G2053" s="148"/>
      <c r="H2053" s="148"/>
      <c r="I2053" s="148"/>
      <c r="J2053" s="148"/>
      <c r="K2053" s="148"/>
      <c r="L2053" s="148"/>
      <c r="M2053" s="148"/>
    </row>
    <row r="2054" spans="2:13" x14ac:dyDescent="0.2">
      <c r="B2054" s="148"/>
      <c r="C2054" s="148"/>
      <c r="D2054" s="148"/>
      <c r="E2054" s="148"/>
      <c r="F2054" s="148"/>
      <c r="G2054" s="148"/>
      <c r="H2054" s="148"/>
      <c r="I2054" s="148"/>
      <c r="J2054" s="148"/>
      <c r="K2054" s="148"/>
      <c r="L2054" s="148"/>
      <c r="M2054" s="148"/>
    </row>
    <row r="2055" spans="2:13" x14ac:dyDescent="0.2">
      <c r="B2055" s="148"/>
      <c r="C2055" s="148"/>
      <c r="D2055" s="148"/>
      <c r="E2055" s="148"/>
      <c r="F2055" s="148"/>
      <c r="G2055" s="148"/>
      <c r="H2055" s="148"/>
      <c r="I2055" s="148"/>
      <c r="J2055" s="148"/>
      <c r="K2055" s="148"/>
      <c r="L2055" s="148"/>
      <c r="M2055" s="148"/>
    </row>
    <row r="2056" spans="2:13" x14ac:dyDescent="0.2">
      <c r="B2056" s="148"/>
      <c r="C2056" s="148"/>
      <c r="D2056" s="148"/>
      <c r="E2056" s="148"/>
      <c r="F2056" s="148"/>
      <c r="G2056" s="148"/>
      <c r="H2056" s="148"/>
      <c r="I2056" s="148"/>
      <c r="J2056" s="148"/>
      <c r="K2056" s="148"/>
      <c r="L2056" s="148"/>
      <c r="M2056" s="148"/>
    </row>
    <row r="2057" spans="2:13" x14ac:dyDescent="0.2">
      <c r="B2057" s="148"/>
      <c r="C2057" s="148"/>
      <c r="D2057" s="148"/>
      <c r="E2057" s="148"/>
      <c r="F2057" s="148"/>
      <c r="G2057" s="148"/>
      <c r="H2057" s="148"/>
      <c r="I2057" s="148"/>
      <c r="J2057" s="148"/>
      <c r="K2057" s="148"/>
      <c r="L2057" s="148"/>
      <c r="M2057" s="148"/>
    </row>
    <row r="2058" spans="2:13" x14ac:dyDescent="0.2">
      <c r="B2058" s="148"/>
      <c r="C2058" s="148"/>
      <c r="D2058" s="148"/>
      <c r="E2058" s="148"/>
      <c r="F2058" s="148"/>
      <c r="G2058" s="148"/>
      <c r="H2058" s="148"/>
      <c r="I2058" s="148"/>
      <c r="J2058" s="148"/>
      <c r="K2058" s="148"/>
      <c r="L2058" s="148"/>
      <c r="M2058" s="148"/>
    </row>
    <row r="2059" spans="2:13" x14ac:dyDescent="0.2">
      <c r="B2059" s="148"/>
      <c r="C2059" s="148"/>
      <c r="D2059" s="148"/>
      <c r="E2059" s="148"/>
      <c r="F2059" s="148"/>
      <c r="G2059" s="148"/>
      <c r="H2059" s="148"/>
      <c r="I2059" s="148"/>
      <c r="J2059" s="148"/>
      <c r="K2059" s="148"/>
      <c r="L2059" s="148"/>
      <c r="M2059" s="148"/>
    </row>
    <row r="2060" spans="2:13" x14ac:dyDescent="0.2">
      <c r="B2060" s="148"/>
      <c r="C2060" s="148"/>
      <c r="D2060" s="148"/>
      <c r="E2060" s="148"/>
      <c r="F2060" s="148"/>
      <c r="G2060" s="148"/>
      <c r="H2060" s="148"/>
      <c r="I2060" s="148"/>
      <c r="J2060" s="148"/>
      <c r="K2060" s="148"/>
      <c r="L2060" s="148"/>
      <c r="M2060" s="148"/>
    </row>
    <row r="2061" spans="2:13" x14ac:dyDescent="0.2">
      <c r="B2061" s="148"/>
      <c r="C2061" s="148"/>
      <c r="D2061" s="148"/>
      <c r="E2061" s="148"/>
      <c r="F2061" s="148"/>
      <c r="G2061" s="148"/>
      <c r="H2061" s="148"/>
      <c r="I2061" s="148"/>
      <c r="J2061" s="148"/>
      <c r="K2061" s="148"/>
      <c r="L2061" s="148"/>
      <c r="M2061" s="148"/>
    </row>
    <row r="2062" spans="2:13" x14ac:dyDescent="0.2">
      <c r="B2062" s="148"/>
      <c r="C2062" s="148"/>
      <c r="D2062" s="148"/>
      <c r="E2062" s="148"/>
      <c r="F2062" s="148"/>
      <c r="G2062" s="148"/>
      <c r="H2062" s="148"/>
      <c r="I2062" s="148"/>
      <c r="J2062" s="148"/>
      <c r="K2062" s="148"/>
      <c r="L2062" s="148"/>
      <c r="M2062" s="148"/>
    </row>
    <row r="2063" spans="2:13" x14ac:dyDescent="0.2">
      <c r="B2063" s="148"/>
      <c r="C2063" s="148"/>
      <c r="D2063" s="148"/>
      <c r="E2063" s="148"/>
      <c r="F2063" s="148"/>
      <c r="G2063" s="148"/>
      <c r="H2063" s="148"/>
      <c r="I2063" s="148"/>
      <c r="J2063" s="148"/>
      <c r="K2063" s="148"/>
      <c r="L2063" s="148"/>
      <c r="M2063" s="148"/>
    </row>
    <row r="2064" spans="2:13" x14ac:dyDescent="0.2">
      <c r="B2064" s="148"/>
      <c r="C2064" s="148"/>
      <c r="D2064" s="148"/>
      <c r="E2064" s="148"/>
      <c r="F2064" s="148"/>
      <c r="G2064" s="148"/>
      <c r="H2064" s="148"/>
      <c r="I2064" s="148"/>
      <c r="J2064" s="148"/>
      <c r="K2064" s="148"/>
      <c r="L2064" s="148"/>
      <c r="M2064" s="148"/>
    </row>
    <row r="2065" spans="2:13" x14ac:dyDescent="0.2">
      <c r="B2065" s="148"/>
      <c r="C2065" s="148"/>
      <c r="D2065" s="148"/>
      <c r="E2065" s="148"/>
      <c r="F2065" s="148"/>
      <c r="G2065" s="148"/>
      <c r="H2065" s="148"/>
      <c r="I2065" s="148"/>
      <c r="J2065" s="148"/>
      <c r="K2065" s="148"/>
      <c r="L2065" s="148"/>
      <c r="M2065" s="148"/>
    </row>
    <row r="2066" spans="2:13" x14ac:dyDescent="0.2">
      <c r="B2066" s="148"/>
      <c r="C2066" s="148"/>
      <c r="D2066" s="148"/>
      <c r="E2066" s="148"/>
      <c r="F2066" s="148"/>
      <c r="G2066" s="148"/>
      <c r="H2066" s="148"/>
      <c r="I2066" s="148"/>
      <c r="J2066" s="148"/>
      <c r="K2066" s="148"/>
      <c r="L2066" s="148"/>
      <c r="M2066" s="148"/>
    </row>
    <row r="2067" spans="2:13" x14ac:dyDescent="0.2">
      <c r="B2067" s="148"/>
      <c r="C2067" s="148"/>
      <c r="D2067" s="148"/>
      <c r="E2067" s="148"/>
      <c r="F2067" s="148"/>
      <c r="G2067" s="148"/>
      <c r="H2067" s="148"/>
      <c r="I2067" s="148"/>
      <c r="J2067" s="148"/>
      <c r="K2067" s="148"/>
      <c r="L2067" s="148"/>
      <c r="M2067" s="148"/>
    </row>
    <row r="2068" spans="2:13" x14ac:dyDescent="0.2">
      <c r="B2068" s="148"/>
      <c r="C2068" s="148"/>
      <c r="D2068" s="148"/>
      <c r="E2068" s="148"/>
      <c r="F2068" s="148"/>
      <c r="G2068" s="148"/>
      <c r="H2068" s="148"/>
      <c r="I2068" s="148"/>
      <c r="J2068" s="148"/>
      <c r="K2068" s="148"/>
      <c r="L2068" s="148"/>
      <c r="M2068" s="148"/>
    </row>
    <row r="2069" spans="2:13" x14ac:dyDescent="0.2">
      <c r="B2069" s="148"/>
      <c r="C2069" s="148"/>
      <c r="D2069" s="148"/>
      <c r="E2069" s="148"/>
      <c r="F2069" s="148"/>
      <c r="G2069" s="148"/>
      <c r="H2069" s="148"/>
      <c r="I2069" s="148"/>
      <c r="J2069" s="148"/>
      <c r="K2069" s="148"/>
      <c r="L2069" s="148"/>
      <c r="M2069" s="148"/>
    </row>
    <row r="2070" spans="2:13" x14ac:dyDescent="0.2">
      <c r="B2070" s="148"/>
      <c r="C2070" s="148"/>
      <c r="D2070" s="148"/>
      <c r="E2070" s="148"/>
      <c r="F2070" s="148"/>
      <c r="G2070" s="148"/>
      <c r="H2070" s="148"/>
      <c r="I2070" s="148"/>
      <c r="J2070" s="148"/>
      <c r="K2070" s="148"/>
      <c r="L2070" s="148"/>
      <c r="M2070" s="148"/>
    </row>
    <row r="2071" spans="2:13" x14ac:dyDescent="0.2">
      <c r="B2071" s="148"/>
      <c r="C2071" s="148"/>
      <c r="D2071" s="148"/>
      <c r="E2071" s="148"/>
      <c r="F2071" s="148"/>
      <c r="G2071" s="148"/>
      <c r="H2071" s="148"/>
      <c r="I2071" s="148"/>
      <c r="J2071" s="148"/>
      <c r="K2071" s="148"/>
      <c r="L2071" s="148"/>
      <c r="M2071" s="148"/>
    </row>
    <row r="2072" spans="2:13" x14ac:dyDescent="0.2">
      <c r="B2072" s="148"/>
      <c r="C2072" s="148"/>
      <c r="D2072" s="148"/>
      <c r="E2072" s="148"/>
      <c r="F2072" s="148"/>
      <c r="G2072" s="148"/>
      <c r="H2072" s="148"/>
      <c r="I2072" s="148"/>
      <c r="J2072" s="148"/>
      <c r="K2072" s="148"/>
      <c r="L2072" s="148"/>
      <c r="M2072" s="148"/>
    </row>
    <row r="2073" spans="2:13" x14ac:dyDescent="0.2">
      <c r="B2073" s="148"/>
      <c r="C2073" s="148"/>
      <c r="D2073" s="148"/>
      <c r="E2073" s="148"/>
      <c r="F2073" s="148"/>
      <c r="G2073" s="148"/>
      <c r="H2073" s="148"/>
      <c r="I2073" s="148"/>
      <c r="J2073" s="148"/>
      <c r="K2073" s="148"/>
      <c r="L2073" s="148"/>
      <c r="M2073" s="148"/>
    </row>
    <row r="2074" spans="2:13" x14ac:dyDescent="0.2">
      <c r="B2074" s="148"/>
      <c r="C2074" s="148"/>
      <c r="D2074" s="148"/>
      <c r="E2074" s="148"/>
      <c r="F2074" s="148"/>
      <c r="G2074" s="148"/>
      <c r="H2074" s="148"/>
      <c r="I2074" s="148"/>
      <c r="J2074" s="148"/>
      <c r="K2074" s="148"/>
      <c r="L2074" s="148"/>
      <c r="M2074" s="148"/>
    </row>
    <row r="2075" spans="2:13" x14ac:dyDescent="0.2">
      <c r="B2075" s="148"/>
      <c r="C2075" s="148"/>
      <c r="D2075" s="148"/>
      <c r="E2075" s="148"/>
      <c r="F2075" s="148"/>
      <c r="G2075" s="148"/>
      <c r="H2075" s="148"/>
      <c r="I2075" s="148"/>
      <c r="J2075" s="148"/>
      <c r="K2075" s="148"/>
      <c r="L2075" s="148"/>
      <c r="M2075" s="148"/>
    </row>
    <row r="2076" spans="2:13" x14ac:dyDescent="0.2">
      <c r="B2076" s="148"/>
      <c r="C2076" s="148"/>
      <c r="D2076" s="148"/>
      <c r="E2076" s="148"/>
      <c r="F2076" s="148"/>
      <c r="G2076" s="148"/>
      <c r="H2076" s="148"/>
      <c r="I2076" s="148"/>
      <c r="J2076" s="148"/>
      <c r="K2076" s="148"/>
      <c r="L2076" s="148"/>
      <c r="M2076" s="148"/>
    </row>
    <row r="2077" spans="2:13" x14ac:dyDescent="0.2">
      <c r="B2077" s="148"/>
      <c r="C2077" s="148"/>
      <c r="D2077" s="148"/>
      <c r="E2077" s="148"/>
      <c r="F2077" s="148"/>
      <c r="G2077" s="148"/>
      <c r="H2077" s="148"/>
      <c r="I2077" s="148"/>
      <c r="J2077" s="148"/>
      <c r="K2077" s="148"/>
      <c r="L2077" s="148"/>
      <c r="M2077" s="148"/>
    </row>
    <row r="2078" spans="2:13" x14ac:dyDescent="0.2">
      <c r="B2078" s="148"/>
      <c r="C2078" s="148"/>
      <c r="D2078" s="148"/>
      <c r="E2078" s="148"/>
      <c r="F2078" s="148"/>
      <c r="G2078" s="148"/>
      <c r="H2078" s="148"/>
      <c r="I2078" s="148"/>
      <c r="J2078" s="148"/>
      <c r="K2078" s="148"/>
      <c r="L2078" s="148"/>
      <c r="M2078" s="148"/>
    </row>
    <row r="2079" spans="2:13" x14ac:dyDescent="0.2">
      <c r="B2079" s="148"/>
      <c r="C2079" s="148"/>
      <c r="D2079" s="148"/>
      <c r="E2079" s="148"/>
      <c r="F2079" s="148"/>
      <c r="G2079" s="148"/>
      <c r="H2079" s="148"/>
      <c r="I2079" s="148"/>
      <c r="J2079" s="148"/>
      <c r="K2079" s="148"/>
      <c r="L2079" s="148"/>
      <c r="M2079" s="148"/>
    </row>
    <row r="2080" spans="2:13" x14ac:dyDescent="0.2">
      <c r="B2080" s="148"/>
      <c r="C2080" s="148"/>
      <c r="D2080" s="148"/>
      <c r="E2080" s="148"/>
      <c r="F2080" s="148"/>
      <c r="G2080" s="148"/>
      <c r="H2080" s="148"/>
      <c r="I2080" s="148"/>
      <c r="J2080" s="148"/>
      <c r="K2080" s="148"/>
      <c r="L2080" s="148"/>
      <c r="M2080" s="148"/>
    </row>
    <row r="2081" spans="2:13" x14ac:dyDescent="0.2">
      <c r="B2081" s="148"/>
      <c r="C2081" s="148"/>
      <c r="D2081" s="148"/>
      <c r="E2081" s="148"/>
      <c r="F2081" s="148"/>
      <c r="G2081" s="148"/>
      <c r="H2081" s="148"/>
      <c r="I2081" s="148"/>
      <c r="J2081" s="148"/>
      <c r="K2081" s="148"/>
      <c r="L2081" s="148"/>
      <c r="M2081" s="148"/>
    </row>
    <row r="2082" spans="2:13" x14ac:dyDescent="0.2">
      <c r="B2082" s="148"/>
      <c r="C2082" s="148"/>
      <c r="D2082" s="148"/>
      <c r="E2082" s="148"/>
      <c r="F2082" s="148"/>
      <c r="G2082" s="148"/>
      <c r="H2082" s="148"/>
      <c r="I2082" s="148"/>
      <c r="J2082" s="148"/>
      <c r="K2082" s="148"/>
      <c r="L2082" s="148"/>
      <c r="M2082" s="148"/>
    </row>
    <row r="2083" spans="2:13" x14ac:dyDescent="0.2">
      <c r="B2083" s="148"/>
      <c r="C2083" s="148"/>
      <c r="D2083" s="148"/>
      <c r="E2083" s="148"/>
      <c r="F2083" s="148"/>
      <c r="G2083" s="148"/>
      <c r="H2083" s="148"/>
      <c r="I2083" s="148"/>
      <c r="J2083" s="148"/>
      <c r="K2083" s="148"/>
      <c r="L2083" s="148"/>
      <c r="M2083" s="148"/>
    </row>
    <row r="2084" spans="2:13" x14ac:dyDescent="0.2">
      <c r="B2084" s="148"/>
      <c r="C2084" s="148"/>
      <c r="D2084" s="148"/>
      <c r="E2084" s="148"/>
      <c r="F2084" s="148"/>
      <c r="G2084" s="148"/>
      <c r="H2084" s="148"/>
      <c r="I2084" s="148"/>
      <c r="J2084" s="148"/>
      <c r="K2084" s="148"/>
      <c r="L2084" s="148"/>
      <c r="M2084" s="148"/>
    </row>
    <row r="2085" spans="2:13" x14ac:dyDescent="0.2">
      <c r="B2085" s="148"/>
      <c r="C2085" s="148"/>
      <c r="D2085" s="148"/>
      <c r="E2085" s="148"/>
      <c r="F2085" s="148"/>
      <c r="G2085" s="148"/>
      <c r="H2085" s="148"/>
      <c r="I2085" s="148"/>
      <c r="J2085" s="148"/>
      <c r="K2085" s="148"/>
      <c r="L2085" s="148"/>
      <c r="M2085" s="148"/>
    </row>
    <row r="2086" spans="2:13" x14ac:dyDescent="0.2">
      <c r="B2086" s="148"/>
      <c r="C2086" s="148"/>
      <c r="D2086" s="148"/>
      <c r="E2086" s="148"/>
      <c r="F2086" s="148"/>
      <c r="G2086" s="148"/>
      <c r="H2086" s="148"/>
      <c r="I2086" s="148"/>
      <c r="J2086" s="148"/>
      <c r="K2086" s="148"/>
      <c r="L2086" s="148"/>
      <c r="M2086" s="148"/>
    </row>
    <row r="2087" spans="2:13" x14ac:dyDescent="0.2">
      <c r="B2087" s="148"/>
      <c r="C2087" s="148"/>
      <c r="D2087" s="148"/>
      <c r="E2087" s="148"/>
      <c r="F2087" s="148"/>
      <c r="G2087" s="148"/>
      <c r="H2087" s="148"/>
      <c r="I2087" s="148"/>
      <c r="J2087" s="148"/>
      <c r="K2087" s="148"/>
      <c r="L2087" s="148"/>
      <c r="M2087" s="148"/>
    </row>
    <row r="2088" spans="2:13" x14ac:dyDescent="0.2">
      <c r="B2088" s="148"/>
      <c r="C2088" s="148"/>
      <c r="D2088" s="148"/>
      <c r="E2088" s="148"/>
      <c r="F2088" s="148"/>
      <c r="G2088" s="148"/>
      <c r="H2088" s="148"/>
      <c r="I2088" s="148"/>
      <c r="J2088" s="148"/>
      <c r="K2088" s="148"/>
      <c r="L2088" s="148"/>
      <c r="M2088" s="148"/>
    </row>
    <row r="2089" spans="2:13" x14ac:dyDescent="0.2">
      <c r="B2089" s="148"/>
      <c r="C2089" s="148"/>
      <c r="D2089" s="148"/>
      <c r="E2089" s="148"/>
      <c r="F2089" s="148"/>
      <c r="G2089" s="148"/>
      <c r="H2089" s="148"/>
      <c r="I2089" s="148"/>
      <c r="J2089" s="148"/>
      <c r="K2089" s="148"/>
      <c r="L2089" s="148"/>
      <c r="M2089" s="148"/>
    </row>
    <row r="2090" spans="2:13" x14ac:dyDescent="0.2">
      <c r="B2090" s="148"/>
      <c r="C2090" s="148"/>
      <c r="D2090" s="148"/>
      <c r="E2090" s="148"/>
      <c r="F2090" s="148"/>
      <c r="G2090" s="148"/>
      <c r="H2090" s="148"/>
      <c r="I2090" s="148"/>
      <c r="J2090" s="148"/>
      <c r="K2090" s="148"/>
      <c r="L2090" s="148"/>
      <c r="M2090" s="148"/>
    </row>
    <row r="2091" spans="2:13" x14ac:dyDescent="0.2">
      <c r="B2091" s="148"/>
      <c r="C2091" s="148"/>
      <c r="D2091" s="148"/>
      <c r="E2091" s="148"/>
      <c r="F2091" s="148"/>
      <c r="G2091" s="148"/>
      <c r="H2091" s="148"/>
      <c r="I2091" s="148"/>
      <c r="J2091" s="148"/>
      <c r="K2091" s="148"/>
      <c r="L2091" s="148"/>
      <c r="M2091" s="148"/>
    </row>
    <row r="2092" spans="2:13" x14ac:dyDescent="0.2">
      <c r="B2092" s="148"/>
      <c r="C2092" s="148"/>
      <c r="D2092" s="148"/>
      <c r="E2092" s="148"/>
      <c r="F2092" s="148"/>
      <c r="G2092" s="148"/>
      <c r="H2092" s="148"/>
      <c r="I2092" s="148"/>
      <c r="J2092" s="148"/>
      <c r="K2092" s="148"/>
      <c r="L2092" s="148"/>
      <c r="M2092" s="148"/>
    </row>
    <row r="2093" spans="2:13" x14ac:dyDescent="0.2">
      <c r="B2093" s="148"/>
      <c r="C2093" s="148"/>
      <c r="D2093" s="148"/>
      <c r="E2093" s="148"/>
      <c r="F2093" s="148"/>
      <c r="G2093" s="148"/>
      <c r="H2093" s="148"/>
      <c r="I2093" s="148"/>
      <c r="J2093" s="148"/>
      <c r="K2093" s="148"/>
      <c r="L2093" s="148"/>
      <c r="M2093" s="148"/>
    </row>
    <row r="2094" spans="2:13" x14ac:dyDescent="0.2">
      <c r="B2094" s="148"/>
      <c r="C2094" s="148"/>
      <c r="D2094" s="148"/>
      <c r="E2094" s="148"/>
      <c r="F2094" s="148"/>
      <c r="G2094" s="148"/>
      <c r="H2094" s="148"/>
      <c r="I2094" s="148"/>
      <c r="J2094" s="148"/>
      <c r="K2094" s="148"/>
      <c r="L2094" s="148"/>
      <c r="M2094" s="148"/>
    </row>
    <row r="2095" spans="2:13" x14ac:dyDescent="0.2">
      <c r="B2095" s="148"/>
      <c r="C2095" s="148"/>
      <c r="D2095" s="148"/>
      <c r="E2095" s="148"/>
      <c r="F2095" s="148"/>
      <c r="G2095" s="148"/>
      <c r="H2095" s="148"/>
      <c r="I2095" s="148"/>
      <c r="J2095" s="148"/>
      <c r="K2095" s="148"/>
      <c r="L2095" s="148"/>
      <c r="M2095" s="148"/>
    </row>
    <row r="2096" spans="2:13" x14ac:dyDescent="0.2">
      <c r="B2096" s="148"/>
      <c r="C2096" s="148"/>
      <c r="D2096" s="148"/>
      <c r="E2096" s="148"/>
      <c r="F2096" s="148"/>
      <c r="G2096" s="148"/>
      <c r="H2096" s="148"/>
      <c r="I2096" s="148"/>
      <c r="J2096" s="148"/>
      <c r="K2096" s="148"/>
      <c r="L2096" s="148"/>
      <c r="M2096" s="148"/>
    </row>
    <row r="2097" spans="2:13" x14ac:dyDescent="0.2">
      <c r="B2097" s="148"/>
      <c r="C2097" s="148"/>
      <c r="D2097" s="148"/>
      <c r="E2097" s="148"/>
      <c r="F2097" s="148"/>
      <c r="G2097" s="148"/>
      <c r="H2097" s="148"/>
      <c r="I2097" s="148"/>
      <c r="J2097" s="148"/>
      <c r="K2097" s="148"/>
      <c r="L2097" s="148"/>
      <c r="M2097" s="148"/>
    </row>
    <row r="2098" spans="2:13" x14ac:dyDescent="0.2">
      <c r="B2098" s="148"/>
      <c r="C2098" s="148"/>
      <c r="D2098" s="148"/>
      <c r="E2098" s="148"/>
      <c r="F2098" s="148"/>
      <c r="G2098" s="148"/>
      <c r="H2098" s="148"/>
      <c r="I2098" s="148"/>
      <c r="J2098" s="148"/>
      <c r="K2098" s="148"/>
      <c r="L2098" s="148"/>
      <c r="M2098" s="148"/>
    </row>
    <row r="2099" spans="2:13" x14ac:dyDescent="0.2">
      <c r="B2099" s="148"/>
      <c r="C2099" s="148"/>
      <c r="D2099" s="148"/>
      <c r="E2099" s="148"/>
      <c r="F2099" s="148"/>
      <c r="G2099" s="148"/>
      <c r="H2099" s="148"/>
      <c r="I2099" s="148"/>
      <c r="J2099" s="148"/>
      <c r="K2099" s="148"/>
      <c r="L2099" s="148"/>
      <c r="M2099" s="148"/>
    </row>
    <row r="2100" spans="2:13" x14ac:dyDescent="0.2">
      <c r="B2100" s="148"/>
      <c r="C2100" s="148"/>
      <c r="D2100" s="148"/>
      <c r="E2100" s="148"/>
      <c r="F2100" s="148"/>
      <c r="G2100" s="148"/>
      <c r="H2100" s="148"/>
      <c r="I2100" s="148"/>
      <c r="J2100" s="148"/>
      <c r="K2100" s="148"/>
      <c r="L2100" s="148"/>
      <c r="M2100" s="148"/>
    </row>
    <row r="2101" spans="2:13" x14ac:dyDescent="0.2">
      <c r="B2101" s="148"/>
      <c r="C2101" s="148"/>
      <c r="D2101" s="148"/>
      <c r="E2101" s="148"/>
      <c r="F2101" s="148"/>
      <c r="G2101" s="148"/>
      <c r="H2101" s="148"/>
      <c r="I2101" s="148"/>
      <c r="J2101" s="148"/>
      <c r="K2101" s="148"/>
      <c r="L2101" s="148"/>
      <c r="M2101" s="148"/>
    </row>
    <row r="2102" spans="2:13" x14ac:dyDescent="0.2">
      <c r="B2102" s="148"/>
      <c r="C2102" s="148"/>
      <c r="D2102" s="148"/>
      <c r="E2102" s="148"/>
      <c r="F2102" s="148"/>
      <c r="G2102" s="148"/>
      <c r="H2102" s="148"/>
      <c r="I2102" s="148"/>
      <c r="J2102" s="148"/>
      <c r="K2102" s="148"/>
      <c r="L2102" s="148"/>
      <c r="M2102" s="148"/>
    </row>
    <row r="2103" spans="2:13" x14ac:dyDescent="0.2">
      <c r="B2103" s="148"/>
      <c r="C2103" s="148"/>
      <c r="D2103" s="148"/>
      <c r="E2103" s="148"/>
      <c r="F2103" s="148"/>
      <c r="G2103" s="148"/>
      <c r="H2103" s="148"/>
      <c r="I2103" s="148"/>
      <c r="J2103" s="148"/>
      <c r="K2103" s="148"/>
      <c r="L2103" s="148"/>
      <c r="M2103" s="148"/>
    </row>
    <row r="2104" spans="2:13" x14ac:dyDescent="0.2">
      <c r="B2104" s="148"/>
      <c r="C2104" s="148"/>
      <c r="D2104" s="148"/>
      <c r="E2104" s="148"/>
      <c r="F2104" s="148"/>
      <c r="G2104" s="148"/>
      <c r="H2104" s="148"/>
      <c r="I2104" s="148"/>
      <c r="J2104" s="148"/>
      <c r="K2104" s="148"/>
      <c r="L2104" s="148"/>
      <c r="M2104" s="148"/>
    </row>
    <row r="2105" spans="2:13" x14ac:dyDescent="0.2">
      <c r="B2105" s="148"/>
      <c r="C2105" s="148"/>
      <c r="D2105" s="148"/>
      <c r="E2105" s="148"/>
      <c r="F2105" s="148"/>
      <c r="G2105" s="148"/>
      <c r="H2105" s="148"/>
      <c r="I2105" s="148"/>
      <c r="J2105" s="148"/>
      <c r="K2105" s="148"/>
      <c r="L2105" s="148"/>
      <c r="M2105" s="148"/>
    </row>
    <row r="2106" spans="2:13" x14ac:dyDescent="0.2">
      <c r="B2106" s="148"/>
      <c r="C2106" s="148"/>
      <c r="D2106" s="148"/>
      <c r="E2106" s="148"/>
      <c r="F2106" s="148"/>
      <c r="G2106" s="148"/>
      <c r="H2106" s="148"/>
      <c r="I2106" s="148"/>
      <c r="J2106" s="148"/>
      <c r="K2106" s="148"/>
      <c r="L2106" s="148"/>
      <c r="M2106" s="148"/>
    </row>
    <row r="2107" spans="2:13" x14ac:dyDescent="0.2">
      <c r="B2107" s="148"/>
      <c r="C2107" s="148"/>
      <c r="D2107" s="148"/>
      <c r="E2107" s="148"/>
      <c r="F2107" s="148"/>
      <c r="G2107" s="148"/>
      <c r="H2107" s="148"/>
      <c r="I2107" s="148"/>
      <c r="J2107" s="148"/>
      <c r="K2107" s="148"/>
      <c r="L2107" s="148"/>
      <c r="M2107" s="148"/>
    </row>
    <row r="2108" spans="2:13" x14ac:dyDescent="0.2">
      <c r="B2108" s="148"/>
      <c r="C2108" s="148"/>
      <c r="D2108" s="148"/>
      <c r="E2108" s="148"/>
      <c r="F2108" s="148"/>
      <c r="G2108" s="148"/>
      <c r="H2108" s="148"/>
      <c r="I2108" s="148"/>
      <c r="J2108" s="148"/>
      <c r="K2108" s="148"/>
      <c r="L2108" s="148"/>
      <c r="M2108" s="148"/>
    </row>
    <row r="2109" spans="2:13" x14ac:dyDescent="0.2">
      <c r="B2109" s="148"/>
      <c r="C2109" s="148"/>
      <c r="D2109" s="148"/>
      <c r="E2109" s="148"/>
      <c r="F2109" s="148"/>
      <c r="G2109" s="148"/>
      <c r="H2109" s="148"/>
      <c r="I2109" s="148"/>
      <c r="J2109" s="148"/>
      <c r="K2109" s="148"/>
      <c r="L2109" s="148"/>
      <c r="M2109" s="148"/>
    </row>
    <row r="2110" spans="2:13" x14ac:dyDescent="0.2">
      <c r="B2110" s="148"/>
      <c r="C2110" s="148"/>
      <c r="D2110" s="148"/>
      <c r="E2110" s="148"/>
      <c r="F2110" s="148"/>
      <c r="G2110" s="148"/>
      <c r="H2110" s="148"/>
      <c r="I2110" s="148"/>
      <c r="J2110" s="148"/>
      <c r="K2110" s="148"/>
      <c r="L2110" s="148"/>
      <c r="M2110" s="148"/>
    </row>
    <row r="2111" spans="2:13" x14ac:dyDescent="0.2">
      <c r="B2111" s="148"/>
      <c r="C2111" s="148"/>
      <c r="D2111" s="148"/>
      <c r="E2111" s="148"/>
      <c r="F2111" s="148"/>
      <c r="G2111" s="148"/>
      <c r="H2111" s="148"/>
      <c r="I2111" s="148"/>
      <c r="J2111" s="148"/>
      <c r="K2111" s="148"/>
      <c r="L2111" s="148"/>
      <c r="M2111" s="148"/>
    </row>
    <row r="2112" spans="2:13" x14ac:dyDescent="0.2">
      <c r="B2112" s="148"/>
      <c r="C2112" s="148"/>
      <c r="D2112" s="148"/>
      <c r="E2112" s="148"/>
      <c r="F2112" s="148"/>
      <c r="G2112" s="148"/>
      <c r="H2112" s="148"/>
      <c r="I2112" s="148"/>
      <c r="J2112" s="148"/>
      <c r="K2112" s="148"/>
      <c r="L2112" s="148"/>
      <c r="M2112" s="148"/>
    </row>
    <row r="2113" spans="2:13" x14ac:dyDescent="0.2">
      <c r="B2113" s="148"/>
      <c r="C2113" s="148"/>
      <c r="D2113" s="148"/>
      <c r="E2113" s="148"/>
      <c r="F2113" s="148"/>
      <c r="G2113" s="148"/>
      <c r="H2113" s="148"/>
      <c r="I2113" s="148"/>
      <c r="J2113" s="148"/>
      <c r="K2113" s="148"/>
      <c r="L2113" s="148"/>
      <c r="M2113" s="148"/>
    </row>
    <row r="2114" spans="2:13" x14ac:dyDescent="0.2">
      <c r="B2114" s="148"/>
      <c r="C2114" s="148"/>
      <c r="D2114" s="148"/>
      <c r="E2114" s="148"/>
      <c r="F2114" s="148"/>
      <c r="G2114" s="148"/>
      <c r="H2114" s="148"/>
      <c r="I2114" s="148"/>
      <c r="J2114" s="148"/>
      <c r="K2114" s="148"/>
      <c r="L2114" s="148"/>
      <c r="M2114" s="148"/>
    </row>
    <row r="2115" spans="2:13" x14ac:dyDescent="0.2">
      <c r="B2115" s="148"/>
      <c r="C2115" s="148"/>
      <c r="D2115" s="148"/>
      <c r="E2115" s="148"/>
      <c r="F2115" s="148"/>
      <c r="G2115" s="148"/>
      <c r="H2115" s="148"/>
      <c r="I2115" s="148"/>
      <c r="J2115" s="148"/>
      <c r="K2115" s="148"/>
      <c r="L2115" s="148"/>
      <c r="M2115" s="148"/>
    </row>
    <row r="2116" spans="2:13" x14ac:dyDescent="0.2">
      <c r="B2116" s="148"/>
      <c r="C2116" s="148"/>
      <c r="D2116" s="148"/>
      <c r="E2116" s="148"/>
      <c r="F2116" s="148"/>
      <c r="G2116" s="148"/>
      <c r="H2116" s="148"/>
      <c r="I2116" s="148"/>
      <c r="J2116" s="148"/>
      <c r="K2116" s="148"/>
      <c r="L2116" s="148"/>
      <c r="M2116" s="148"/>
    </row>
    <row r="2117" spans="2:13" x14ac:dyDescent="0.2">
      <c r="B2117" s="148"/>
      <c r="C2117" s="148"/>
      <c r="D2117" s="148"/>
      <c r="E2117" s="148"/>
      <c r="F2117" s="148"/>
      <c r="G2117" s="148"/>
      <c r="H2117" s="148"/>
      <c r="I2117" s="148"/>
      <c r="J2117" s="148"/>
      <c r="K2117" s="148"/>
      <c r="L2117" s="148"/>
      <c r="M2117" s="148"/>
    </row>
    <row r="2118" spans="2:13" x14ac:dyDescent="0.2">
      <c r="B2118" s="148"/>
      <c r="C2118" s="148"/>
      <c r="D2118" s="148"/>
      <c r="E2118" s="148"/>
      <c r="F2118" s="148"/>
      <c r="G2118" s="148"/>
      <c r="H2118" s="148"/>
      <c r="I2118" s="148"/>
      <c r="J2118" s="148"/>
      <c r="K2118" s="148"/>
      <c r="L2118" s="148"/>
      <c r="M2118" s="148"/>
    </row>
    <row r="2119" spans="2:13" x14ac:dyDescent="0.2">
      <c r="B2119" s="148"/>
      <c r="C2119" s="148"/>
      <c r="D2119" s="148"/>
      <c r="E2119" s="148"/>
      <c r="F2119" s="148"/>
      <c r="G2119" s="148"/>
      <c r="H2119" s="148"/>
      <c r="I2119" s="148"/>
      <c r="J2119" s="148"/>
      <c r="K2119" s="148"/>
      <c r="L2119" s="148"/>
      <c r="M2119" s="148"/>
    </row>
    <row r="2120" spans="2:13" x14ac:dyDescent="0.2">
      <c r="B2120" s="148"/>
      <c r="C2120" s="148"/>
      <c r="D2120" s="148"/>
      <c r="E2120" s="148"/>
      <c r="F2120" s="148"/>
      <c r="G2120" s="148"/>
      <c r="H2120" s="148"/>
      <c r="I2120" s="148"/>
      <c r="J2120" s="148"/>
      <c r="K2120" s="148"/>
      <c r="L2120" s="148"/>
      <c r="M2120" s="148"/>
    </row>
    <row r="2121" spans="2:13" x14ac:dyDescent="0.2">
      <c r="B2121" s="148"/>
      <c r="C2121" s="148"/>
      <c r="D2121" s="148"/>
      <c r="E2121" s="148"/>
      <c r="F2121" s="148"/>
      <c r="G2121" s="148"/>
      <c r="H2121" s="148"/>
      <c r="I2121" s="148"/>
      <c r="J2121" s="148"/>
      <c r="K2121" s="148"/>
      <c r="L2121" s="148"/>
      <c r="M2121" s="148"/>
    </row>
    <row r="2122" spans="2:13" x14ac:dyDescent="0.2">
      <c r="B2122" s="148"/>
      <c r="C2122" s="148"/>
      <c r="D2122" s="148"/>
      <c r="E2122" s="148"/>
      <c r="F2122" s="148"/>
      <c r="G2122" s="148"/>
      <c r="H2122" s="148"/>
      <c r="I2122" s="148"/>
      <c r="J2122" s="148"/>
      <c r="K2122" s="148"/>
      <c r="L2122" s="148"/>
      <c r="M2122" s="148"/>
    </row>
    <row r="2123" spans="2:13" x14ac:dyDescent="0.2">
      <c r="B2123" s="148"/>
      <c r="C2123" s="148"/>
      <c r="D2123" s="148"/>
      <c r="E2123" s="148"/>
      <c r="F2123" s="148"/>
      <c r="G2123" s="148"/>
      <c r="H2123" s="148"/>
      <c r="I2123" s="148"/>
      <c r="J2123" s="148"/>
      <c r="K2123" s="148"/>
      <c r="L2123" s="148"/>
      <c r="M2123" s="148"/>
    </row>
    <row r="2124" spans="2:13" x14ac:dyDescent="0.2">
      <c r="B2124" s="148"/>
      <c r="C2124" s="148"/>
      <c r="D2124" s="148"/>
      <c r="E2124" s="148"/>
      <c r="F2124" s="148"/>
      <c r="G2124" s="148"/>
      <c r="H2124" s="148"/>
      <c r="I2124" s="148"/>
      <c r="J2124" s="148"/>
      <c r="K2124" s="148"/>
      <c r="L2124" s="148"/>
      <c r="M2124" s="148"/>
    </row>
    <row r="2125" spans="2:13" x14ac:dyDescent="0.2">
      <c r="B2125" s="148"/>
      <c r="C2125" s="148"/>
      <c r="D2125" s="148"/>
      <c r="E2125" s="148"/>
      <c r="F2125" s="148"/>
      <c r="G2125" s="148"/>
      <c r="H2125" s="148"/>
      <c r="I2125" s="148"/>
      <c r="J2125" s="148"/>
      <c r="K2125" s="148"/>
      <c r="L2125" s="148"/>
      <c r="M2125" s="148"/>
    </row>
    <row r="2126" spans="2:13" x14ac:dyDescent="0.2">
      <c r="B2126" s="148"/>
      <c r="C2126" s="148"/>
      <c r="D2126" s="148"/>
      <c r="E2126" s="148"/>
      <c r="F2126" s="148"/>
      <c r="G2126" s="148"/>
      <c r="H2126" s="148"/>
      <c r="I2126" s="148"/>
      <c r="J2126" s="148"/>
      <c r="K2126" s="148"/>
      <c r="L2126" s="148"/>
      <c r="M2126" s="148"/>
    </row>
    <row r="2127" spans="2:13" x14ac:dyDescent="0.2">
      <c r="B2127" s="148"/>
      <c r="C2127" s="148"/>
      <c r="D2127" s="148"/>
      <c r="E2127" s="148"/>
      <c r="F2127" s="148"/>
      <c r="G2127" s="148"/>
      <c r="H2127" s="148"/>
      <c r="I2127" s="148"/>
      <c r="J2127" s="148"/>
      <c r="K2127" s="148"/>
      <c r="L2127" s="148"/>
      <c r="M2127" s="148"/>
    </row>
    <row r="2128" spans="2:13" x14ac:dyDescent="0.2">
      <c r="B2128" s="148"/>
      <c r="C2128" s="148"/>
      <c r="D2128" s="148"/>
      <c r="E2128" s="148"/>
      <c r="F2128" s="148"/>
      <c r="G2128" s="148"/>
      <c r="H2128" s="148"/>
      <c r="I2128" s="148"/>
      <c r="J2128" s="148"/>
      <c r="K2128" s="148"/>
      <c r="L2128" s="148"/>
      <c r="M2128" s="148"/>
    </row>
    <row r="2129" spans="2:13" x14ac:dyDescent="0.2">
      <c r="B2129" s="148"/>
      <c r="C2129" s="148"/>
      <c r="D2129" s="148"/>
      <c r="E2129" s="148"/>
      <c r="F2129" s="148"/>
      <c r="G2129" s="148"/>
      <c r="H2129" s="148"/>
      <c r="I2129" s="148"/>
      <c r="J2129" s="148"/>
      <c r="K2129" s="148"/>
      <c r="L2129" s="148"/>
      <c r="M2129" s="148"/>
    </row>
    <row r="2130" spans="2:13" x14ac:dyDescent="0.2">
      <c r="B2130" s="148"/>
      <c r="C2130" s="148"/>
      <c r="D2130" s="148"/>
      <c r="E2130" s="148"/>
      <c r="F2130" s="148"/>
      <c r="G2130" s="148"/>
      <c r="H2130" s="148"/>
      <c r="I2130" s="148"/>
      <c r="J2130" s="148"/>
      <c r="K2130" s="148"/>
      <c r="L2130" s="148"/>
      <c r="M2130" s="148"/>
    </row>
    <row r="2131" spans="2:13" x14ac:dyDescent="0.2">
      <c r="B2131" s="148"/>
      <c r="C2131" s="148"/>
      <c r="D2131" s="148"/>
      <c r="E2131" s="148"/>
      <c r="F2131" s="148"/>
      <c r="G2131" s="148"/>
      <c r="H2131" s="148"/>
      <c r="I2131" s="148"/>
      <c r="J2131" s="148"/>
      <c r="K2131" s="148"/>
      <c r="L2131" s="148"/>
      <c r="M2131" s="148"/>
    </row>
    <row r="2132" spans="2:13" x14ac:dyDescent="0.2">
      <c r="B2132" s="148"/>
      <c r="C2132" s="148"/>
      <c r="D2132" s="148"/>
      <c r="E2132" s="148"/>
      <c r="F2132" s="148"/>
      <c r="G2132" s="148"/>
      <c r="H2132" s="148"/>
      <c r="I2132" s="148"/>
      <c r="J2132" s="148"/>
      <c r="K2132" s="148"/>
      <c r="L2132" s="148"/>
      <c r="M2132" s="148"/>
    </row>
    <row r="2133" spans="2:13" x14ac:dyDescent="0.2">
      <c r="B2133" s="148"/>
      <c r="C2133" s="148"/>
      <c r="D2133" s="148"/>
      <c r="E2133" s="148"/>
      <c r="F2133" s="148"/>
      <c r="G2133" s="148"/>
      <c r="H2133" s="148"/>
      <c r="I2133" s="148"/>
      <c r="J2133" s="148"/>
      <c r="K2133" s="148"/>
      <c r="L2133" s="148"/>
      <c r="M2133" s="148"/>
    </row>
    <row r="2134" spans="2:13" x14ac:dyDescent="0.2">
      <c r="B2134" s="148"/>
      <c r="C2134" s="148"/>
      <c r="D2134" s="148"/>
      <c r="E2134" s="148"/>
      <c r="F2134" s="148"/>
      <c r="G2134" s="148"/>
      <c r="H2134" s="148"/>
      <c r="I2134" s="148"/>
      <c r="J2134" s="148"/>
      <c r="K2134" s="148"/>
      <c r="L2134" s="148"/>
      <c r="M2134" s="148"/>
    </row>
    <row r="2135" spans="2:13" x14ac:dyDescent="0.2">
      <c r="B2135" s="148"/>
      <c r="C2135" s="148"/>
      <c r="D2135" s="148"/>
      <c r="E2135" s="148"/>
      <c r="F2135" s="148"/>
      <c r="G2135" s="148"/>
      <c r="H2135" s="148"/>
      <c r="I2135" s="148"/>
      <c r="J2135" s="148"/>
      <c r="K2135" s="148"/>
      <c r="L2135" s="148"/>
      <c r="M2135" s="148"/>
    </row>
    <row r="2136" spans="2:13" x14ac:dyDescent="0.2">
      <c r="B2136" s="148"/>
      <c r="C2136" s="148"/>
      <c r="D2136" s="148"/>
      <c r="E2136" s="148"/>
      <c r="F2136" s="148"/>
      <c r="G2136" s="148"/>
      <c r="H2136" s="148"/>
      <c r="I2136" s="148"/>
      <c r="J2136" s="148"/>
      <c r="K2136" s="148"/>
      <c r="L2136" s="148"/>
      <c r="M2136" s="148"/>
    </row>
    <row r="2137" spans="2:13" x14ac:dyDescent="0.2">
      <c r="B2137" s="148"/>
      <c r="C2137" s="148"/>
      <c r="D2137" s="148"/>
      <c r="E2137" s="148"/>
      <c r="F2137" s="148"/>
      <c r="G2137" s="148"/>
      <c r="H2137" s="148"/>
      <c r="I2137" s="148"/>
      <c r="J2137" s="148"/>
      <c r="K2137" s="148"/>
      <c r="L2137" s="148"/>
      <c r="M2137" s="148"/>
    </row>
    <row r="2138" spans="2:13" x14ac:dyDescent="0.2">
      <c r="B2138" s="148"/>
      <c r="C2138" s="148"/>
      <c r="D2138" s="148"/>
      <c r="E2138" s="148"/>
      <c r="F2138" s="148"/>
      <c r="G2138" s="148"/>
      <c r="H2138" s="148"/>
      <c r="I2138" s="148"/>
      <c r="J2138" s="148"/>
      <c r="K2138" s="148"/>
      <c r="L2138" s="148"/>
      <c r="M2138" s="148"/>
    </row>
    <row r="2139" spans="2:13" x14ac:dyDescent="0.2">
      <c r="B2139" s="148"/>
      <c r="C2139" s="148"/>
      <c r="D2139" s="148"/>
      <c r="E2139" s="148"/>
      <c r="F2139" s="148"/>
      <c r="G2139" s="148"/>
      <c r="H2139" s="148"/>
      <c r="I2139" s="148"/>
      <c r="J2139" s="148"/>
      <c r="K2139" s="148"/>
      <c r="L2139" s="148"/>
      <c r="M2139" s="148"/>
    </row>
    <row r="2140" spans="2:13" x14ac:dyDescent="0.2">
      <c r="B2140" s="148"/>
      <c r="C2140" s="148"/>
      <c r="D2140" s="148"/>
      <c r="E2140" s="148"/>
      <c r="F2140" s="148"/>
      <c r="G2140" s="148"/>
      <c r="H2140" s="148"/>
      <c r="I2140" s="148"/>
      <c r="J2140" s="148"/>
      <c r="K2140" s="148"/>
      <c r="L2140" s="148"/>
      <c r="M2140" s="148"/>
    </row>
    <row r="2141" spans="2:13" x14ac:dyDescent="0.2">
      <c r="B2141" s="148"/>
      <c r="C2141" s="148"/>
      <c r="D2141" s="148"/>
      <c r="E2141" s="148"/>
      <c r="F2141" s="148"/>
      <c r="G2141" s="148"/>
      <c r="H2141" s="148"/>
      <c r="I2141" s="148"/>
      <c r="J2141" s="148"/>
      <c r="K2141" s="148"/>
      <c r="L2141" s="148"/>
      <c r="M2141" s="148"/>
    </row>
    <row r="2142" spans="2:13" x14ac:dyDescent="0.2">
      <c r="B2142" s="148"/>
      <c r="C2142" s="148"/>
      <c r="D2142" s="148"/>
      <c r="E2142" s="148"/>
      <c r="F2142" s="148"/>
      <c r="G2142" s="148"/>
      <c r="H2142" s="148"/>
      <c r="I2142" s="148"/>
      <c r="J2142" s="148"/>
      <c r="K2142" s="148"/>
      <c r="L2142" s="148"/>
      <c r="M2142" s="148"/>
    </row>
    <row r="2143" spans="2:13" x14ac:dyDescent="0.2">
      <c r="B2143" s="148"/>
      <c r="C2143" s="148"/>
      <c r="D2143" s="148"/>
      <c r="E2143" s="148"/>
      <c r="F2143" s="148"/>
      <c r="G2143" s="148"/>
      <c r="H2143" s="148"/>
      <c r="I2143" s="148"/>
      <c r="J2143" s="148"/>
      <c r="K2143" s="148"/>
      <c r="L2143" s="148"/>
      <c r="M2143" s="148"/>
    </row>
    <row r="2144" spans="2:13" x14ac:dyDescent="0.2">
      <c r="B2144" s="148"/>
      <c r="C2144" s="148"/>
      <c r="D2144" s="148"/>
      <c r="E2144" s="148"/>
      <c r="F2144" s="148"/>
      <c r="G2144" s="148"/>
      <c r="H2144" s="148"/>
      <c r="I2144" s="148"/>
      <c r="J2144" s="148"/>
      <c r="K2144" s="148"/>
      <c r="L2144" s="148"/>
      <c r="M2144" s="148"/>
    </row>
    <row r="2145" spans="2:13" x14ac:dyDescent="0.2">
      <c r="B2145" s="148"/>
      <c r="C2145" s="148"/>
      <c r="D2145" s="148"/>
      <c r="E2145" s="148"/>
      <c r="F2145" s="148"/>
      <c r="G2145" s="148"/>
      <c r="H2145" s="148"/>
      <c r="I2145" s="148"/>
      <c r="J2145" s="148"/>
      <c r="K2145" s="148"/>
      <c r="L2145" s="148"/>
      <c r="M2145" s="148"/>
    </row>
    <row r="2146" spans="2:13" x14ac:dyDescent="0.2">
      <c r="B2146" s="148"/>
      <c r="C2146" s="148"/>
      <c r="D2146" s="148"/>
      <c r="E2146" s="148"/>
      <c r="F2146" s="148"/>
      <c r="G2146" s="148"/>
      <c r="H2146" s="148"/>
      <c r="I2146" s="148"/>
      <c r="J2146" s="148"/>
      <c r="K2146" s="148"/>
      <c r="L2146" s="148"/>
      <c r="M2146" s="148"/>
    </row>
    <row r="2147" spans="2:13" x14ac:dyDescent="0.2">
      <c r="B2147" s="148"/>
      <c r="C2147" s="148"/>
      <c r="D2147" s="148"/>
      <c r="E2147" s="148"/>
      <c r="F2147" s="148"/>
      <c r="G2147" s="148"/>
      <c r="H2147" s="148"/>
      <c r="I2147" s="148"/>
      <c r="J2147" s="148"/>
      <c r="K2147" s="148"/>
      <c r="L2147" s="148"/>
      <c r="M2147" s="148"/>
    </row>
    <row r="2148" spans="2:13" x14ac:dyDescent="0.2">
      <c r="B2148" s="148"/>
      <c r="C2148" s="148"/>
      <c r="D2148" s="148"/>
      <c r="E2148" s="148"/>
      <c r="F2148" s="148"/>
      <c r="G2148" s="148"/>
      <c r="H2148" s="148"/>
      <c r="I2148" s="148"/>
      <c r="J2148" s="148"/>
      <c r="K2148" s="148"/>
      <c r="L2148" s="148"/>
      <c r="M2148" s="148"/>
    </row>
    <row r="2149" spans="2:13" x14ac:dyDescent="0.2">
      <c r="B2149" s="148"/>
      <c r="C2149" s="148"/>
      <c r="D2149" s="148"/>
      <c r="E2149" s="148"/>
      <c r="F2149" s="148"/>
      <c r="G2149" s="148"/>
      <c r="H2149" s="148"/>
      <c r="I2149" s="148"/>
      <c r="J2149" s="148"/>
      <c r="K2149" s="148"/>
      <c r="L2149" s="148"/>
      <c r="M2149" s="148"/>
    </row>
    <row r="2150" spans="2:13" x14ac:dyDescent="0.2">
      <c r="B2150" s="148"/>
      <c r="C2150" s="148"/>
      <c r="D2150" s="148"/>
      <c r="E2150" s="148"/>
      <c r="F2150" s="148"/>
      <c r="G2150" s="148"/>
      <c r="H2150" s="148"/>
      <c r="I2150" s="148"/>
      <c r="J2150" s="148"/>
      <c r="K2150" s="148"/>
      <c r="L2150" s="148"/>
      <c r="M2150" s="148"/>
    </row>
    <row r="2151" spans="2:13" x14ac:dyDescent="0.2">
      <c r="B2151" s="148"/>
      <c r="C2151" s="148"/>
      <c r="D2151" s="148"/>
      <c r="E2151" s="148"/>
      <c r="F2151" s="148"/>
      <c r="G2151" s="148"/>
      <c r="H2151" s="148"/>
      <c r="I2151" s="148"/>
      <c r="J2151" s="148"/>
      <c r="K2151" s="148"/>
      <c r="L2151" s="148"/>
      <c r="M2151" s="148"/>
    </row>
    <row r="2152" spans="2:13" x14ac:dyDescent="0.2">
      <c r="B2152" s="148"/>
      <c r="C2152" s="148"/>
      <c r="D2152" s="148"/>
      <c r="E2152" s="148"/>
      <c r="F2152" s="148"/>
      <c r="G2152" s="148"/>
      <c r="H2152" s="148"/>
      <c r="I2152" s="148"/>
      <c r="J2152" s="148"/>
      <c r="K2152" s="148"/>
      <c r="L2152" s="148"/>
      <c r="M2152" s="148"/>
    </row>
    <row r="2153" spans="2:13" x14ac:dyDescent="0.2">
      <c r="B2153" s="148"/>
      <c r="C2153" s="148"/>
      <c r="D2153" s="148"/>
      <c r="E2153" s="148"/>
      <c r="F2153" s="148"/>
      <c r="G2153" s="148"/>
      <c r="H2153" s="148"/>
      <c r="I2153" s="148"/>
      <c r="J2153" s="148"/>
      <c r="K2153" s="148"/>
      <c r="L2153" s="148"/>
      <c r="M2153" s="148"/>
    </row>
    <row r="2154" spans="2:13" x14ac:dyDescent="0.2">
      <c r="B2154" s="148"/>
      <c r="C2154" s="148"/>
      <c r="D2154" s="148"/>
      <c r="E2154" s="148"/>
      <c r="F2154" s="148"/>
      <c r="G2154" s="148"/>
      <c r="H2154" s="148"/>
      <c r="I2154" s="148"/>
      <c r="J2154" s="148"/>
      <c r="K2154" s="148"/>
      <c r="L2154" s="148"/>
      <c r="M2154" s="148"/>
    </row>
    <row r="2155" spans="2:13" x14ac:dyDescent="0.2">
      <c r="B2155" s="148"/>
      <c r="C2155" s="148"/>
      <c r="D2155" s="148"/>
      <c r="E2155" s="148"/>
      <c r="F2155" s="148"/>
      <c r="G2155" s="148"/>
      <c r="H2155" s="148"/>
      <c r="I2155" s="148"/>
      <c r="J2155" s="148"/>
      <c r="K2155" s="148"/>
      <c r="L2155" s="148"/>
      <c r="M2155" s="148"/>
    </row>
    <row r="2156" spans="2:13" x14ac:dyDescent="0.2">
      <c r="B2156" s="148"/>
      <c r="C2156" s="148"/>
      <c r="D2156" s="148"/>
      <c r="E2156" s="148"/>
      <c r="F2156" s="148"/>
      <c r="G2156" s="148"/>
      <c r="H2156" s="148"/>
      <c r="I2156" s="148"/>
      <c r="J2156" s="148"/>
      <c r="K2156" s="148"/>
      <c r="L2156" s="148"/>
      <c r="M2156" s="148"/>
    </row>
    <row r="2157" spans="2:13" x14ac:dyDescent="0.2">
      <c r="B2157" s="148"/>
      <c r="C2157" s="148"/>
      <c r="D2157" s="148"/>
      <c r="E2157" s="148"/>
      <c r="F2157" s="148"/>
      <c r="G2157" s="148"/>
      <c r="H2157" s="148"/>
      <c r="I2157" s="148"/>
      <c r="J2157" s="148"/>
      <c r="K2157" s="148"/>
      <c r="L2157" s="148"/>
      <c r="M2157" s="148"/>
    </row>
    <row r="2158" spans="2:13" x14ac:dyDescent="0.2">
      <c r="B2158" s="148"/>
      <c r="C2158" s="148"/>
      <c r="D2158" s="148"/>
      <c r="E2158" s="148"/>
      <c r="F2158" s="148"/>
      <c r="G2158" s="148"/>
      <c r="H2158" s="148"/>
      <c r="I2158" s="148"/>
      <c r="J2158" s="148"/>
      <c r="K2158" s="148"/>
      <c r="L2158" s="148"/>
      <c r="M2158" s="148"/>
    </row>
    <row r="2159" spans="2:13" x14ac:dyDescent="0.2">
      <c r="B2159" s="148"/>
      <c r="C2159" s="148"/>
      <c r="D2159" s="148"/>
      <c r="E2159" s="148"/>
      <c r="F2159" s="148"/>
      <c r="G2159" s="148"/>
      <c r="H2159" s="148"/>
      <c r="I2159" s="148"/>
      <c r="J2159" s="148"/>
      <c r="K2159" s="148"/>
      <c r="L2159" s="148"/>
      <c r="M2159" s="148"/>
    </row>
    <row r="2160" spans="2:13" x14ac:dyDescent="0.2">
      <c r="B2160" s="148"/>
      <c r="C2160" s="148"/>
      <c r="D2160" s="148"/>
      <c r="E2160" s="148"/>
      <c r="F2160" s="148"/>
      <c r="G2160" s="148"/>
      <c r="H2160" s="148"/>
      <c r="I2160" s="148"/>
      <c r="J2160" s="148"/>
      <c r="K2160" s="148"/>
      <c r="L2160" s="148"/>
      <c r="M2160" s="148"/>
    </row>
    <row r="2161" spans="2:13" x14ac:dyDescent="0.2">
      <c r="B2161" s="148"/>
      <c r="C2161" s="148"/>
      <c r="D2161" s="148"/>
      <c r="E2161" s="148"/>
      <c r="F2161" s="148"/>
      <c r="G2161" s="148"/>
      <c r="H2161" s="148"/>
      <c r="I2161" s="148"/>
      <c r="J2161" s="148"/>
      <c r="K2161" s="148"/>
      <c r="L2161" s="148"/>
      <c r="M2161" s="148"/>
    </row>
    <row r="2162" spans="2:13" x14ac:dyDescent="0.2">
      <c r="B2162" s="148"/>
      <c r="C2162" s="148"/>
      <c r="D2162" s="148"/>
      <c r="E2162" s="148"/>
      <c r="F2162" s="148"/>
      <c r="G2162" s="148"/>
      <c r="H2162" s="148"/>
      <c r="I2162" s="148"/>
      <c r="J2162" s="148"/>
      <c r="K2162" s="148"/>
      <c r="L2162" s="148"/>
      <c r="M2162" s="148"/>
    </row>
    <row r="2163" spans="2:13" x14ac:dyDescent="0.2">
      <c r="B2163" s="148"/>
      <c r="C2163" s="148"/>
      <c r="D2163" s="148"/>
      <c r="E2163" s="148"/>
      <c r="F2163" s="148"/>
      <c r="G2163" s="148"/>
      <c r="H2163" s="148"/>
      <c r="I2163" s="148"/>
      <c r="J2163" s="148"/>
      <c r="K2163" s="148"/>
      <c r="L2163" s="148"/>
      <c r="M2163" s="148"/>
    </row>
    <row r="2164" spans="2:13" x14ac:dyDescent="0.2">
      <c r="B2164" s="148"/>
      <c r="C2164" s="148"/>
      <c r="D2164" s="148"/>
      <c r="E2164" s="148"/>
      <c r="F2164" s="148"/>
      <c r="G2164" s="148"/>
      <c r="H2164" s="148"/>
      <c r="I2164" s="148"/>
      <c r="J2164" s="148"/>
      <c r="K2164" s="148"/>
      <c r="L2164" s="148"/>
      <c r="M2164" s="148"/>
    </row>
    <row r="2165" spans="2:13" x14ac:dyDescent="0.2">
      <c r="B2165" s="148"/>
      <c r="C2165" s="148"/>
      <c r="D2165" s="148"/>
      <c r="E2165" s="148"/>
      <c r="F2165" s="148"/>
      <c r="G2165" s="148"/>
      <c r="H2165" s="148"/>
      <c r="I2165" s="148"/>
      <c r="J2165" s="148"/>
      <c r="K2165" s="148"/>
      <c r="L2165" s="148"/>
      <c r="M2165" s="148"/>
    </row>
    <row r="2166" spans="2:13" x14ac:dyDescent="0.2">
      <c r="B2166" s="148"/>
      <c r="C2166" s="148"/>
      <c r="D2166" s="148"/>
      <c r="E2166" s="148"/>
      <c r="F2166" s="148"/>
      <c r="G2166" s="148"/>
      <c r="H2166" s="148"/>
      <c r="I2166" s="148"/>
      <c r="J2166" s="148"/>
      <c r="K2166" s="148"/>
      <c r="L2166" s="148"/>
      <c r="M2166" s="148"/>
    </row>
    <row r="2167" spans="2:13" x14ac:dyDescent="0.2">
      <c r="B2167" s="148"/>
      <c r="C2167" s="148"/>
      <c r="D2167" s="148"/>
      <c r="E2167" s="148"/>
      <c r="F2167" s="148"/>
      <c r="G2167" s="148"/>
      <c r="H2167" s="148"/>
      <c r="I2167" s="148"/>
      <c r="J2167" s="148"/>
      <c r="K2167" s="148"/>
      <c r="L2167" s="148"/>
      <c r="M2167" s="148"/>
    </row>
    <row r="2168" spans="2:13" x14ac:dyDescent="0.2">
      <c r="B2168" s="148"/>
      <c r="C2168" s="148"/>
      <c r="D2168" s="148"/>
      <c r="E2168" s="148"/>
      <c r="F2168" s="148"/>
      <c r="G2168" s="148"/>
      <c r="H2168" s="148"/>
      <c r="I2168" s="148"/>
      <c r="J2168" s="148"/>
      <c r="K2168" s="148"/>
      <c r="L2168" s="148"/>
      <c r="M2168" s="148"/>
    </row>
    <row r="2169" spans="2:13" x14ac:dyDescent="0.2">
      <c r="B2169" s="148"/>
      <c r="C2169" s="148"/>
      <c r="D2169" s="148"/>
      <c r="E2169" s="148"/>
      <c r="F2169" s="148"/>
      <c r="G2169" s="148"/>
      <c r="H2169" s="148"/>
      <c r="I2169" s="148"/>
      <c r="J2169" s="148"/>
      <c r="K2169" s="148"/>
      <c r="L2169" s="148"/>
      <c r="M2169" s="148"/>
    </row>
    <row r="2170" spans="2:13" x14ac:dyDescent="0.2">
      <c r="B2170" s="148"/>
      <c r="C2170" s="148"/>
      <c r="D2170" s="148"/>
      <c r="E2170" s="148"/>
      <c r="F2170" s="148"/>
      <c r="G2170" s="148"/>
      <c r="H2170" s="148"/>
      <c r="I2170" s="148"/>
      <c r="J2170" s="148"/>
      <c r="K2170" s="148"/>
      <c r="L2170" s="148"/>
      <c r="M2170" s="148"/>
    </row>
    <row r="2171" spans="2:13" x14ac:dyDescent="0.2">
      <c r="B2171" s="148"/>
      <c r="C2171" s="148"/>
      <c r="D2171" s="148"/>
      <c r="E2171" s="148"/>
      <c r="F2171" s="148"/>
      <c r="G2171" s="148"/>
      <c r="H2171" s="148"/>
      <c r="I2171" s="148"/>
      <c r="J2171" s="148"/>
      <c r="K2171" s="148"/>
      <c r="L2171" s="148"/>
      <c r="M2171" s="148"/>
    </row>
    <row r="2172" spans="2:13" x14ac:dyDescent="0.2">
      <c r="B2172" s="148"/>
      <c r="C2172" s="148"/>
      <c r="D2172" s="148"/>
      <c r="E2172" s="148"/>
      <c r="F2172" s="148"/>
      <c r="G2172" s="148"/>
      <c r="H2172" s="148"/>
      <c r="I2172" s="148"/>
      <c r="J2172" s="148"/>
      <c r="K2172" s="148"/>
      <c r="L2172" s="148"/>
      <c r="M2172" s="148"/>
    </row>
    <row r="2173" spans="2:13" x14ac:dyDescent="0.2">
      <c r="B2173" s="148"/>
      <c r="C2173" s="148"/>
      <c r="D2173" s="148"/>
      <c r="E2173" s="148"/>
      <c r="F2173" s="148"/>
      <c r="G2173" s="148"/>
      <c r="H2173" s="148"/>
      <c r="I2173" s="148"/>
      <c r="J2173" s="148"/>
      <c r="K2173" s="148"/>
      <c r="L2173" s="148"/>
      <c r="M2173" s="148"/>
    </row>
    <row r="2174" spans="2:13" x14ac:dyDescent="0.2">
      <c r="B2174" s="148"/>
      <c r="C2174" s="148"/>
      <c r="D2174" s="148"/>
      <c r="E2174" s="148"/>
      <c r="F2174" s="148"/>
      <c r="G2174" s="148"/>
      <c r="H2174" s="148"/>
      <c r="I2174" s="148"/>
      <c r="J2174" s="148"/>
      <c r="K2174" s="148"/>
      <c r="L2174" s="148"/>
      <c r="M2174" s="148"/>
    </row>
    <row r="2175" spans="2:13" x14ac:dyDescent="0.2">
      <c r="B2175" s="148"/>
      <c r="C2175" s="148"/>
      <c r="D2175" s="148"/>
      <c r="E2175" s="148"/>
      <c r="F2175" s="148"/>
      <c r="G2175" s="148"/>
      <c r="H2175" s="148"/>
      <c r="I2175" s="148"/>
      <c r="J2175" s="148"/>
      <c r="K2175" s="148"/>
      <c r="L2175" s="148"/>
      <c r="M2175" s="148"/>
    </row>
    <row r="2176" spans="2:13" x14ac:dyDescent="0.2">
      <c r="B2176" s="148"/>
      <c r="C2176" s="148"/>
      <c r="D2176" s="148"/>
      <c r="E2176" s="148"/>
      <c r="F2176" s="148"/>
      <c r="G2176" s="148"/>
      <c r="H2176" s="148"/>
      <c r="I2176" s="148"/>
      <c r="J2176" s="148"/>
      <c r="K2176" s="148"/>
      <c r="L2176" s="148"/>
      <c r="M2176" s="148"/>
    </row>
    <row r="2177" spans="2:13" x14ac:dyDescent="0.2">
      <c r="B2177" s="148"/>
      <c r="C2177" s="148"/>
      <c r="D2177" s="148"/>
      <c r="E2177" s="148"/>
      <c r="F2177" s="148"/>
      <c r="G2177" s="148"/>
      <c r="H2177" s="148"/>
      <c r="I2177" s="148"/>
      <c r="J2177" s="148"/>
      <c r="K2177" s="148"/>
      <c r="L2177" s="148"/>
      <c r="M2177" s="148"/>
    </row>
    <row r="2178" spans="2:13" x14ac:dyDescent="0.2">
      <c r="B2178" s="148"/>
      <c r="C2178" s="148"/>
      <c r="D2178" s="148"/>
      <c r="E2178" s="148"/>
      <c r="F2178" s="148"/>
      <c r="G2178" s="148"/>
      <c r="H2178" s="148"/>
      <c r="I2178" s="148"/>
      <c r="J2178" s="148"/>
      <c r="K2178" s="148"/>
      <c r="L2178" s="148"/>
      <c r="M2178" s="148"/>
    </row>
    <row r="2179" spans="2:13" x14ac:dyDescent="0.2">
      <c r="B2179" s="148"/>
      <c r="C2179" s="148"/>
      <c r="D2179" s="148"/>
      <c r="E2179" s="148"/>
      <c r="F2179" s="148"/>
      <c r="G2179" s="148"/>
      <c r="H2179" s="148"/>
      <c r="I2179" s="148"/>
      <c r="J2179" s="148"/>
      <c r="K2179" s="148"/>
      <c r="L2179" s="148"/>
      <c r="M2179" s="148"/>
    </row>
    <row r="2180" spans="2:13" x14ac:dyDescent="0.2">
      <c r="B2180" s="148"/>
      <c r="C2180" s="148"/>
      <c r="D2180" s="148"/>
      <c r="E2180" s="148"/>
      <c r="F2180" s="148"/>
      <c r="G2180" s="148"/>
      <c r="H2180" s="148"/>
      <c r="I2180" s="148"/>
      <c r="J2180" s="148"/>
      <c r="K2180" s="148"/>
      <c r="L2180" s="148"/>
      <c r="M2180" s="148"/>
    </row>
    <row r="2181" spans="2:13" x14ac:dyDescent="0.2">
      <c r="B2181" s="148"/>
      <c r="C2181" s="148"/>
      <c r="D2181" s="148"/>
      <c r="E2181" s="148"/>
      <c r="F2181" s="148"/>
      <c r="G2181" s="148"/>
      <c r="H2181" s="148"/>
      <c r="I2181" s="148"/>
      <c r="J2181" s="148"/>
      <c r="K2181" s="148"/>
      <c r="L2181" s="148"/>
      <c r="M2181" s="148"/>
    </row>
    <row r="2182" spans="2:13" x14ac:dyDescent="0.2">
      <c r="B2182" s="148"/>
      <c r="C2182" s="148"/>
      <c r="D2182" s="148"/>
      <c r="E2182" s="148"/>
      <c r="F2182" s="148"/>
      <c r="G2182" s="148"/>
      <c r="H2182" s="148"/>
      <c r="I2182" s="148"/>
      <c r="J2182" s="148"/>
      <c r="K2182" s="148"/>
      <c r="L2182" s="148"/>
      <c r="M2182" s="148"/>
    </row>
    <row r="2183" spans="2:13" x14ac:dyDescent="0.2">
      <c r="B2183" s="148"/>
      <c r="C2183" s="148"/>
      <c r="D2183" s="148"/>
      <c r="E2183" s="148"/>
      <c r="F2183" s="148"/>
      <c r="G2183" s="148"/>
      <c r="H2183" s="148"/>
      <c r="I2183" s="148"/>
      <c r="J2183" s="148"/>
      <c r="K2183" s="148"/>
      <c r="L2183" s="148"/>
      <c r="M2183" s="148"/>
    </row>
    <row r="2184" spans="2:13" x14ac:dyDescent="0.2">
      <c r="B2184" s="148"/>
      <c r="C2184" s="148"/>
      <c r="D2184" s="148"/>
      <c r="E2184" s="148"/>
      <c r="F2184" s="148"/>
      <c r="G2184" s="148"/>
      <c r="H2184" s="148"/>
      <c r="I2184" s="148"/>
      <c r="J2184" s="148"/>
      <c r="K2184" s="148"/>
      <c r="L2184" s="148"/>
      <c r="M2184" s="148"/>
    </row>
    <row r="2185" spans="2:13" x14ac:dyDescent="0.2">
      <c r="B2185" s="148"/>
      <c r="C2185" s="148"/>
      <c r="D2185" s="148"/>
      <c r="E2185" s="148"/>
      <c r="F2185" s="148"/>
      <c r="G2185" s="148"/>
      <c r="H2185" s="148"/>
      <c r="I2185" s="148"/>
      <c r="J2185" s="148"/>
      <c r="K2185" s="148"/>
      <c r="L2185" s="148"/>
      <c r="M2185" s="148"/>
    </row>
    <row r="2186" spans="2:13" x14ac:dyDescent="0.2">
      <c r="B2186" s="148"/>
      <c r="C2186" s="148"/>
      <c r="D2186" s="148"/>
      <c r="E2186" s="148"/>
      <c r="F2186" s="148"/>
      <c r="G2186" s="148"/>
      <c r="H2186" s="148"/>
      <c r="I2186" s="148"/>
      <c r="J2186" s="148"/>
      <c r="K2186" s="148"/>
      <c r="L2186" s="148"/>
      <c r="M2186" s="148"/>
    </row>
    <row r="2187" spans="2:13" x14ac:dyDescent="0.2">
      <c r="B2187" s="148"/>
      <c r="C2187" s="148"/>
      <c r="D2187" s="148"/>
      <c r="E2187" s="148"/>
      <c r="F2187" s="148"/>
      <c r="G2187" s="148"/>
      <c r="H2187" s="148"/>
      <c r="I2187" s="148"/>
      <c r="J2187" s="148"/>
      <c r="K2187" s="148"/>
      <c r="L2187" s="148"/>
      <c r="M2187" s="148"/>
    </row>
    <row r="2188" spans="2:13" x14ac:dyDescent="0.2">
      <c r="B2188" s="148"/>
      <c r="C2188" s="148"/>
      <c r="D2188" s="148"/>
      <c r="E2188" s="148"/>
      <c r="F2188" s="148"/>
      <c r="G2188" s="148"/>
      <c r="H2188" s="148"/>
      <c r="I2188" s="148"/>
      <c r="J2188" s="148"/>
      <c r="K2188" s="148"/>
      <c r="L2188" s="148"/>
      <c r="M2188" s="148"/>
    </row>
    <row r="2189" spans="2:13" x14ac:dyDescent="0.2">
      <c r="B2189" s="148"/>
      <c r="C2189" s="148"/>
      <c r="D2189" s="148"/>
      <c r="E2189" s="148"/>
      <c r="F2189" s="148"/>
      <c r="G2189" s="148"/>
      <c r="H2189" s="148"/>
      <c r="I2189" s="148"/>
      <c r="J2189" s="148"/>
      <c r="K2189" s="148"/>
      <c r="L2189" s="148"/>
      <c r="M2189" s="148"/>
    </row>
    <row r="2190" spans="2:13" x14ac:dyDescent="0.2">
      <c r="B2190" s="148"/>
      <c r="C2190" s="148"/>
      <c r="D2190" s="148"/>
      <c r="E2190" s="148"/>
      <c r="F2190" s="148"/>
      <c r="G2190" s="148"/>
      <c r="H2190" s="148"/>
      <c r="I2190" s="148"/>
      <c r="J2190" s="148"/>
      <c r="K2190" s="148"/>
      <c r="L2190" s="148"/>
      <c r="M2190" s="148"/>
    </row>
    <row r="2191" spans="2:13" x14ac:dyDescent="0.2">
      <c r="B2191" s="148"/>
      <c r="C2191" s="148"/>
      <c r="D2191" s="148"/>
      <c r="E2191" s="148"/>
      <c r="F2191" s="148"/>
      <c r="G2191" s="148"/>
      <c r="H2191" s="148"/>
      <c r="I2191" s="148"/>
      <c r="J2191" s="148"/>
      <c r="K2191" s="148"/>
      <c r="L2191" s="148"/>
      <c r="M2191" s="148"/>
    </row>
    <row r="2192" spans="2:13" x14ac:dyDescent="0.2">
      <c r="B2192" s="148"/>
      <c r="C2192" s="148"/>
      <c r="D2192" s="148"/>
      <c r="E2192" s="148"/>
      <c r="F2192" s="148"/>
      <c r="G2192" s="148"/>
      <c r="H2192" s="148"/>
      <c r="I2192" s="148"/>
      <c r="J2192" s="148"/>
      <c r="K2192" s="148"/>
      <c r="L2192" s="148"/>
      <c r="M2192" s="148"/>
    </row>
    <row r="2193" spans="2:13" x14ac:dyDescent="0.2">
      <c r="B2193" s="148"/>
      <c r="C2193" s="148"/>
      <c r="D2193" s="148"/>
      <c r="E2193" s="148"/>
      <c r="F2193" s="148"/>
      <c r="G2193" s="148"/>
      <c r="H2193" s="148"/>
      <c r="I2193" s="148"/>
      <c r="J2193" s="148"/>
      <c r="K2193" s="148"/>
      <c r="L2193" s="148"/>
      <c r="M2193" s="148"/>
    </row>
    <row r="2194" spans="2:13" x14ac:dyDescent="0.2">
      <c r="B2194" s="148"/>
      <c r="C2194" s="148"/>
      <c r="D2194" s="148"/>
      <c r="E2194" s="148"/>
      <c r="F2194" s="148"/>
      <c r="G2194" s="148"/>
      <c r="H2194" s="148"/>
      <c r="I2194" s="148"/>
      <c r="J2194" s="148"/>
      <c r="K2194" s="148"/>
      <c r="L2194" s="148"/>
      <c r="M2194" s="148"/>
    </row>
    <row r="2195" spans="2:13" x14ac:dyDescent="0.2">
      <c r="B2195" s="148"/>
      <c r="C2195" s="148"/>
      <c r="D2195" s="148"/>
      <c r="E2195" s="148"/>
      <c r="F2195" s="148"/>
      <c r="G2195" s="148"/>
      <c r="H2195" s="148"/>
      <c r="I2195" s="148"/>
      <c r="J2195" s="148"/>
      <c r="K2195" s="148"/>
      <c r="L2195" s="148"/>
      <c r="M2195" s="148"/>
    </row>
    <row r="2196" spans="2:13" x14ac:dyDescent="0.2">
      <c r="B2196" s="148"/>
      <c r="C2196" s="148"/>
      <c r="D2196" s="148"/>
      <c r="E2196" s="148"/>
      <c r="F2196" s="148"/>
      <c r="G2196" s="148"/>
      <c r="H2196" s="148"/>
      <c r="I2196" s="148"/>
      <c r="J2196" s="148"/>
      <c r="K2196" s="148"/>
      <c r="L2196" s="148"/>
      <c r="M2196" s="148"/>
    </row>
    <row r="2197" spans="2:13" x14ac:dyDescent="0.2">
      <c r="B2197" s="148"/>
      <c r="C2197" s="148"/>
      <c r="D2197" s="148"/>
      <c r="E2197" s="148"/>
      <c r="F2197" s="148"/>
      <c r="G2197" s="148"/>
      <c r="H2197" s="148"/>
      <c r="I2197" s="148"/>
      <c r="J2197" s="148"/>
      <c r="K2197" s="148"/>
      <c r="L2197" s="148"/>
      <c r="M2197" s="148"/>
    </row>
    <row r="2198" spans="2:13" x14ac:dyDescent="0.2">
      <c r="B2198" s="148"/>
      <c r="C2198" s="148"/>
      <c r="D2198" s="148"/>
      <c r="E2198" s="148"/>
      <c r="F2198" s="148"/>
      <c r="G2198" s="148"/>
      <c r="H2198" s="148"/>
      <c r="I2198" s="148"/>
      <c r="J2198" s="148"/>
      <c r="K2198" s="148"/>
      <c r="L2198" s="148"/>
      <c r="M2198" s="148"/>
    </row>
    <row r="2199" spans="2:13" x14ac:dyDescent="0.2">
      <c r="B2199" s="148"/>
      <c r="C2199" s="148"/>
      <c r="D2199" s="148"/>
      <c r="E2199" s="148"/>
      <c r="F2199" s="148"/>
      <c r="G2199" s="148"/>
      <c r="H2199" s="148"/>
      <c r="I2199" s="148"/>
      <c r="J2199" s="148"/>
      <c r="K2199" s="148"/>
      <c r="L2199" s="148"/>
      <c r="M2199" s="148"/>
    </row>
    <row r="2200" spans="2:13" x14ac:dyDescent="0.2">
      <c r="B2200" s="148"/>
      <c r="C2200" s="148"/>
      <c r="D2200" s="148"/>
      <c r="E2200" s="148"/>
      <c r="F2200" s="148"/>
      <c r="G2200" s="148"/>
      <c r="H2200" s="148"/>
      <c r="I2200" s="148"/>
      <c r="J2200" s="148"/>
      <c r="K2200" s="148"/>
      <c r="L2200" s="148"/>
      <c r="M2200" s="148"/>
    </row>
    <row r="2201" spans="2:13" x14ac:dyDescent="0.2">
      <c r="B2201" s="148"/>
      <c r="C2201" s="148"/>
      <c r="D2201" s="148"/>
      <c r="E2201" s="148"/>
      <c r="F2201" s="148"/>
      <c r="G2201" s="148"/>
      <c r="H2201" s="148"/>
      <c r="I2201" s="148"/>
      <c r="J2201" s="148"/>
      <c r="K2201" s="148"/>
      <c r="L2201" s="148"/>
      <c r="M2201" s="148"/>
    </row>
    <row r="2202" spans="2:13" x14ac:dyDescent="0.2">
      <c r="B2202" s="148"/>
      <c r="C2202" s="148"/>
      <c r="D2202" s="148"/>
      <c r="E2202" s="148"/>
      <c r="F2202" s="148"/>
      <c r="G2202" s="148"/>
      <c r="H2202" s="148"/>
      <c r="I2202" s="148"/>
      <c r="J2202" s="148"/>
      <c r="K2202" s="148"/>
      <c r="L2202" s="148"/>
      <c r="M2202" s="148"/>
    </row>
    <row r="2203" spans="2:13" x14ac:dyDescent="0.2">
      <c r="B2203" s="148"/>
      <c r="C2203" s="148"/>
      <c r="D2203" s="148"/>
      <c r="E2203" s="148"/>
      <c r="F2203" s="148"/>
      <c r="G2203" s="148"/>
      <c r="H2203" s="148"/>
      <c r="I2203" s="148"/>
      <c r="J2203" s="148"/>
      <c r="K2203" s="148"/>
      <c r="L2203" s="148"/>
      <c r="M2203" s="148"/>
    </row>
    <row r="2204" spans="2:13" x14ac:dyDescent="0.2">
      <c r="B2204" s="148"/>
      <c r="C2204" s="148"/>
      <c r="D2204" s="148"/>
      <c r="E2204" s="148"/>
      <c r="F2204" s="148"/>
      <c r="G2204" s="148"/>
      <c r="H2204" s="148"/>
      <c r="I2204" s="148"/>
      <c r="J2204" s="148"/>
      <c r="K2204" s="148"/>
      <c r="L2204" s="148"/>
      <c r="M2204" s="148"/>
    </row>
    <row r="2205" spans="2:13" x14ac:dyDescent="0.2">
      <c r="B2205" s="148"/>
      <c r="C2205" s="148"/>
      <c r="D2205" s="148"/>
      <c r="E2205" s="148"/>
      <c r="F2205" s="148"/>
      <c r="G2205" s="148"/>
      <c r="H2205" s="148"/>
      <c r="I2205" s="148"/>
      <c r="J2205" s="148"/>
      <c r="K2205" s="148"/>
      <c r="L2205" s="148"/>
      <c r="M2205" s="148"/>
    </row>
    <row r="2206" spans="2:13" x14ac:dyDescent="0.2">
      <c r="B2206" s="148"/>
      <c r="C2206" s="148"/>
      <c r="D2206" s="148"/>
      <c r="E2206" s="148"/>
      <c r="F2206" s="148"/>
      <c r="G2206" s="148"/>
      <c r="H2206" s="148"/>
      <c r="I2206" s="148"/>
      <c r="J2206" s="148"/>
      <c r="K2206" s="148"/>
      <c r="L2206" s="148"/>
      <c r="M2206" s="148"/>
    </row>
    <row r="2207" spans="2:13" x14ac:dyDescent="0.2">
      <c r="B2207" s="148"/>
      <c r="C2207" s="148"/>
      <c r="D2207" s="148"/>
      <c r="E2207" s="148"/>
      <c r="F2207" s="148"/>
      <c r="G2207" s="148"/>
      <c r="H2207" s="148"/>
      <c r="I2207" s="148"/>
      <c r="J2207" s="148"/>
      <c r="K2207" s="148"/>
      <c r="L2207" s="148"/>
      <c r="M2207" s="148"/>
    </row>
    <row r="2208" spans="2:13" x14ac:dyDescent="0.2">
      <c r="B2208" s="148"/>
      <c r="C2208" s="148"/>
      <c r="D2208" s="148"/>
      <c r="E2208" s="148"/>
      <c r="F2208" s="148"/>
      <c r="G2208" s="148"/>
      <c r="H2208" s="148"/>
      <c r="I2208" s="148"/>
      <c r="J2208" s="148"/>
      <c r="K2208" s="148"/>
      <c r="L2208" s="148"/>
      <c r="M2208" s="148"/>
    </row>
    <row r="2209" spans="2:13" x14ac:dyDescent="0.2">
      <c r="B2209" s="148"/>
      <c r="C2209" s="148"/>
      <c r="D2209" s="148"/>
      <c r="E2209" s="148"/>
      <c r="F2209" s="148"/>
      <c r="G2209" s="148"/>
      <c r="H2209" s="148"/>
      <c r="I2209" s="148"/>
      <c r="J2209" s="148"/>
      <c r="K2209" s="148"/>
      <c r="L2209" s="148"/>
      <c r="M2209" s="148"/>
    </row>
    <row r="2210" spans="2:13" x14ac:dyDescent="0.2">
      <c r="B2210" s="148"/>
      <c r="C2210" s="148"/>
      <c r="D2210" s="148"/>
      <c r="E2210" s="148"/>
      <c r="F2210" s="148"/>
      <c r="G2210" s="148"/>
      <c r="H2210" s="148"/>
      <c r="I2210" s="148"/>
      <c r="J2210" s="148"/>
      <c r="K2210" s="148"/>
      <c r="L2210" s="148"/>
      <c r="M2210" s="148"/>
    </row>
    <row r="2211" spans="2:13" x14ac:dyDescent="0.2">
      <c r="B2211" s="148"/>
      <c r="C2211" s="148"/>
      <c r="D2211" s="148"/>
      <c r="E2211" s="148"/>
      <c r="F2211" s="148"/>
      <c r="G2211" s="148"/>
      <c r="H2211" s="148"/>
      <c r="I2211" s="148"/>
      <c r="J2211" s="148"/>
      <c r="K2211" s="148"/>
      <c r="L2211" s="148"/>
      <c r="M2211" s="148"/>
    </row>
    <row r="2212" spans="2:13" x14ac:dyDescent="0.2">
      <c r="B2212" s="148"/>
      <c r="C2212" s="148"/>
      <c r="D2212" s="148"/>
      <c r="E2212" s="148"/>
      <c r="F2212" s="148"/>
      <c r="G2212" s="148"/>
      <c r="H2212" s="148"/>
      <c r="I2212" s="148"/>
      <c r="J2212" s="148"/>
      <c r="K2212" s="148"/>
      <c r="L2212" s="148"/>
      <c r="M2212" s="148"/>
    </row>
    <row r="2213" spans="2:13" x14ac:dyDescent="0.2">
      <c r="B2213" s="148"/>
      <c r="C2213" s="148"/>
      <c r="D2213" s="148"/>
      <c r="E2213" s="148"/>
      <c r="F2213" s="148"/>
      <c r="G2213" s="148"/>
      <c r="H2213" s="148"/>
      <c r="I2213" s="148"/>
      <c r="J2213" s="148"/>
      <c r="K2213" s="148"/>
      <c r="L2213" s="148"/>
      <c r="M2213" s="148"/>
    </row>
    <row r="2214" spans="2:13" x14ac:dyDescent="0.2">
      <c r="B2214" s="148"/>
      <c r="C2214" s="148"/>
      <c r="D2214" s="148"/>
      <c r="E2214" s="148"/>
      <c r="F2214" s="148"/>
      <c r="G2214" s="148"/>
      <c r="H2214" s="148"/>
      <c r="I2214" s="148"/>
      <c r="J2214" s="148"/>
      <c r="K2214" s="148"/>
      <c r="L2214" s="148"/>
      <c r="M2214" s="148"/>
    </row>
    <row r="2215" spans="2:13" x14ac:dyDescent="0.2">
      <c r="B2215" s="148"/>
      <c r="C2215" s="148"/>
      <c r="D2215" s="148"/>
      <c r="E2215" s="148"/>
      <c r="F2215" s="148"/>
      <c r="G2215" s="148"/>
      <c r="H2215" s="148"/>
      <c r="I2215" s="148"/>
      <c r="J2215" s="148"/>
      <c r="K2215" s="148"/>
      <c r="L2215" s="148"/>
      <c r="M2215" s="148"/>
    </row>
    <row r="2216" spans="2:13" x14ac:dyDescent="0.2">
      <c r="B2216" s="148"/>
      <c r="C2216" s="148"/>
      <c r="D2216" s="148"/>
      <c r="E2216" s="148"/>
      <c r="F2216" s="148"/>
      <c r="G2216" s="148"/>
      <c r="H2216" s="148"/>
      <c r="I2216" s="148"/>
      <c r="J2216" s="148"/>
      <c r="K2216" s="148"/>
      <c r="L2216" s="148"/>
      <c r="M2216" s="148"/>
    </row>
    <row r="2217" spans="2:13" x14ac:dyDescent="0.2">
      <c r="B2217" s="148"/>
      <c r="C2217" s="148"/>
      <c r="D2217" s="148"/>
      <c r="E2217" s="148"/>
      <c r="F2217" s="148"/>
      <c r="G2217" s="148"/>
      <c r="H2217" s="148"/>
      <c r="I2217" s="148"/>
      <c r="J2217" s="148"/>
      <c r="K2217" s="148"/>
      <c r="L2217" s="148"/>
      <c r="M2217" s="148"/>
    </row>
    <row r="2218" spans="2:13" x14ac:dyDescent="0.2">
      <c r="B2218" s="148"/>
      <c r="C2218" s="148"/>
      <c r="D2218" s="148"/>
      <c r="E2218" s="148"/>
      <c r="F2218" s="148"/>
      <c r="G2218" s="148"/>
      <c r="H2218" s="148"/>
      <c r="I2218" s="148"/>
      <c r="J2218" s="148"/>
      <c r="K2218" s="148"/>
      <c r="L2218" s="148"/>
      <c r="M2218" s="148"/>
    </row>
    <row r="2219" spans="2:13" x14ac:dyDescent="0.2">
      <c r="B2219" s="148"/>
      <c r="C2219" s="148"/>
      <c r="D2219" s="148"/>
      <c r="E2219" s="148"/>
      <c r="F2219" s="148"/>
      <c r="G2219" s="148"/>
      <c r="H2219" s="148"/>
      <c r="I2219" s="148"/>
      <c r="J2219" s="148"/>
      <c r="K2219" s="148"/>
      <c r="L2219" s="148"/>
      <c r="M2219" s="148"/>
    </row>
    <row r="2220" spans="2:13" x14ac:dyDescent="0.2">
      <c r="B2220" s="148"/>
      <c r="C2220" s="148"/>
      <c r="D2220" s="148"/>
      <c r="E2220" s="148"/>
      <c r="F2220" s="148"/>
      <c r="G2220" s="148"/>
      <c r="H2220" s="148"/>
      <c r="I2220" s="148"/>
      <c r="J2220" s="148"/>
      <c r="K2220" s="148"/>
      <c r="L2220" s="148"/>
      <c r="M2220" s="148"/>
    </row>
    <row r="2221" spans="2:13" x14ac:dyDescent="0.2">
      <c r="B2221" s="148"/>
      <c r="C2221" s="148"/>
      <c r="D2221" s="148"/>
      <c r="E2221" s="148"/>
      <c r="F2221" s="148"/>
      <c r="G2221" s="148"/>
      <c r="H2221" s="148"/>
      <c r="I2221" s="148"/>
      <c r="J2221" s="148"/>
      <c r="K2221" s="148"/>
      <c r="L2221" s="148"/>
      <c r="M2221" s="148"/>
    </row>
    <row r="2222" spans="2:13" x14ac:dyDescent="0.2">
      <c r="B2222" s="148"/>
      <c r="C2222" s="148"/>
      <c r="D2222" s="148"/>
      <c r="E2222" s="148"/>
      <c r="F2222" s="148"/>
      <c r="G2222" s="148"/>
      <c r="H2222" s="148"/>
      <c r="I2222" s="148"/>
      <c r="J2222" s="148"/>
      <c r="K2222" s="148"/>
      <c r="L2222" s="148"/>
      <c r="M2222" s="148"/>
    </row>
    <row r="2223" spans="2:13" x14ac:dyDescent="0.2">
      <c r="B2223" s="148"/>
      <c r="C2223" s="148"/>
      <c r="D2223" s="148"/>
      <c r="E2223" s="148"/>
      <c r="F2223" s="148"/>
      <c r="G2223" s="148"/>
      <c r="H2223" s="148"/>
      <c r="I2223" s="148"/>
      <c r="J2223" s="148"/>
      <c r="K2223" s="148"/>
      <c r="L2223" s="148"/>
      <c r="M2223" s="148"/>
    </row>
    <row r="2224" spans="2:13" x14ac:dyDescent="0.2">
      <c r="B2224" s="148"/>
      <c r="C2224" s="148"/>
      <c r="D2224" s="148"/>
      <c r="E2224" s="148"/>
      <c r="F2224" s="148"/>
      <c r="G2224" s="148"/>
      <c r="H2224" s="148"/>
      <c r="I2224" s="148"/>
      <c r="J2224" s="148"/>
      <c r="K2224" s="148"/>
      <c r="L2224" s="148"/>
      <c r="M2224" s="148"/>
    </row>
    <row r="2225" spans="2:13" x14ac:dyDescent="0.2">
      <c r="B2225" s="148"/>
      <c r="C2225" s="148"/>
      <c r="D2225" s="148"/>
      <c r="E2225" s="148"/>
      <c r="F2225" s="148"/>
      <c r="G2225" s="148"/>
      <c r="H2225" s="148"/>
      <c r="I2225" s="148"/>
      <c r="J2225" s="148"/>
      <c r="K2225" s="148"/>
      <c r="L2225" s="148"/>
      <c r="M2225" s="148"/>
    </row>
    <row r="2226" spans="2:13" x14ac:dyDescent="0.2">
      <c r="B2226" s="148"/>
      <c r="C2226" s="148"/>
      <c r="D2226" s="148"/>
      <c r="E2226" s="148"/>
      <c r="F2226" s="148"/>
      <c r="G2226" s="148"/>
      <c r="H2226" s="148"/>
      <c r="I2226" s="148"/>
      <c r="J2226" s="148"/>
      <c r="K2226" s="148"/>
      <c r="L2226" s="148"/>
      <c r="M2226" s="148"/>
    </row>
    <row r="2227" spans="2:13" x14ac:dyDescent="0.2">
      <c r="B2227" s="148"/>
      <c r="C2227" s="148"/>
      <c r="D2227" s="148"/>
      <c r="E2227" s="148"/>
      <c r="F2227" s="148"/>
      <c r="G2227" s="148"/>
      <c r="H2227" s="148"/>
      <c r="I2227" s="148"/>
      <c r="J2227" s="148"/>
      <c r="K2227" s="148"/>
      <c r="L2227" s="148"/>
      <c r="M2227" s="148"/>
    </row>
    <row r="2228" spans="2:13" x14ac:dyDescent="0.2">
      <c r="B2228" s="148"/>
      <c r="C2228" s="148"/>
      <c r="D2228" s="148"/>
      <c r="E2228" s="148"/>
      <c r="F2228" s="148"/>
      <c r="G2228" s="148"/>
      <c r="H2228" s="148"/>
      <c r="I2228" s="148"/>
      <c r="J2228" s="148"/>
      <c r="K2228" s="148"/>
      <c r="L2228" s="148"/>
      <c r="M2228" s="148"/>
    </row>
    <row r="2229" spans="2:13" x14ac:dyDescent="0.2">
      <c r="B2229" s="148"/>
      <c r="C2229" s="148"/>
      <c r="D2229" s="148"/>
      <c r="E2229" s="148"/>
      <c r="F2229" s="148"/>
      <c r="G2229" s="148"/>
      <c r="H2229" s="148"/>
      <c r="I2229" s="148"/>
      <c r="J2229" s="148"/>
      <c r="K2229" s="148"/>
      <c r="L2229" s="148"/>
      <c r="M2229" s="148"/>
    </row>
    <row r="2230" spans="2:13" x14ac:dyDescent="0.2">
      <c r="B2230" s="148"/>
      <c r="C2230" s="148"/>
      <c r="D2230" s="148"/>
      <c r="E2230" s="148"/>
      <c r="F2230" s="148"/>
      <c r="G2230" s="148"/>
      <c r="H2230" s="148"/>
      <c r="I2230" s="148"/>
      <c r="J2230" s="148"/>
      <c r="K2230" s="148"/>
      <c r="L2230" s="148"/>
      <c r="M2230" s="148"/>
    </row>
    <row r="2231" spans="2:13" x14ac:dyDescent="0.2">
      <c r="B2231" s="148"/>
      <c r="C2231" s="148"/>
      <c r="D2231" s="148"/>
      <c r="E2231" s="148"/>
      <c r="F2231" s="148"/>
      <c r="G2231" s="148"/>
      <c r="H2231" s="148"/>
      <c r="I2231" s="148"/>
      <c r="J2231" s="148"/>
      <c r="K2231" s="148"/>
      <c r="L2231" s="148"/>
      <c r="M2231" s="148"/>
    </row>
    <row r="2232" spans="2:13" x14ac:dyDescent="0.2">
      <c r="B2232" s="148"/>
      <c r="C2232" s="148"/>
      <c r="D2232" s="148"/>
      <c r="E2232" s="148"/>
      <c r="F2232" s="148"/>
      <c r="G2232" s="148"/>
      <c r="H2232" s="148"/>
      <c r="I2232" s="148"/>
      <c r="J2232" s="148"/>
      <c r="K2232" s="148"/>
      <c r="L2232" s="148"/>
      <c r="M2232" s="148"/>
    </row>
    <row r="2233" spans="2:13" x14ac:dyDescent="0.2">
      <c r="B2233" s="148"/>
      <c r="C2233" s="148"/>
      <c r="D2233" s="148"/>
      <c r="E2233" s="148"/>
      <c r="F2233" s="148"/>
      <c r="G2233" s="148"/>
      <c r="H2233" s="148"/>
      <c r="I2233" s="148"/>
      <c r="J2233" s="148"/>
      <c r="K2233" s="148"/>
      <c r="L2233" s="148"/>
      <c r="M2233" s="148"/>
    </row>
    <row r="2234" spans="2:13" x14ac:dyDescent="0.2">
      <c r="B2234" s="148"/>
      <c r="C2234" s="148"/>
      <c r="D2234" s="148"/>
      <c r="E2234" s="148"/>
      <c r="F2234" s="148"/>
      <c r="G2234" s="148"/>
      <c r="H2234" s="148"/>
      <c r="I2234" s="148"/>
      <c r="J2234" s="148"/>
      <c r="K2234" s="148"/>
      <c r="L2234" s="148"/>
      <c r="M2234" s="148"/>
    </row>
    <row r="2235" spans="2:13" x14ac:dyDescent="0.2">
      <c r="B2235" s="148"/>
      <c r="C2235" s="148"/>
      <c r="D2235" s="148"/>
      <c r="E2235" s="148"/>
      <c r="F2235" s="148"/>
      <c r="G2235" s="148"/>
      <c r="H2235" s="148"/>
      <c r="I2235" s="148"/>
      <c r="J2235" s="148"/>
      <c r="K2235" s="148"/>
      <c r="L2235" s="148"/>
      <c r="M2235" s="148"/>
    </row>
    <row r="2236" spans="2:13" x14ac:dyDescent="0.2">
      <c r="B2236" s="148"/>
      <c r="C2236" s="148"/>
      <c r="D2236" s="148"/>
      <c r="E2236" s="148"/>
      <c r="F2236" s="148"/>
      <c r="G2236" s="148"/>
      <c r="H2236" s="148"/>
      <c r="I2236" s="148"/>
      <c r="J2236" s="148"/>
      <c r="K2236" s="148"/>
      <c r="L2236" s="148"/>
      <c r="M2236" s="148"/>
    </row>
    <row r="2237" spans="2:13" x14ac:dyDescent="0.2">
      <c r="B2237" s="148"/>
      <c r="C2237" s="148"/>
      <c r="D2237" s="148"/>
      <c r="E2237" s="148"/>
      <c r="F2237" s="148"/>
      <c r="G2237" s="148"/>
      <c r="H2237" s="148"/>
      <c r="I2237" s="148"/>
      <c r="J2237" s="148"/>
      <c r="K2237" s="148"/>
      <c r="L2237" s="148"/>
      <c r="M2237" s="148"/>
    </row>
    <row r="2238" spans="2:13" x14ac:dyDescent="0.2">
      <c r="B2238" s="148"/>
      <c r="C2238" s="148"/>
      <c r="D2238" s="148"/>
      <c r="E2238" s="148"/>
      <c r="F2238" s="148"/>
      <c r="G2238" s="148"/>
      <c r="H2238" s="148"/>
      <c r="I2238" s="148"/>
      <c r="J2238" s="148"/>
      <c r="K2238" s="148"/>
      <c r="L2238" s="148"/>
      <c r="M2238" s="148"/>
    </row>
    <row r="2239" spans="2:13" x14ac:dyDescent="0.2">
      <c r="B2239" s="148"/>
      <c r="C2239" s="148"/>
      <c r="D2239" s="148"/>
      <c r="E2239" s="148"/>
      <c r="F2239" s="148"/>
      <c r="G2239" s="148"/>
      <c r="H2239" s="148"/>
      <c r="I2239" s="148"/>
      <c r="J2239" s="148"/>
      <c r="K2239" s="148"/>
      <c r="L2239" s="148"/>
      <c r="M2239" s="148"/>
    </row>
    <row r="2240" spans="2:13" x14ac:dyDescent="0.2">
      <c r="B2240" s="148"/>
      <c r="C2240" s="148"/>
      <c r="D2240" s="148"/>
      <c r="E2240" s="148"/>
      <c r="F2240" s="148"/>
      <c r="G2240" s="148"/>
      <c r="H2240" s="148"/>
      <c r="I2240" s="148"/>
      <c r="J2240" s="148"/>
      <c r="K2240" s="148"/>
      <c r="L2240" s="148"/>
      <c r="M2240" s="148"/>
    </row>
    <row r="2241" spans="2:13" x14ac:dyDescent="0.2">
      <c r="B2241" s="148"/>
      <c r="C2241" s="148"/>
      <c r="D2241" s="148"/>
      <c r="E2241" s="148"/>
      <c r="F2241" s="148"/>
      <c r="G2241" s="148"/>
      <c r="H2241" s="148"/>
      <c r="I2241" s="148"/>
      <c r="J2241" s="148"/>
      <c r="K2241" s="148"/>
      <c r="L2241" s="148"/>
      <c r="M2241" s="148"/>
    </row>
    <row r="2242" spans="2:13" x14ac:dyDescent="0.2">
      <c r="B2242" s="148"/>
      <c r="C2242" s="148"/>
      <c r="D2242" s="148"/>
      <c r="E2242" s="148"/>
      <c r="F2242" s="148"/>
      <c r="G2242" s="148"/>
      <c r="H2242" s="148"/>
      <c r="I2242" s="148"/>
      <c r="J2242" s="148"/>
      <c r="K2242" s="148"/>
      <c r="L2242" s="148"/>
      <c r="M2242" s="148"/>
    </row>
    <row r="2243" spans="2:13" x14ac:dyDescent="0.2">
      <c r="B2243" s="148"/>
      <c r="C2243" s="148"/>
      <c r="D2243" s="148"/>
      <c r="E2243" s="148"/>
      <c r="F2243" s="148"/>
      <c r="G2243" s="148"/>
      <c r="H2243" s="148"/>
      <c r="I2243" s="148"/>
      <c r="J2243" s="148"/>
      <c r="K2243" s="148"/>
      <c r="L2243" s="148"/>
      <c r="M2243" s="148"/>
    </row>
    <row r="2244" spans="2:13" x14ac:dyDescent="0.2">
      <c r="B2244" s="148"/>
      <c r="C2244" s="148"/>
      <c r="D2244" s="148"/>
      <c r="E2244" s="148"/>
      <c r="F2244" s="148"/>
      <c r="G2244" s="148"/>
      <c r="H2244" s="148"/>
      <c r="I2244" s="148"/>
      <c r="J2244" s="148"/>
      <c r="K2244" s="148"/>
      <c r="L2244" s="148"/>
      <c r="M2244" s="148"/>
    </row>
    <row r="2245" spans="2:13" x14ac:dyDescent="0.2">
      <c r="B2245" s="148"/>
      <c r="C2245" s="148"/>
      <c r="D2245" s="148"/>
      <c r="E2245" s="148"/>
      <c r="F2245" s="148"/>
      <c r="G2245" s="148"/>
      <c r="H2245" s="148"/>
      <c r="I2245" s="148"/>
      <c r="J2245" s="148"/>
      <c r="K2245" s="148"/>
      <c r="L2245" s="148"/>
      <c r="M2245" s="148"/>
    </row>
    <row r="2246" spans="2:13" x14ac:dyDescent="0.2">
      <c r="B2246" s="148"/>
      <c r="C2246" s="148"/>
      <c r="D2246" s="148"/>
      <c r="E2246" s="148"/>
      <c r="F2246" s="148"/>
      <c r="G2246" s="148"/>
      <c r="H2246" s="148"/>
      <c r="I2246" s="148"/>
      <c r="J2246" s="148"/>
      <c r="K2246" s="148"/>
      <c r="L2246" s="148"/>
      <c r="M2246" s="148"/>
    </row>
    <row r="2247" spans="2:13" x14ac:dyDescent="0.2">
      <c r="B2247" s="148"/>
      <c r="C2247" s="148"/>
      <c r="D2247" s="148"/>
      <c r="E2247" s="148"/>
      <c r="F2247" s="148"/>
      <c r="G2247" s="148"/>
      <c r="H2247" s="148"/>
      <c r="I2247" s="148"/>
      <c r="J2247" s="148"/>
      <c r="K2247" s="148"/>
      <c r="L2247" s="148"/>
      <c r="M2247" s="148"/>
    </row>
    <row r="2248" spans="2:13" x14ac:dyDescent="0.2">
      <c r="B2248" s="148"/>
      <c r="C2248" s="148"/>
      <c r="D2248" s="148"/>
      <c r="E2248" s="148"/>
      <c r="F2248" s="148"/>
      <c r="G2248" s="148"/>
      <c r="H2248" s="148"/>
      <c r="I2248" s="148"/>
      <c r="J2248" s="148"/>
      <c r="K2248" s="148"/>
      <c r="L2248" s="148"/>
      <c r="M2248" s="148"/>
    </row>
    <row r="2249" spans="2:13" x14ac:dyDescent="0.2">
      <c r="B2249" s="148"/>
      <c r="C2249" s="148"/>
      <c r="D2249" s="148"/>
      <c r="E2249" s="148"/>
      <c r="F2249" s="148"/>
      <c r="G2249" s="148"/>
      <c r="H2249" s="148"/>
      <c r="I2249" s="148"/>
      <c r="J2249" s="148"/>
      <c r="K2249" s="148"/>
      <c r="L2249" s="148"/>
      <c r="M2249" s="148"/>
    </row>
    <row r="2250" spans="2:13" x14ac:dyDescent="0.2">
      <c r="B2250" s="148"/>
      <c r="C2250" s="148"/>
      <c r="D2250" s="148"/>
      <c r="E2250" s="148"/>
      <c r="F2250" s="148"/>
      <c r="G2250" s="148"/>
      <c r="H2250" s="148"/>
      <c r="I2250" s="148"/>
      <c r="J2250" s="148"/>
      <c r="K2250" s="148"/>
      <c r="L2250" s="148"/>
      <c r="M2250" s="148"/>
    </row>
    <row r="2251" spans="2:13" x14ac:dyDescent="0.2">
      <c r="B2251" s="148"/>
      <c r="C2251" s="148"/>
      <c r="D2251" s="148"/>
      <c r="E2251" s="148"/>
      <c r="F2251" s="148"/>
      <c r="G2251" s="148"/>
      <c r="H2251" s="148"/>
      <c r="I2251" s="148"/>
      <c r="J2251" s="148"/>
      <c r="K2251" s="148"/>
      <c r="L2251" s="148"/>
      <c r="M2251" s="148"/>
    </row>
    <row r="2252" spans="2:13" x14ac:dyDescent="0.2">
      <c r="B2252" s="148"/>
      <c r="C2252" s="148"/>
      <c r="D2252" s="148"/>
      <c r="E2252" s="148"/>
      <c r="F2252" s="148"/>
      <c r="G2252" s="148"/>
      <c r="H2252" s="148"/>
      <c r="I2252" s="148"/>
      <c r="J2252" s="148"/>
      <c r="K2252" s="148"/>
      <c r="L2252" s="148"/>
      <c r="M2252" s="148"/>
    </row>
    <row r="2253" spans="2:13" x14ac:dyDescent="0.2">
      <c r="B2253" s="148"/>
      <c r="C2253" s="148"/>
      <c r="D2253" s="148"/>
      <c r="E2253" s="148"/>
      <c r="F2253" s="148"/>
      <c r="G2253" s="148"/>
      <c r="H2253" s="148"/>
      <c r="I2253" s="148"/>
      <c r="J2253" s="148"/>
      <c r="K2253" s="148"/>
      <c r="L2253" s="148"/>
      <c r="M2253" s="148"/>
    </row>
    <row r="2254" spans="2:13" x14ac:dyDescent="0.2">
      <c r="B2254" s="148"/>
      <c r="C2254" s="148"/>
      <c r="D2254" s="148"/>
      <c r="E2254" s="148"/>
      <c r="F2254" s="148"/>
      <c r="G2254" s="148"/>
      <c r="H2254" s="148"/>
      <c r="I2254" s="148"/>
      <c r="J2254" s="148"/>
      <c r="K2254" s="148"/>
      <c r="L2254" s="148"/>
      <c r="M2254" s="148"/>
    </row>
    <row r="2255" spans="2:13" x14ac:dyDescent="0.2">
      <c r="B2255" s="148"/>
      <c r="C2255" s="148"/>
      <c r="D2255" s="148"/>
      <c r="E2255" s="148"/>
      <c r="F2255" s="148"/>
      <c r="G2255" s="148"/>
      <c r="H2255" s="148"/>
      <c r="I2255" s="148"/>
      <c r="J2255" s="148"/>
      <c r="K2255" s="148"/>
      <c r="L2255" s="148"/>
      <c r="M2255" s="148"/>
    </row>
    <row r="2256" spans="2:13" x14ac:dyDescent="0.2">
      <c r="B2256" s="148"/>
      <c r="C2256" s="148"/>
      <c r="D2256" s="148"/>
      <c r="E2256" s="148"/>
      <c r="F2256" s="148"/>
      <c r="G2256" s="148"/>
      <c r="H2256" s="148"/>
      <c r="I2256" s="148"/>
      <c r="J2256" s="148"/>
      <c r="K2256" s="148"/>
      <c r="L2256" s="148"/>
      <c r="M2256" s="148"/>
    </row>
    <row r="2257" spans="2:13" x14ac:dyDescent="0.2">
      <c r="B2257" s="148"/>
      <c r="C2257" s="148"/>
      <c r="D2257" s="148"/>
      <c r="E2257" s="148"/>
      <c r="F2257" s="148"/>
      <c r="G2257" s="148"/>
      <c r="H2257" s="148"/>
      <c r="I2257" s="148"/>
      <c r="J2257" s="148"/>
      <c r="K2257" s="148"/>
      <c r="L2257" s="148"/>
      <c r="M2257" s="148"/>
    </row>
    <row r="2258" spans="2:13" x14ac:dyDescent="0.2">
      <c r="B2258" s="148"/>
      <c r="C2258" s="148"/>
      <c r="D2258" s="148"/>
      <c r="E2258" s="148"/>
      <c r="F2258" s="148"/>
      <c r="G2258" s="148"/>
      <c r="H2258" s="148"/>
      <c r="I2258" s="148"/>
      <c r="J2258" s="148"/>
      <c r="K2258" s="148"/>
      <c r="L2258" s="148"/>
      <c r="M2258" s="148"/>
    </row>
    <row r="2259" spans="2:13" x14ac:dyDescent="0.2">
      <c r="B2259" s="148"/>
      <c r="C2259" s="148"/>
      <c r="D2259" s="148"/>
      <c r="E2259" s="148"/>
      <c r="F2259" s="148"/>
      <c r="G2259" s="148"/>
      <c r="H2259" s="148"/>
      <c r="I2259" s="148"/>
      <c r="J2259" s="148"/>
      <c r="K2259" s="148"/>
      <c r="L2259" s="148"/>
      <c r="M2259" s="148"/>
    </row>
    <row r="2260" spans="2:13" x14ac:dyDescent="0.2">
      <c r="B2260" s="148"/>
      <c r="C2260" s="148"/>
      <c r="D2260" s="148"/>
      <c r="E2260" s="148"/>
      <c r="F2260" s="148"/>
      <c r="G2260" s="148"/>
      <c r="H2260" s="148"/>
      <c r="I2260" s="148"/>
      <c r="J2260" s="148"/>
      <c r="K2260" s="148"/>
      <c r="L2260" s="148"/>
      <c r="M2260" s="148"/>
    </row>
    <row r="2261" spans="2:13" x14ac:dyDescent="0.2">
      <c r="B2261" s="148"/>
      <c r="C2261" s="148"/>
      <c r="D2261" s="148"/>
      <c r="E2261" s="148"/>
      <c r="F2261" s="148"/>
      <c r="G2261" s="148"/>
      <c r="H2261" s="148"/>
      <c r="I2261" s="148"/>
      <c r="J2261" s="148"/>
      <c r="K2261" s="148"/>
      <c r="L2261" s="148"/>
      <c r="M2261" s="148"/>
    </row>
    <row r="2262" spans="2:13" x14ac:dyDescent="0.2">
      <c r="B2262" s="148"/>
      <c r="C2262" s="148"/>
      <c r="D2262" s="148"/>
      <c r="E2262" s="148"/>
      <c r="F2262" s="148"/>
      <c r="G2262" s="148"/>
      <c r="H2262" s="148"/>
      <c r="I2262" s="148"/>
      <c r="J2262" s="148"/>
      <c r="K2262" s="148"/>
      <c r="L2262" s="148"/>
      <c r="M2262" s="148"/>
    </row>
    <row r="2263" spans="2:13" x14ac:dyDescent="0.2">
      <c r="B2263" s="148"/>
      <c r="C2263" s="148"/>
      <c r="D2263" s="148"/>
      <c r="E2263" s="148"/>
      <c r="F2263" s="148"/>
      <c r="G2263" s="148"/>
      <c r="H2263" s="148"/>
      <c r="I2263" s="148"/>
      <c r="J2263" s="148"/>
      <c r="K2263" s="148"/>
      <c r="L2263" s="148"/>
      <c r="M2263" s="148"/>
    </row>
    <row r="2264" spans="2:13" x14ac:dyDescent="0.2">
      <c r="B2264" s="148"/>
      <c r="C2264" s="148"/>
      <c r="D2264" s="148"/>
      <c r="E2264" s="148"/>
      <c r="F2264" s="148"/>
      <c r="G2264" s="148"/>
      <c r="H2264" s="148"/>
      <c r="I2264" s="148"/>
      <c r="J2264" s="148"/>
      <c r="K2264" s="148"/>
      <c r="L2264" s="148"/>
      <c r="M2264" s="148"/>
    </row>
    <row r="2265" spans="2:13" x14ac:dyDescent="0.2">
      <c r="B2265" s="148"/>
      <c r="C2265" s="148"/>
      <c r="D2265" s="148"/>
      <c r="E2265" s="148"/>
      <c r="F2265" s="148"/>
      <c r="G2265" s="148"/>
      <c r="H2265" s="148"/>
      <c r="I2265" s="148"/>
      <c r="J2265" s="148"/>
      <c r="K2265" s="148"/>
      <c r="L2265" s="148"/>
      <c r="M2265" s="148"/>
    </row>
    <row r="2266" spans="2:13" x14ac:dyDescent="0.2">
      <c r="B2266" s="148"/>
      <c r="C2266" s="148"/>
      <c r="D2266" s="148"/>
      <c r="E2266" s="148"/>
      <c r="F2266" s="148"/>
      <c r="G2266" s="148"/>
      <c r="H2266" s="148"/>
      <c r="I2266" s="148"/>
      <c r="J2266" s="148"/>
      <c r="K2266" s="148"/>
      <c r="L2266" s="148"/>
      <c r="M2266" s="148"/>
    </row>
    <row r="2267" spans="2:13" x14ac:dyDescent="0.2">
      <c r="B2267" s="148"/>
      <c r="C2267" s="148"/>
      <c r="D2267" s="148"/>
      <c r="E2267" s="148"/>
      <c r="F2267" s="148"/>
      <c r="G2267" s="148"/>
      <c r="H2267" s="148"/>
      <c r="I2267" s="148"/>
      <c r="J2267" s="148"/>
      <c r="K2267" s="148"/>
      <c r="L2267" s="148"/>
      <c r="M2267" s="148"/>
    </row>
    <row r="2268" spans="2:13" x14ac:dyDescent="0.2">
      <c r="B2268" s="148"/>
      <c r="C2268" s="148"/>
      <c r="D2268" s="148"/>
      <c r="E2268" s="148"/>
      <c r="F2268" s="148"/>
      <c r="G2268" s="148"/>
      <c r="H2268" s="148"/>
      <c r="I2268" s="148"/>
      <c r="J2268" s="148"/>
      <c r="K2268" s="148"/>
      <c r="L2268" s="148"/>
      <c r="M2268" s="148"/>
    </row>
    <row r="2269" spans="2:13" x14ac:dyDescent="0.2">
      <c r="B2269" s="148"/>
      <c r="C2269" s="148"/>
      <c r="D2269" s="148"/>
      <c r="E2269" s="148"/>
      <c r="F2269" s="148"/>
      <c r="G2269" s="148"/>
      <c r="H2269" s="148"/>
      <c r="I2269" s="148"/>
      <c r="J2269" s="148"/>
      <c r="K2269" s="148"/>
      <c r="L2269" s="148"/>
      <c r="M2269" s="148"/>
    </row>
    <row r="2270" spans="2:13" x14ac:dyDescent="0.2">
      <c r="B2270" s="148"/>
      <c r="C2270" s="148"/>
      <c r="D2270" s="148"/>
      <c r="E2270" s="148"/>
      <c r="F2270" s="148"/>
      <c r="G2270" s="148"/>
      <c r="H2270" s="148"/>
      <c r="I2270" s="148"/>
      <c r="J2270" s="148"/>
      <c r="K2270" s="148"/>
      <c r="L2270" s="148"/>
      <c r="M2270" s="148"/>
    </row>
    <row r="2271" spans="2:13" x14ac:dyDescent="0.2">
      <c r="B2271" s="148"/>
      <c r="C2271" s="148"/>
      <c r="D2271" s="148"/>
      <c r="E2271" s="148"/>
      <c r="F2271" s="148"/>
      <c r="G2271" s="148"/>
      <c r="H2271" s="148"/>
      <c r="I2271" s="148"/>
      <c r="J2271" s="148"/>
      <c r="K2271" s="148"/>
      <c r="L2271" s="148"/>
      <c r="M2271" s="148"/>
    </row>
    <row r="2272" spans="2:13" x14ac:dyDescent="0.2">
      <c r="B2272" s="148"/>
      <c r="C2272" s="148"/>
      <c r="D2272" s="148"/>
      <c r="E2272" s="148"/>
      <c r="F2272" s="148"/>
      <c r="G2272" s="148"/>
      <c r="H2272" s="148"/>
      <c r="I2272" s="148"/>
      <c r="J2272" s="148"/>
      <c r="K2272" s="148"/>
      <c r="L2272" s="148"/>
      <c r="M2272" s="148"/>
    </row>
    <row r="2273" spans="2:13" x14ac:dyDescent="0.2">
      <c r="B2273" s="148"/>
      <c r="C2273" s="148"/>
      <c r="D2273" s="148"/>
      <c r="E2273" s="148"/>
      <c r="F2273" s="148"/>
      <c r="G2273" s="148"/>
      <c r="H2273" s="148"/>
      <c r="I2273" s="148"/>
      <c r="J2273" s="148"/>
      <c r="K2273" s="148"/>
      <c r="L2273" s="148"/>
      <c r="M2273" s="148"/>
    </row>
    <row r="2274" spans="2:13" x14ac:dyDescent="0.2">
      <c r="B2274" s="148"/>
      <c r="C2274" s="148"/>
      <c r="D2274" s="148"/>
      <c r="E2274" s="148"/>
      <c r="F2274" s="148"/>
      <c r="G2274" s="148"/>
      <c r="H2274" s="148"/>
      <c r="I2274" s="148"/>
      <c r="J2274" s="148"/>
      <c r="K2274" s="148"/>
      <c r="L2274" s="148"/>
      <c r="M2274" s="148"/>
    </row>
    <row r="2275" spans="2:13" x14ac:dyDescent="0.2">
      <c r="B2275" s="148"/>
      <c r="C2275" s="148"/>
      <c r="D2275" s="148"/>
      <c r="E2275" s="148"/>
      <c r="F2275" s="148"/>
      <c r="G2275" s="148"/>
      <c r="H2275" s="148"/>
      <c r="I2275" s="148"/>
      <c r="J2275" s="148"/>
      <c r="K2275" s="148"/>
      <c r="L2275" s="148"/>
      <c r="M2275" s="148"/>
    </row>
    <row r="2276" spans="2:13" x14ac:dyDescent="0.2">
      <c r="B2276" s="148"/>
      <c r="C2276" s="148"/>
      <c r="D2276" s="148"/>
      <c r="E2276" s="148"/>
      <c r="F2276" s="148"/>
      <c r="G2276" s="148"/>
      <c r="H2276" s="148"/>
      <c r="I2276" s="148"/>
      <c r="J2276" s="148"/>
      <c r="K2276" s="148"/>
      <c r="L2276" s="148"/>
      <c r="M2276" s="148"/>
    </row>
    <row r="2277" spans="2:13" x14ac:dyDescent="0.2">
      <c r="B2277" s="148"/>
      <c r="C2277" s="148"/>
      <c r="D2277" s="148"/>
      <c r="E2277" s="148"/>
      <c r="F2277" s="148"/>
      <c r="G2277" s="148"/>
      <c r="H2277" s="148"/>
      <c r="I2277" s="148"/>
      <c r="J2277" s="148"/>
      <c r="K2277" s="148"/>
      <c r="L2277" s="148"/>
      <c r="M2277" s="148"/>
    </row>
    <row r="2278" spans="2:13" x14ac:dyDescent="0.2">
      <c r="B2278" s="148"/>
      <c r="C2278" s="148"/>
      <c r="D2278" s="148"/>
      <c r="E2278" s="148"/>
      <c r="F2278" s="148"/>
      <c r="G2278" s="148"/>
      <c r="H2278" s="148"/>
      <c r="I2278" s="148"/>
      <c r="J2278" s="148"/>
      <c r="K2278" s="148"/>
      <c r="L2278" s="148"/>
      <c r="M2278" s="148"/>
    </row>
    <row r="2279" spans="2:13" x14ac:dyDescent="0.2">
      <c r="B2279" s="148"/>
      <c r="C2279" s="148"/>
      <c r="D2279" s="148"/>
      <c r="E2279" s="148"/>
      <c r="F2279" s="148"/>
      <c r="G2279" s="148"/>
      <c r="H2279" s="148"/>
      <c r="I2279" s="148"/>
      <c r="J2279" s="148"/>
      <c r="K2279" s="148"/>
      <c r="L2279" s="148"/>
      <c r="M2279" s="148"/>
    </row>
    <row r="2280" spans="2:13" x14ac:dyDescent="0.2">
      <c r="B2280" s="148"/>
      <c r="C2280" s="148"/>
      <c r="D2280" s="148"/>
      <c r="E2280" s="148"/>
      <c r="F2280" s="148"/>
      <c r="G2280" s="148"/>
      <c r="H2280" s="148"/>
      <c r="I2280" s="148"/>
      <c r="J2280" s="148"/>
      <c r="K2280" s="148"/>
      <c r="L2280" s="148"/>
      <c r="M2280" s="148"/>
    </row>
    <row r="2281" spans="2:13" x14ac:dyDescent="0.2">
      <c r="B2281" s="148"/>
      <c r="C2281" s="148"/>
      <c r="D2281" s="148"/>
      <c r="E2281" s="148"/>
      <c r="F2281" s="148"/>
      <c r="G2281" s="148"/>
      <c r="H2281" s="148"/>
      <c r="I2281" s="148"/>
      <c r="J2281" s="148"/>
      <c r="K2281" s="148"/>
      <c r="L2281" s="148"/>
      <c r="M2281" s="148"/>
    </row>
    <row r="2282" spans="2:13" x14ac:dyDescent="0.2">
      <c r="B2282" s="148"/>
      <c r="C2282" s="148"/>
      <c r="D2282" s="148"/>
      <c r="E2282" s="148"/>
      <c r="F2282" s="148"/>
      <c r="G2282" s="148"/>
      <c r="H2282" s="148"/>
      <c r="I2282" s="148"/>
      <c r="J2282" s="148"/>
      <c r="K2282" s="148"/>
      <c r="L2282" s="148"/>
      <c r="M2282" s="148"/>
    </row>
    <row r="2283" spans="2:13" x14ac:dyDescent="0.2">
      <c r="B2283" s="148"/>
      <c r="C2283" s="148"/>
      <c r="D2283" s="148"/>
      <c r="E2283" s="148"/>
      <c r="F2283" s="148"/>
      <c r="G2283" s="148"/>
      <c r="H2283" s="148"/>
      <c r="I2283" s="148"/>
      <c r="J2283" s="148"/>
      <c r="K2283" s="148"/>
      <c r="L2283" s="148"/>
      <c r="M2283" s="148"/>
    </row>
    <row r="2284" spans="2:13" x14ac:dyDescent="0.2">
      <c r="B2284" s="148"/>
      <c r="C2284" s="148"/>
      <c r="D2284" s="148"/>
      <c r="E2284" s="148"/>
      <c r="F2284" s="148"/>
      <c r="G2284" s="148"/>
      <c r="H2284" s="148"/>
      <c r="I2284" s="148"/>
      <c r="J2284" s="148"/>
      <c r="K2284" s="148"/>
      <c r="L2284" s="148"/>
      <c r="M2284" s="148"/>
    </row>
    <row r="2285" spans="2:13" x14ac:dyDescent="0.2">
      <c r="B2285" s="148"/>
      <c r="C2285" s="148"/>
      <c r="D2285" s="148"/>
      <c r="E2285" s="148"/>
      <c r="F2285" s="148"/>
      <c r="G2285" s="148"/>
      <c r="H2285" s="148"/>
      <c r="I2285" s="148"/>
      <c r="J2285" s="148"/>
      <c r="K2285" s="148"/>
      <c r="L2285" s="148"/>
      <c r="M2285" s="148"/>
    </row>
    <row r="2286" spans="2:13" x14ac:dyDescent="0.2">
      <c r="B2286" s="148"/>
      <c r="C2286" s="148"/>
      <c r="D2286" s="148"/>
      <c r="E2286" s="148"/>
      <c r="F2286" s="148"/>
      <c r="G2286" s="148"/>
      <c r="H2286" s="148"/>
      <c r="I2286" s="148"/>
      <c r="J2286" s="148"/>
      <c r="K2286" s="148"/>
      <c r="L2286" s="148"/>
      <c r="M2286" s="148"/>
    </row>
    <row r="2287" spans="2:13" x14ac:dyDescent="0.2">
      <c r="B2287" s="148"/>
      <c r="C2287" s="148"/>
      <c r="D2287" s="148"/>
      <c r="E2287" s="148"/>
      <c r="F2287" s="148"/>
      <c r="G2287" s="148"/>
      <c r="H2287" s="148"/>
      <c r="I2287" s="148"/>
      <c r="J2287" s="148"/>
      <c r="K2287" s="148"/>
      <c r="L2287" s="148"/>
      <c r="M2287" s="148"/>
    </row>
    <row r="2288" spans="2:13" x14ac:dyDescent="0.2">
      <c r="B2288" s="148"/>
      <c r="C2288" s="148"/>
      <c r="D2288" s="148"/>
      <c r="E2288" s="148"/>
      <c r="F2288" s="148"/>
      <c r="G2288" s="148"/>
      <c r="H2288" s="148"/>
      <c r="I2288" s="148"/>
      <c r="J2288" s="148"/>
      <c r="K2288" s="148"/>
      <c r="L2288" s="148"/>
      <c r="M2288" s="148"/>
    </row>
    <row r="2289" spans="2:13" x14ac:dyDescent="0.2">
      <c r="B2289" s="148"/>
      <c r="C2289" s="148"/>
      <c r="D2289" s="148"/>
      <c r="E2289" s="148"/>
      <c r="F2289" s="148"/>
      <c r="G2289" s="148"/>
      <c r="H2289" s="148"/>
      <c r="I2289" s="148"/>
      <c r="J2289" s="148"/>
      <c r="K2289" s="148"/>
      <c r="L2289" s="148"/>
      <c r="M2289" s="148"/>
    </row>
    <row r="2290" spans="2:13" x14ac:dyDescent="0.2">
      <c r="B2290" s="148"/>
      <c r="C2290" s="148"/>
      <c r="D2290" s="148"/>
      <c r="E2290" s="148"/>
      <c r="F2290" s="148"/>
      <c r="G2290" s="148"/>
      <c r="H2290" s="148"/>
      <c r="I2290" s="148"/>
      <c r="J2290" s="148"/>
      <c r="K2290" s="148"/>
      <c r="L2290" s="148"/>
      <c r="M2290" s="148"/>
    </row>
    <row r="2291" spans="2:13" x14ac:dyDescent="0.2">
      <c r="B2291" s="148"/>
      <c r="C2291" s="148"/>
      <c r="D2291" s="148"/>
      <c r="E2291" s="148"/>
      <c r="F2291" s="148"/>
      <c r="G2291" s="148"/>
      <c r="H2291" s="148"/>
      <c r="I2291" s="148"/>
      <c r="J2291" s="148"/>
      <c r="K2291" s="148"/>
      <c r="L2291" s="148"/>
      <c r="M2291" s="148"/>
    </row>
    <row r="2292" spans="2:13" x14ac:dyDescent="0.2">
      <c r="B2292" s="148"/>
      <c r="C2292" s="148"/>
      <c r="D2292" s="148"/>
      <c r="E2292" s="148"/>
      <c r="F2292" s="148"/>
      <c r="G2292" s="148"/>
      <c r="H2292" s="148"/>
      <c r="I2292" s="148"/>
      <c r="J2292" s="148"/>
      <c r="K2292" s="148"/>
      <c r="L2292" s="148"/>
      <c r="M2292" s="148"/>
    </row>
    <row r="2293" spans="2:13" x14ac:dyDescent="0.2">
      <c r="B2293" s="148"/>
      <c r="C2293" s="148"/>
      <c r="D2293" s="148"/>
      <c r="E2293" s="148"/>
      <c r="F2293" s="148"/>
      <c r="G2293" s="148"/>
      <c r="H2293" s="148"/>
      <c r="I2293" s="148"/>
      <c r="J2293" s="148"/>
      <c r="K2293" s="148"/>
      <c r="L2293" s="148"/>
      <c r="M2293" s="148"/>
    </row>
    <row r="2294" spans="2:13" x14ac:dyDescent="0.2">
      <c r="B2294" s="148"/>
      <c r="C2294" s="148"/>
      <c r="D2294" s="148"/>
      <c r="E2294" s="148"/>
      <c r="F2294" s="148"/>
      <c r="G2294" s="148"/>
      <c r="H2294" s="148"/>
      <c r="I2294" s="148"/>
      <c r="J2294" s="148"/>
      <c r="K2294" s="148"/>
      <c r="L2294" s="148"/>
      <c r="M2294" s="148"/>
    </row>
    <row r="2295" spans="2:13" x14ac:dyDescent="0.2">
      <c r="B2295" s="148"/>
      <c r="C2295" s="148"/>
      <c r="D2295" s="148"/>
      <c r="E2295" s="148"/>
      <c r="F2295" s="148"/>
      <c r="G2295" s="148"/>
      <c r="H2295" s="148"/>
      <c r="I2295" s="148"/>
      <c r="J2295" s="148"/>
      <c r="K2295" s="148"/>
      <c r="L2295" s="148"/>
      <c r="M2295" s="148"/>
    </row>
    <row r="2296" spans="2:13" x14ac:dyDescent="0.2">
      <c r="B2296" s="148"/>
      <c r="C2296" s="148"/>
      <c r="D2296" s="148"/>
      <c r="E2296" s="148"/>
      <c r="F2296" s="148"/>
      <c r="G2296" s="148"/>
      <c r="H2296" s="148"/>
      <c r="I2296" s="148"/>
      <c r="J2296" s="148"/>
      <c r="K2296" s="148"/>
      <c r="L2296" s="148"/>
      <c r="M2296" s="148"/>
    </row>
    <row r="2297" spans="2:13" x14ac:dyDescent="0.2">
      <c r="B2297" s="148"/>
      <c r="C2297" s="148"/>
      <c r="D2297" s="148"/>
      <c r="E2297" s="148"/>
      <c r="F2297" s="148"/>
      <c r="G2297" s="148"/>
      <c r="H2297" s="148"/>
      <c r="I2297" s="148"/>
      <c r="J2297" s="148"/>
      <c r="K2297" s="148"/>
      <c r="L2297" s="148"/>
      <c r="M2297" s="148"/>
    </row>
    <row r="2298" spans="2:13" x14ac:dyDescent="0.2">
      <c r="B2298" s="148"/>
      <c r="C2298" s="148"/>
      <c r="D2298" s="148"/>
      <c r="E2298" s="148"/>
      <c r="F2298" s="148"/>
      <c r="G2298" s="148"/>
      <c r="H2298" s="148"/>
      <c r="I2298" s="148"/>
      <c r="J2298" s="148"/>
      <c r="K2298" s="148"/>
      <c r="L2298" s="148"/>
      <c r="M2298" s="148"/>
    </row>
    <row r="2299" spans="2:13" x14ac:dyDescent="0.2">
      <c r="B2299" s="148"/>
      <c r="C2299" s="148"/>
      <c r="D2299" s="148"/>
      <c r="E2299" s="148"/>
      <c r="F2299" s="148"/>
      <c r="G2299" s="148"/>
      <c r="H2299" s="148"/>
      <c r="I2299" s="148"/>
      <c r="J2299" s="148"/>
      <c r="K2299" s="148"/>
      <c r="L2299" s="148"/>
      <c r="M2299" s="148"/>
    </row>
    <row r="2300" spans="2:13" x14ac:dyDescent="0.2">
      <c r="B2300" s="148"/>
      <c r="C2300" s="148"/>
      <c r="D2300" s="148"/>
      <c r="E2300" s="148"/>
      <c r="F2300" s="148"/>
      <c r="G2300" s="148"/>
      <c r="H2300" s="148"/>
      <c r="I2300" s="148"/>
      <c r="J2300" s="148"/>
      <c r="K2300" s="148"/>
      <c r="L2300" s="148"/>
      <c r="M2300" s="148"/>
    </row>
    <row r="2301" spans="2:13" x14ac:dyDescent="0.2">
      <c r="B2301" s="148"/>
      <c r="C2301" s="148"/>
      <c r="D2301" s="148"/>
      <c r="E2301" s="148"/>
      <c r="F2301" s="148"/>
      <c r="G2301" s="148"/>
      <c r="H2301" s="148"/>
      <c r="I2301" s="148"/>
      <c r="J2301" s="148"/>
      <c r="K2301" s="148"/>
      <c r="L2301" s="148"/>
      <c r="M2301" s="148"/>
    </row>
    <row r="2302" spans="2:13" x14ac:dyDescent="0.2">
      <c r="B2302" s="148"/>
      <c r="C2302" s="148"/>
      <c r="D2302" s="148"/>
      <c r="E2302" s="148"/>
      <c r="F2302" s="148"/>
      <c r="G2302" s="148"/>
      <c r="H2302" s="148"/>
      <c r="I2302" s="148"/>
      <c r="J2302" s="148"/>
      <c r="K2302" s="148"/>
      <c r="L2302" s="148"/>
      <c r="M2302" s="148"/>
    </row>
    <row r="2303" spans="2:13" x14ac:dyDescent="0.2">
      <c r="B2303" s="148"/>
      <c r="C2303" s="148"/>
      <c r="D2303" s="148"/>
      <c r="E2303" s="148"/>
      <c r="F2303" s="148"/>
      <c r="G2303" s="148"/>
      <c r="H2303" s="148"/>
      <c r="I2303" s="148"/>
      <c r="J2303" s="148"/>
      <c r="K2303" s="148"/>
      <c r="L2303" s="148"/>
      <c r="M2303" s="148"/>
    </row>
    <row r="2304" spans="2:13" x14ac:dyDescent="0.2">
      <c r="B2304" s="148"/>
      <c r="C2304" s="148"/>
      <c r="D2304" s="148"/>
      <c r="E2304" s="148"/>
      <c r="F2304" s="148"/>
      <c r="G2304" s="148"/>
      <c r="H2304" s="148"/>
      <c r="I2304" s="148"/>
      <c r="J2304" s="148"/>
      <c r="K2304" s="148"/>
      <c r="L2304" s="148"/>
      <c r="M2304" s="148"/>
    </row>
    <row r="2305" spans="2:13" x14ac:dyDescent="0.2">
      <c r="B2305" s="148"/>
      <c r="C2305" s="148"/>
      <c r="D2305" s="148"/>
      <c r="E2305" s="148"/>
      <c r="F2305" s="148"/>
      <c r="G2305" s="148"/>
      <c r="H2305" s="148"/>
      <c r="I2305" s="148"/>
      <c r="J2305" s="148"/>
      <c r="K2305" s="148"/>
      <c r="L2305" s="148"/>
      <c r="M2305" s="148"/>
    </row>
    <row r="2306" spans="2:13" x14ac:dyDescent="0.2">
      <c r="B2306" s="148"/>
      <c r="C2306" s="148"/>
      <c r="D2306" s="148"/>
      <c r="E2306" s="148"/>
      <c r="F2306" s="148"/>
      <c r="G2306" s="148"/>
      <c r="H2306" s="148"/>
      <c r="I2306" s="148"/>
      <c r="J2306" s="148"/>
      <c r="K2306" s="148"/>
      <c r="L2306" s="148"/>
      <c r="M2306" s="148"/>
    </row>
    <row r="2307" spans="2:13" x14ac:dyDescent="0.2">
      <c r="B2307" s="148"/>
      <c r="C2307" s="148"/>
      <c r="D2307" s="148"/>
      <c r="E2307" s="148"/>
      <c r="F2307" s="148"/>
      <c r="G2307" s="148"/>
      <c r="H2307" s="148"/>
      <c r="I2307" s="148"/>
      <c r="J2307" s="148"/>
      <c r="K2307" s="148"/>
      <c r="L2307" s="148"/>
      <c r="M2307" s="148"/>
    </row>
    <row r="2308" spans="2:13" x14ac:dyDescent="0.2">
      <c r="B2308" s="148"/>
      <c r="C2308" s="148"/>
      <c r="D2308" s="148"/>
      <c r="E2308" s="148"/>
      <c r="F2308" s="148"/>
      <c r="G2308" s="148"/>
      <c r="H2308" s="148"/>
      <c r="I2308" s="148"/>
      <c r="J2308" s="148"/>
      <c r="K2308" s="148"/>
      <c r="L2308" s="148"/>
      <c r="M2308" s="148"/>
    </row>
    <row r="2309" spans="2:13" x14ac:dyDescent="0.2">
      <c r="B2309" s="148"/>
      <c r="C2309" s="148"/>
      <c r="D2309" s="148"/>
      <c r="E2309" s="148"/>
      <c r="F2309" s="148"/>
      <c r="G2309" s="148"/>
      <c r="H2309" s="148"/>
      <c r="I2309" s="148"/>
      <c r="J2309" s="148"/>
      <c r="K2309" s="148"/>
      <c r="L2309" s="148"/>
      <c r="M2309" s="148"/>
    </row>
    <row r="2310" spans="2:13" x14ac:dyDescent="0.2">
      <c r="B2310" s="148"/>
      <c r="C2310" s="148"/>
      <c r="D2310" s="148"/>
      <c r="E2310" s="148"/>
      <c r="F2310" s="148"/>
      <c r="G2310" s="148"/>
      <c r="H2310" s="148"/>
      <c r="I2310" s="148"/>
      <c r="J2310" s="148"/>
      <c r="K2310" s="148"/>
      <c r="L2310" s="148"/>
      <c r="M2310" s="148"/>
    </row>
    <row r="2311" spans="2:13" x14ac:dyDescent="0.2">
      <c r="B2311" s="148"/>
      <c r="C2311" s="148"/>
      <c r="D2311" s="148"/>
      <c r="E2311" s="148"/>
      <c r="F2311" s="148"/>
      <c r="G2311" s="148"/>
      <c r="H2311" s="148"/>
      <c r="I2311" s="148"/>
      <c r="J2311" s="148"/>
      <c r="K2311" s="148"/>
      <c r="L2311" s="148"/>
      <c r="M2311" s="148"/>
    </row>
    <row r="2312" spans="2:13" x14ac:dyDescent="0.2">
      <c r="B2312" s="148"/>
      <c r="C2312" s="148"/>
      <c r="D2312" s="148"/>
      <c r="E2312" s="148"/>
      <c r="F2312" s="148"/>
      <c r="G2312" s="148"/>
      <c r="H2312" s="148"/>
      <c r="I2312" s="148"/>
      <c r="J2312" s="148"/>
      <c r="K2312" s="148"/>
      <c r="L2312" s="148"/>
      <c r="M2312" s="148"/>
    </row>
    <row r="2313" spans="2:13" x14ac:dyDescent="0.2">
      <c r="B2313" s="148"/>
      <c r="C2313" s="148"/>
      <c r="D2313" s="148"/>
      <c r="E2313" s="148"/>
      <c r="F2313" s="148"/>
      <c r="G2313" s="148"/>
      <c r="H2313" s="148"/>
      <c r="I2313" s="148"/>
      <c r="J2313" s="148"/>
      <c r="K2313" s="148"/>
      <c r="L2313" s="148"/>
      <c r="M2313" s="148"/>
    </row>
    <row r="2314" spans="2:13" x14ac:dyDescent="0.2">
      <c r="B2314" s="148"/>
      <c r="C2314" s="148"/>
      <c r="D2314" s="148"/>
      <c r="E2314" s="148"/>
      <c r="F2314" s="148"/>
      <c r="G2314" s="148"/>
      <c r="H2314" s="148"/>
      <c r="I2314" s="148"/>
      <c r="J2314" s="148"/>
      <c r="K2314" s="148"/>
      <c r="L2314" s="148"/>
      <c r="M2314" s="148"/>
    </row>
    <row r="2315" spans="2:13" x14ac:dyDescent="0.2">
      <c r="B2315" s="148"/>
      <c r="C2315" s="148"/>
      <c r="D2315" s="148"/>
      <c r="E2315" s="148"/>
      <c r="F2315" s="148"/>
      <c r="G2315" s="148"/>
      <c r="H2315" s="148"/>
      <c r="I2315" s="148"/>
      <c r="J2315" s="148"/>
      <c r="K2315" s="148"/>
      <c r="L2315" s="148"/>
      <c r="M2315" s="148"/>
    </row>
    <row r="2316" spans="2:13" x14ac:dyDescent="0.2">
      <c r="B2316" s="148"/>
      <c r="C2316" s="148"/>
      <c r="D2316" s="148"/>
      <c r="E2316" s="148"/>
      <c r="F2316" s="148"/>
      <c r="G2316" s="148"/>
      <c r="H2316" s="148"/>
      <c r="I2316" s="148"/>
      <c r="J2316" s="148"/>
      <c r="K2316" s="148"/>
      <c r="L2316" s="148"/>
      <c r="M2316" s="148"/>
    </row>
    <row r="2317" spans="2:13" x14ac:dyDescent="0.2">
      <c r="B2317" s="148"/>
      <c r="C2317" s="148"/>
      <c r="D2317" s="148"/>
      <c r="E2317" s="148"/>
      <c r="F2317" s="148"/>
      <c r="G2317" s="148"/>
      <c r="H2317" s="148"/>
      <c r="I2317" s="148"/>
      <c r="J2317" s="148"/>
      <c r="K2317" s="148"/>
      <c r="L2317" s="148"/>
      <c r="M2317" s="148"/>
    </row>
    <row r="2318" spans="2:13" x14ac:dyDescent="0.2">
      <c r="B2318" s="148"/>
      <c r="C2318" s="148"/>
      <c r="D2318" s="148"/>
      <c r="E2318" s="148"/>
      <c r="F2318" s="148"/>
      <c r="G2318" s="148"/>
      <c r="H2318" s="148"/>
      <c r="I2318" s="148"/>
      <c r="J2318" s="148"/>
      <c r="K2318" s="148"/>
      <c r="L2318" s="148"/>
      <c r="M2318" s="148"/>
    </row>
    <row r="2319" spans="2:13" x14ac:dyDescent="0.2">
      <c r="B2319" s="148"/>
      <c r="C2319" s="148"/>
      <c r="D2319" s="148"/>
      <c r="E2319" s="148"/>
      <c r="F2319" s="148"/>
      <c r="G2319" s="148"/>
      <c r="H2319" s="148"/>
      <c r="I2319" s="148"/>
      <c r="J2319" s="148"/>
      <c r="K2319" s="148"/>
      <c r="L2319" s="148"/>
      <c r="M2319" s="148"/>
    </row>
    <row r="2320" spans="2:13" x14ac:dyDescent="0.2">
      <c r="B2320" s="148"/>
      <c r="C2320" s="148"/>
      <c r="D2320" s="148"/>
      <c r="E2320" s="148"/>
      <c r="F2320" s="148"/>
      <c r="G2320" s="148"/>
      <c r="H2320" s="148"/>
      <c r="I2320" s="148"/>
      <c r="J2320" s="148"/>
      <c r="K2320" s="148"/>
      <c r="L2320" s="148"/>
      <c r="M2320" s="148"/>
    </row>
    <row r="2321" spans="2:13" x14ac:dyDescent="0.2">
      <c r="B2321" s="148"/>
      <c r="C2321" s="148"/>
      <c r="D2321" s="148"/>
      <c r="E2321" s="148"/>
      <c r="F2321" s="148"/>
      <c r="G2321" s="148"/>
      <c r="H2321" s="148"/>
      <c r="I2321" s="148"/>
      <c r="J2321" s="148"/>
      <c r="K2321" s="148"/>
      <c r="L2321" s="148"/>
      <c r="M2321" s="148"/>
    </row>
    <row r="2322" spans="2:13" x14ac:dyDescent="0.2">
      <c r="B2322" s="148"/>
      <c r="C2322" s="148"/>
      <c r="D2322" s="148"/>
      <c r="E2322" s="148"/>
      <c r="F2322" s="148"/>
      <c r="G2322" s="148"/>
      <c r="H2322" s="148"/>
      <c r="I2322" s="148"/>
      <c r="J2322" s="148"/>
      <c r="K2322" s="148"/>
      <c r="L2322" s="148"/>
      <c r="M2322" s="148"/>
    </row>
    <row r="2323" spans="2:13" x14ac:dyDescent="0.2">
      <c r="B2323" s="148"/>
      <c r="C2323" s="148"/>
      <c r="D2323" s="148"/>
      <c r="E2323" s="148"/>
      <c r="F2323" s="148"/>
      <c r="G2323" s="148"/>
      <c r="H2323" s="148"/>
      <c r="I2323" s="148"/>
      <c r="J2323" s="148"/>
      <c r="K2323" s="148"/>
      <c r="L2323" s="148"/>
      <c r="M2323" s="148"/>
    </row>
    <row r="2324" spans="2:13" x14ac:dyDescent="0.2">
      <c r="B2324" s="148"/>
      <c r="C2324" s="148"/>
      <c r="D2324" s="148"/>
      <c r="E2324" s="148"/>
      <c r="F2324" s="148"/>
      <c r="G2324" s="148"/>
      <c r="H2324" s="148"/>
      <c r="I2324" s="148"/>
      <c r="J2324" s="148"/>
      <c r="K2324" s="148"/>
      <c r="L2324" s="148"/>
      <c r="M2324" s="148"/>
    </row>
    <row r="2325" spans="2:13" x14ac:dyDescent="0.2">
      <c r="B2325" s="148"/>
      <c r="C2325" s="148"/>
      <c r="D2325" s="148"/>
      <c r="E2325" s="148"/>
      <c r="F2325" s="148"/>
      <c r="G2325" s="148"/>
      <c r="H2325" s="148"/>
      <c r="I2325" s="148"/>
      <c r="J2325" s="148"/>
      <c r="K2325" s="148"/>
      <c r="L2325" s="148"/>
      <c r="M2325" s="148"/>
    </row>
    <row r="2326" spans="2:13" x14ac:dyDescent="0.2">
      <c r="B2326" s="148"/>
      <c r="C2326" s="148"/>
      <c r="D2326" s="148"/>
      <c r="E2326" s="148"/>
      <c r="F2326" s="148"/>
      <c r="G2326" s="148"/>
      <c r="H2326" s="148"/>
      <c r="I2326" s="148"/>
      <c r="J2326" s="148"/>
      <c r="K2326" s="148"/>
      <c r="L2326" s="148"/>
      <c r="M2326" s="148"/>
    </row>
    <row r="2327" spans="2:13" x14ac:dyDescent="0.2">
      <c r="B2327" s="148"/>
      <c r="C2327" s="148"/>
      <c r="D2327" s="148"/>
      <c r="E2327" s="148"/>
      <c r="F2327" s="148"/>
      <c r="G2327" s="148"/>
      <c r="H2327" s="148"/>
      <c r="I2327" s="148"/>
      <c r="J2327" s="148"/>
      <c r="K2327" s="148"/>
      <c r="L2327" s="148"/>
      <c r="M2327" s="148"/>
    </row>
    <row r="2328" spans="2:13" x14ac:dyDescent="0.2">
      <c r="B2328" s="148"/>
      <c r="C2328" s="148"/>
      <c r="D2328" s="148"/>
      <c r="E2328" s="148"/>
      <c r="F2328" s="148"/>
      <c r="G2328" s="148"/>
      <c r="H2328" s="148"/>
      <c r="I2328" s="148"/>
      <c r="J2328" s="148"/>
      <c r="K2328" s="148"/>
      <c r="L2328" s="148"/>
      <c r="M2328" s="148"/>
    </row>
    <row r="2329" spans="2:13" x14ac:dyDescent="0.2">
      <c r="B2329" s="148"/>
      <c r="C2329" s="148"/>
      <c r="D2329" s="148"/>
      <c r="E2329" s="148"/>
      <c r="F2329" s="148"/>
      <c r="G2329" s="148"/>
      <c r="H2329" s="148"/>
      <c r="I2329" s="148"/>
      <c r="J2329" s="148"/>
      <c r="K2329" s="148"/>
      <c r="L2329" s="148"/>
      <c r="M2329" s="148"/>
    </row>
    <row r="2330" spans="2:13" x14ac:dyDescent="0.2">
      <c r="B2330" s="148"/>
      <c r="C2330" s="148"/>
      <c r="D2330" s="148"/>
      <c r="E2330" s="148"/>
      <c r="F2330" s="148"/>
      <c r="G2330" s="148"/>
      <c r="H2330" s="148"/>
      <c r="I2330" s="148"/>
      <c r="J2330" s="148"/>
      <c r="K2330" s="148"/>
      <c r="L2330" s="148"/>
      <c r="M2330" s="148"/>
    </row>
    <row r="2331" spans="2:13" x14ac:dyDescent="0.2">
      <c r="B2331" s="148"/>
      <c r="C2331" s="148"/>
      <c r="D2331" s="148"/>
      <c r="E2331" s="148"/>
      <c r="F2331" s="148"/>
      <c r="G2331" s="148"/>
      <c r="H2331" s="148"/>
      <c r="I2331" s="148"/>
      <c r="J2331" s="148"/>
      <c r="K2331" s="148"/>
      <c r="L2331" s="148"/>
      <c r="M2331" s="148"/>
    </row>
    <row r="2332" spans="2:13" x14ac:dyDescent="0.2">
      <c r="B2332" s="148"/>
      <c r="C2332" s="148"/>
      <c r="D2332" s="148"/>
      <c r="E2332" s="148"/>
      <c r="F2332" s="148"/>
      <c r="G2332" s="148"/>
      <c r="H2332" s="148"/>
      <c r="I2332" s="148"/>
      <c r="J2332" s="148"/>
      <c r="K2332" s="148"/>
      <c r="L2332" s="148"/>
      <c r="M2332" s="148"/>
    </row>
    <row r="2333" spans="2:13" x14ac:dyDescent="0.2">
      <c r="B2333" s="148"/>
      <c r="C2333" s="148"/>
      <c r="D2333" s="148"/>
      <c r="E2333" s="148"/>
      <c r="F2333" s="148"/>
      <c r="G2333" s="148"/>
      <c r="H2333" s="148"/>
      <c r="I2333" s="148"/>
      <c r="J2333" s="148"/>
      <c r="K2333" s="148"/>
      <c r="L2333" s="148"/>
      <c r="M2333" s="148"/>
    </row>
    <row r="2334" spans="2:13" x14ac:dyDescent="0.2">
      <c r="B2334" s="148"/>
      <c r="C2334" s="148"/>
      <c r="D2334" s="148"/>
      <c r="E2334" s="148"/>
      <c r="F2334" s="148"/>
      <c r="G2334" s="148"/>
      <c r="H2334" s="148"/>
      <c r="I2334" s="148"/>
      <c r="J2334" s="148"/>
      <c r="K2334" s="148"/>
      <c r="L2334" s="148"/>
      <c r="M2334" s="148"/>
    </row>
    <row r="2335" spans="2:13" x14ac:dyDescent="0.2">
      <c r="B2335" s="148"/>
      <c r="C2335" s="148"/>
      <c r="D2335" s="148"/>
      <c r="E2335" s="148"/>
      <c r="F2335" s="148"/>
      <c r="G2335" s="148"/>
      <c r="H2335" s="148"/>
      <c r="I2335" s="148"/>
      <c r="J2335" s="148"/>
      <c r="K2335" s="148"/>
      <c r="L2335" s="148"/>
      <c r="M2335" s="148"/>
    </row>
    <row r="2336" spans="2:13" x14ac:dyDescent="0.2">
      <c r="B2336" s="148"/>
      <c r="C2336" s="148"/>
      <c r="D2336" s="148"/>
      <c r="E2336" s="148"/>
      <c r="F2336" s="148"/>
      <c r="G2336" s="148"/>
      <c r="H2336" s="148"/>
      <c r="I2336" s="148"/>
      <c r="J2336" s="148"/>
      <c r="K2336" s="148"/>
      <c r="L2336" s="148"/>
      <c r="M2336" s="148"/>
    </row>
    <row r="2337" spans="2:13" x14ac:dyDescent="0.2">
      <c r="B2337" s="148"/>
      <c r="C2337" s="148"/>
      <c r="D2337" s="148"/>
      <c r="E2337" s="148"/>
      <c r="F2337" s="148"/>
      <c r="G2337" s="148"/>
      <c r="H2337" s="148"/>
      <c r="I2337" s="148"/>
      <c r="J2337" s="148"/>
      <c r="K2337" s="148"/>
      <c r="L2337" s="148"/>
      <c r="M2337" s="148"/>
    </row>
    <row r="2338" spans="2:13" x14ac:dyDescent="0.2">
      <c r="B2338" s="148"/>
      <c r="C2338" s="148"/>
      <c r="D2338" s="148"/>
      <c r="E2338" s="148"/>
      <c r="F2338" s="148"/>
      <c r="G2338" s="148"/>
      <c r="H2338" s="148"/>
      <c r="I2338" s="148"/>
      <c r="J2338" s="148"/>
      <c r="K2338" s="148"/>
      <c r="L2338" s="148"/>
      <c r="M2338" s="148"/>
    </row>
    <row r="2339" spans="2:13" x14ac:dyDescent="0.2">
      <c r="B2339" s="148"/>
      <c r="C2339" s="148"/>
      <c r="D2339" s="148"/>
      <c r="E2339" s="148"/>
      <c r="F2339" s="148"/>
      <c r="G2339" s="148"/>
      <c r="H2339" s="148"/>
      <c r="I2339" s="148"/>
      <c r="J2339" s="148"/>
      <c r="K2339" s="148"/>
      <c r="L2339" s="148"/>
      <c r="M2339" s="148"/>
    </row>
    <row r="2340" spans="2:13" x14ac:dyDescent="0.2">
      <c r="B2340" s="148"/>
      <c r="C2340" s="148"/>
      <c r="D2340" s="148"/>
      <c r="E2340" s="148"/>
      <c r="F2340" s="148"/>
      <c r="G2340" s="148"/>
      <c r="H2340" s="148"/>
      <c r="I2340" s="148"/>
      <c r="J2340" s="148"/>
      <c r="K2340" s="148"/>
      <c r="L2340" s="148"/>
      <c r="M2340" s="148"/>
    </row>
    <row r="2341" spans="2:13" x14ac:dyDescent="0.2">
      <c r="B2341" s="148"/>
      <c r="C2341" s="148"/>
      <c r="D2341" s="148"/>
      <c r="E2341" s="148"/>
      <c r="F2341" s="148"/>
      <c r="G2341" s="148"/>
      <c r="H2341" s="148"/>
      <c r="I2341" s="148"/>
      <c r="J2341" s="148"/>
      <c r="K2341" s="148"/>
      <c r="L2341" s="148"/>
      <c r="M2341" s="148"/>
    </row>
    <row r="2342" spans="2:13" x14ac:dyDescent="0.2">
      <c r="B2342" s="148"/>
      <c r="C2342" s="148"/>
      <c r="D2342" s="148"/>
      <c r="E2342" s="148"/>
      <c r="F2342" s="148"/>
      <c r="G2342" s="148"/>
      <c r="H2342" s="148"/>
      <c r="I2342" s="148"/>
      <c r="J2342" s="148"/>
      <c r="K2342" s="148"/>
      <c r="L2342" s="148"/>
      <c r="M2342" s="148"/>
    </row>
    <row r="2343" spans="2:13" x14ac:dyDescent="0.2">
      <c r="B2343" s="148"/>
      <c r="C2343" s="148"/>
      <c r="D2343" s="148"/>
      <c r="E2343" s="148"/>
      <c r="F2343" s="148"/>
      <c r="G2343" s="148"/>
      <c r="H2343" s="148"/>
      <c r="I2343" s="148"/>
      <c r="J2343" s="148"/>
      <c r="K2343" s="148"/>
      <c r="L2343" s="148"/>
      <c r="M2343" s="148"/>
    </row>
    <row r="2344" spans="2:13" x14ac:dyDescent="0.2">
      <c r="B2344" s="148"/>
      <c r="C2344" s="148"/>
      <c r="D2344" s="148"/>
      <c r="E2344" s="148"/>
      <c r="F2344" s="148"/>
      <c r="G2344" s="148"/>
      <c r="H2344" s="148"/>
      <c r="I2344" s="148"/>
      <c r="J2344" s="148"/>
      <c r="K2344" s="148"/>
      <c r="L2344" s="148"/>
      <c r="M2344" s="148"/>
    </row>
    <row r="2345" spans="2:13" x14ac:dyDescent="0.2">
      <c r="B2345" s="148"/>
      <c r="C2345" s="148"/>
      <c r="D2345" s="148"/>
      <c r="E2345" s="148"/>
      <c r="F2345" s="148"/>
      <c r="G2345" s="148"/>
      <c r="H2345" s="148"/>
      <c r="I2345" s="148"/>
      <c r="J2345" s="148"/>
      <c r="K2345" s="148"/>
      <c r="L2345" s="148"/>
      <c r="M2345" s="148"/>
    </row>
    <row r="2346" spans="2:13" x14ac:dyDescent="0.2">
      <c r="B2346" s="148"/>
      <c r="C2346" s="148"/>
      <c r="D2346" s="148"/>
      <c r="E2346" s="148"/>
      <c r="F2346" s="148"/>
      <c r="G2346" s="148"/>
      <c r="H2346" s="148"/>
      <c r="I2346" s="148"/>
      <c r="J2346" s="148"/>
      <c r="K2346" s="148"/>
      <c r="L2346" s="148"/>
      <c r="M2346" s="148"/>
    </row>
    <row r="2347" spans="2:13" x14ac:dyDescent="0.2">
      <c r="B2347" s="148"/>
      <c r="C2347" s="148"/>
      <c r="D2347" s="148"/>
      <c r="E2347" s="148"/>
      <c r="F2347" s="148"/>
      <c r="G2347" s="148"/>
      <c r="H2347" s="148"/>
      <c r="I2347" s="148"/>
      <c r="J2347" s="148"/>
      <c r="K2347" s="148"/>
      <c r="L2347" s="148"/>
      <c r="M2347" s="148"/>
    </row>
    <row r="2348" spans="2:13" x14ac:dyDescent="0.2">
      <c r="B2348" s="148"/>
      <c r="C2348" s="148"/>
      <c r="D2348" s="148"/>
      <c r="E2348" s="148"/>
      <c r="F2348" s="148"/>
      <c r="G2348" s="148"/>
      <c r="H2348" s="148"/>
      <c r="I2348" s="148"/>
      <c r="J2348" s="148"/>
      <c r="K2348" s="148"/>
      <c r="L2348" s="148"/>
      <c r="M2348" s="148"/>
    </row>
    <row r="2349" spans="2:13" x14ac:dyDescent="0.2">
      <c r="B2349" s="148"/>
      <c r="C2349" s="148"/>
      <c r="D2349" s="148"/>
      <c r="E2349" s="148"/>
      <c r="F2349" s="148"/>
      <c r="G2349" s="148"/>
      <c r="H2349" s="148"/>
      <c r="I2349" s="148"/>
      <c r="J2349" s="148"/>
      <c r="K2349" s="148"/>
      <c r="L2349" s="148"/>
      <c r="M2349" s="148"/>
    </row>
    <row r="2350" spans="2:13" x14ac:dyDescent="0.2">
      <c r="B2350" s="148"/>
      <c r="C2350" s="148"/>
      <c r="D2350" s="148"/>
      <c r="E2350" s="148"/>
      <c r="F2350" s="148"/>
      <c r="G2350" s="148"/>
      <c r="H2350" s="148"/>
      <c r="I2350" s="148"/>
      <c r="J2350" s="148"/>
      <c r="K2350" s="148"/>
      <c r="L2350" s="148"/>
      <c r="M2350" s="148"/>
    </row>
    <row r="2351" spans="2:13" x14ac:dyDescent="0.2">
      <c r="B2351" s="148"/>
      <c r="C2351" s="148"/>
      <c r="D2351" s="148"/>
      <c r="E2351" s="148"/>
      <c r="F2351" s="148"/>
      <c r="G2351" s="148"/>
      <c r="H2351" s="148"/>
      <c r="I2351" s="148"/>
      <c r="J2351" s="148"/>
      <c r="K2351" s="148"/>
      <c r="L2351" s="148"/>
      <c r="M2351" s="148"/>
    </row>
    <row r="2352" spans="2:13" x14ac:dyDescent="0.2">
      <c r="B2352" s="148"/>
      <c r="C2352" s="148"/>
      <c r="D2352" s="148"/>
      <c r="E2352" s="148"/>
      <c r="F2352" s="148"/>
      <c r="G2352" s="148"/>
      <c r="H2352" s="148"/>
      <c r="I2352" s="148"/>
      <c r="J2352" s="148"/>
      <c r="K2352" s="148"/>
      <c r="L2352" s="148"/>
      <c r="M2352" s="148"/>
    </row>
    <row r="2353" spans="2:13" x14ac:dyDescent="0.2">
      <c r="B2353" s="148"/>
      <c r="C2353" s="148"/>
      <c r="D2353" s="148"/>
      <c r="E2353" s="148"/>
      <c r="F2353" s="148"/>
      <c r="G2353" s="148"/>
      <c r="H2353" s="148"/>
      <c r="I2353" s="148"/>
      <c r="J2353" s="148"/>
      <c r="K2353" s="148"/>
      <c r="L2353" s="148"/>
      <c r="M2353" s="148"/>
    </row>
    <row r="2354" spans="2:13" x14ac:dyDescent="0.2">
      <c r="B2354" s="148"/>
      <c r="C2354" s="148"/>
      <c r="D2354" s="148"/>
      <c r="E2354" s="148"/>
      <c r="F2354" s="148"/>
      <c r="G2354" s="148"/>
      <c r="H2354" s="148"/>
      <c r="I2354" s="148"/>
      <c r="J2354" s="148"/>
      <c r="K2354" s="148"/>
      <c r="L2354" s="148"/>
      <c r="M2354" s="148"/>
    </row>
    <row r="2355" spans="2:13" x14ac:dyDescent="0.2">
      <c r="B2355" s="148"/>
      <c r="C2355" s="148"/>
      <c r="D2355" s="148"/>
      <c r="E2355" s="148"/>
      <c r="F2355" s="148"/>
      <c r="G2355" s="148"/>
      <c r="H2355" s="148"/>
      <c r="I2355" s="148"/>
      <c r="J2355" s="148"/>
      <c r="K2355" s="148"/>
      <c r="L2355" s="148"/>
      <c r="M2355" s="148"/>
    </row>
    <row r="2356" spans="2:13" x14ac:dyDescent="0.2">
      <c r="B2356" s="148"/>
      <c r="C2356" s="148"/>
      <c r="D2356" s="148"/>
      <c r="E2356" s="148"/>
      <c r="F2356" s="148"/>
      <c r="G2356" s="148"/>
      <c r="H2356" s="148"/>
      <c r="I2356" s="148"/>
      <c r="J2356" s="148"/>
      <c r="K2356" s="148"/>
      <c r="L2356" s="148"/>
      <c r="M2356" s="148"/>
    </row>
    <row r="2357" spans="2:13" x14ac:dyDescent="0.2">
      <c r="B2357" s="148"/>
      <c r="C2357" s="148"/>
      <c r="D2357" s="148"/>
      <c r="E2357" s="148"/>
      <c r="F2357" s="148"/>
      <c r="G2357" s="148"/>
      <c r="H2357" s="148"/>
      <c r="I2357" s="148"/>
      <c r="J2357" s="148"/>
      <c r="K2357" s="148"/>
      <c r="L2357" s="148"/>
      <c r="M2357" s="148"/>
    </row>
    <row r="2358" spans="2:13" x14ac:dyDescent="0.2">
      <c r="B2358" s="148"/>
      <c r="C2358" s="148"/>
      <c r="D2358" s="148"/>
      <c r="E2358" s="148"/>
      <c r="F2358" s="148"/>
      <c r="G2358" s="148"/>
      <c r="H2358" s="148"/>
      <c r="I2358" s="148"/>
      <c r="J2358" s="148"/>
      <c r="K2358" s="148"/>
      <c r="L2358" s="148"/>
      <c r="M2358" s="148"/>
    </row>
    <row r="2359" spans="2:13" x14ac:dyDescent="0.2">
      <c r="B2359" s="148"/>
      <c r="C2359" s="148"/>
      <c r="D2359" s="148"/>
      <c r="E2359" s="148"/>
      <c r="F2359" s="148"/>
      <c r="G2359" s="148"/>
      <c r="H2359" s="148"/>
      <c r="I2359" s="148"/>
      <c r="J2359" s="148"/>
      <c r="K2359" s="148"/>
      <c r="L2359" s="148"/>
      <c r="M2359" s="148"/>
    </row>
    <row r="2360" spans="2:13" x14ac:dyDescent="0.2">
      <c r="B2360" s="148"/>
      <c r="C2360" s="148"/>
      <c r="D2360" s="148"/>
      <c r="E2360" s="148"/>
      <c r="F2360" s="148"/>
      <c r="G2360" s="148"/>
      <c r="H2360" s="148"/>
      <c r="I2360" s="148"/>
      <c r="J2360" s="148"/>
      <c r="K2360" s="148"/>
      <c r="L2360" s="148"/>
      <c r="M2360" s="148"/>
    </row>
    <row r="2361" spans="2:13" x14ac:dyDescent="0.2">
      <c r="B2361" s="148"/>
      <c r="C2361" s="148"/>
      <c r="D2361" s="148"/>
      <c r="E2361" s="148"/>
      <c r="F2361" s="148"/>
      <c r="G2361" s="148"/>
      <c r="H2361" s="148"/>
      <c r="I2361" s="148"/>
      <c r="J2361" s="148"/>
      <c r="K2361" s="148"/>
      <c r="L2361" s="148"/>
      <c r="M2361" s="148"/>
    </row>
    <row r="2362" spans="2:13" x14ac:dyDescent="0.2">
      <c r="B2362" s="148"/>
      <c r="C2362" s="148"/>
      <c r="D2362" s="148"/>
      <c r="E2362" s="148"/>
      <c r="F2362" s="148"/>
      <c r="G2362" s="148"/>
      <c r="H2362" s="148"/>
      <c r="I2362" s="148"/>
      <c r="J2362" s="148"/>
      <c r="K2362" s="148"/>
      <c r="L2362" s="148"/>
      <c r="M2362" s="148"/>
    </row>
    <row r="2363" spans="2:13" x14ac:dyDescent="0.2">
      <c r="B2363" s="148"/>
      <c r="C2363" s="148"/>
      <c r="D2363" s="148"/>
      <c r="E2363" s="148"/>
      <c r="F2363" s="148"/>
      <c r="G2363" s="148"/>
      <c r="H2363" s="148"/>
      <c r="I2363" s="148"/>
      <c r="J2363" s="148"/>
      <c r="K2363" s="148"/>
      <c r="L2363" s="148"/>
      <c r="M2363" s="148"/>
    </row>
    <row r="2364" spans="2:13" x14ac:dyDescent="0.2">
      <c r="B2364" s="148"/>
      <c r="C2364" s="148"/>
      <c r="D2364" s="148"/>
      <c r="E2364" s="148"/>
      <c r="F2364" s="148"/>
      <c r="G2364" s="148"/>
      <c r="H2364" s="148"/>
      <c r="I2364" s="148"/>
      <c r="J2364" s="148"/>
      <c r="K2364" s="148"/>
      <c r="L2364" s="148"/>
      <c r="M2364" s="148"/>
    </row>
    <row r="2365" spans="2:13" x14ac:dyDescent="0.2">
      <c r="B2365" s="148"/>
      <c r="C2365" s="148"/>
      <c r="D2365" s="148"/>
      <c r="E2365" s="148"/>
      <c r="F2365" s="148"/>
      <c r="G2365" s="148"/>
      <c r="H2365" s="148"/>
      <c r="I2365" s="148"/>
      <c r="J2365" s="148"/>
      <c r="K2365" s="148"/>
      <c r="L2365" s="148"/>
      <c r="M2365" s="148"/>
    </row>
    <row r="2366" spans="2:13" x14ac:dyDescent="0.2">
      <c r="B2366" s="148"/>
      <c r="C2366" s="148"/>
      <c r="D2366" s="148"/>
      <c r="E2366" s="148"/>
      <c r="F2366" s="148"/>
      <c r="G2366" s="148"/>
      <c r="H2366" s="148"/>
      <c r="I2366" s="148"/>
      <c r="J2366" s="148"/>
      <c r="K2366" s="148"/>
      <c r="L2366" s="148"/>
      <c r="M2366" s="148"/>
    </row>
    <row r="2367" spans="2:13" x14ac:dyDescent="0.2">
      <c r="B2367" s="148"/>
      <c r="C2367" s="148"/>
      <c r="D2367" s="148"/>
      <c r="E2367" s="148"/>
      <c r="F2367" s="148"/>
      <c r="G2367" s="148"/>
      <c r="H2367" s="148"/>
      <c r="I2367" s="148"/>
      <c r="J2367" s="148"/>
      <c r="K2367" s="148"/>
      <c r="L2367" s="148"/>
      <c r="M2367" s="148"/>
    </row>
    <row r="2368" spans="2:13" x14ac:dyDescent="0.2">
      <c r="B2368" s="148"/>
      <c r="C2368" s="148"/>
      <c r="D2368" s="148"/>
      <c r="E2368" s="148"/>
      <c r="F2368" s="148"/>
      <c r="G2368" s="148"/>
      <c r="H2368" s="148"/>
      <c r="I2368" s="148"/>
      <c r="J2368" s="148"/>
      <c r="K2368" s="148"/>
      <c r="L2368" s="148"/>
      <c r="M2368" s="148"/>
    </row>
    <row r="2369" spans="2:13" x14ac:dyDescent="0.2">
      <c r="B2369" s="148"/>
      <c r="C2369" s="148"/>
      <c r="D2369" s="148"/>
      <c r="E2369" s="148"/>
      <c r="F2369" s="148"/>
      <c r="G2369" s="148"/>
      <c r="H2369" s="148"/>
      <c r="I2369" s="148"/>
      <c r="J2369" s="148"/>
      <c r="K2369" s="148"/>
      <c r="L2369" s="148"/>
      <c r="M2369" s="148"/>
    </row>
    <row r="2370" spans="2:13" x14ac:dyDescent="0.2">
      <c r="B2370" s="148"/>
      <c r="C2370" s="148"/>
      <c r="D2370" s="148"/>
      <c r="E2370" s="148"/>
      <c r="F2370" s="148"/>
      <c r="G2370" s="148"/>
      <c r="H2370" s="148"/>
      <c r="I2370" s="148"/>
      <c r="J2370" s="148"/>
      <c r="K2370" s="148"/>
      <c r="L2370" s="148"/>
      <c r="M2370" s="148"/>
    </row>
    <row r="2371" spans="2:13" x14ac:dyDescent="0.2">
      <c r="B2371" s="148"/>
      <c r="C2371" s="148"/>
      <c r="D2371" s="148"/>
      <c r="E2371" s="148"/>
      <c r="F2371" s="148"/>
      <c r="G2371" s="148"/>
      <c r="H2371" s="148"/>
      <c r="I2371" s="148"/>
      <c r="J2371" s="148"/>
      <c r="K2371" s="148"/>
      <c r="L2371" s="148"/>
      <c r="M2371" s="148"/>
    </row>
    <row r="2372" spans="2:13" x14ac:dyDescent="0.2">
      <c r="B2372" s="148"/>
      <c r="C2372" s="148"/>
      <c r="D2372" s="148"/>
      <c r="E2372" s="148"/>
      <c r="F2372" s="148"/>
      <c r="G2372" s="148"/>
      <c r="H2372" s="148"/>
      <c r="I2372" s="148"/>
      <c r="J2372" s="148"/>
      <c r="K2372" s="148"/>
      <c r="L2372" s="148"/>
      <c r="M2372" s="148"/>
    </row>
    <row r="2373" spans="2:13" x14ac:dyDescent="0.2">
      <c r="B2373" s="148"/>
      <c r="C2373" s="148"/>
      <c r="D2373" s="148"/>
      <c r="E2373" s="148"/>
      <c r="F2373" s="148"/>
      <c r="G2373" s="148"/>
      <c r="H2373" s="148"/>
      <c r="I2373" s="148"/>
      <c r="J2373" s="148"/>
      <c r="K2373" s="148"/>
      <c r="L2373" s="148"/>
      <c r="M2373" s="148"/>
    </row>
    <row r="2374" spans="2:13" x14ac:dyDescent="0.2">
      <c r="B2374" s="148"/>
      <c r="C2374" s="148"/>
      <c r="D2374" s="148"/>
      <c r="E2374" s="148"/>
      <c r="F2374" s="148"/>
      <c r="G2374" s="148"/>
      <c r="H2374" s="148"/>
      <c r="I2374" s="148"/>
      <c r="J2374" s="148"/>
      <c r="K2374" s="148"/>
      <c r="L2374" s="148"/>
      <c r="M2374" s="148"/>
    </row>
    <row r="2375" spans="2:13" x14ac:dyDescent="0.2">
      <c r="B2375" s="148"/>
      <c r="C2375" s="148"/>
      <c r="D2375" s="148"/>
      <c r="E2375" s="148"/>
      <c r="F2375" s="148"/>
      <c r="G2375" s="148"/>
      <c r="H2375" s="148"/>
      <c r="I2375" s="148"/>
      <c r="J2375" s="148"/>
      <c r="K2375" s="148"/>
      <c r="L2375" s="148"/>
      <c r="M2375" s="148"/>
    </row>
    <row r="2376" spans="2:13" x14ac:dyDescent="0.2">
      <c r="B2376" s="148"/>
      <c r="C2376" s="148"/>
      <c r="D2376" s="148"/>
      <c r="E2376" s="148"/>
      <c r="F2376" s="148"/>
      <c r="G2376" s="148"/>
      <c r="H2376" s="148"/>
      <c r="I2376" s="148"/>
      <c r="J2376" s="148"/>
      <c r="K2376" s="148"/>
      <c r="L2376" s="148"/>
      <c r="M2376" s="148"/>
    </row>
    <row r="2377" spans="2:13" x14ac:dyDescent="0.2">
      <c r="B2377" s="148"/>
      <c r="C2377" s="148"/>
      <c r="D2377" s="148"/>
      <c r="E2377" s="148"/>
      <c r="F2377" s="148"/>
      <c r="G2377" s="148"/>
      <c r="H2377" s="148"/>
      <c r="I2377" s="148"/>
      <c r="J2377" s="148"/>
      <c r="K2377" s="148"/>
      <c r="L2377" s="148"/>
      <c r="M2377" s="148"/>
    </row>
    <row r="2378" spans="2:13" x14ac:dyDescent="0.2">
      <c r="B2378" s="148"/>
      <c r="C2378" s="148"/>
      <c r="D2378" s="148"/>
      <c r="E2378" s="148"/>
      <c r="F2378" s="148"/>
      <c r="G2378" s="148"/>
      <c r="H2378" s="148"/>
      <c r="I2378" s="148"/>
      <c r="J2378" s="148"/>
      <c r="K2378" s="148"/>
      <c r="L2378" s="148"/>
      <c r="M2378" s="148"/>
    </row>
    <row r="2379" spans="2:13" x14ac:dyDescent="0.2">
      <c r="B2379" s="148"/>
      <c r="C2379" s="148"/>
      <c r="D2379" s="148"/>
      <c r="E2379" s="148"/>
      <c r="F2379" s="148"/>
      <c r="G2379" s="148"/>
      <c r="H2379" s="148"/>
      <c r="I2379" s="148"/>
      <c r="J2379" s="148"/>
      <c r="K2379" s="148"/>
      <c r="L2379" s="148"/>
      <c r="M2379" s="148"/>
    </row>
    <row r="2380" spans="2:13" x14ac:dyDescent="0.2">
      <c r="B2380" s="148"/>
      <c r="C2380" s="148"/>
      <c r="D2380" s="148"/>
      <c r="E2380" s="148"/>
      <c r="F2380" s="148"/>
      <c r="G2380" s="148"/>
      <c r="H2380" s="148"/>
      <c r="I2380" s="148"/>
      <c r="J2380" s="148"/>
      <c r="K2380" s="148"/>
      <c r="L2380" s="148"/>
      <c r="M2380" s="148"/>
    </row>
    <row r="2381" spans="2:13" x14ac:dyDescent="0.2">
      <c r="B2381" s="148"/>
      <c r="C2381" s="148"/>
      <c r="D2381" s="148"/>
      <c r="E2381" s="148"/>
      <c r="F2381" s="148"/>
      <c r="G2381" s="148"/>
      <c r="H2381" s="148"/>
      <c r="I2381" s="148"/>
      <c r="J2381" s="148"/>
      <c r="K2381" s="148"/>
      <c r="L2381" s="148"/>
      <c r="M2381" s="148"/>
    </row>
    <row r="2382" spans="2:13" x14ac:dyDescent="0.2">
      <c r="B2382" s="148"/>
      <c r="C2382" s="148"/>
      <c r="D2382" s="148"/>
      <c r="E2382" s="148"/>
      <c r="F2382" s="148"/>
      <c r="G2382" s="148"/>
      <c r="H2382" s="148"/>
      <c r="I2382" s="148"/>
      <c r="J2382" s="148"/>
      <c r="K2382" s="148"/>
      <c r="L2382" s="148"/>
      <c r="M2382" s="148"/>
    </row>
    <row r="2383" spans="2:13" x14ac:dyDescent="0.2">
      <c r="B2383" s="148"/>
      <c r="C2383" s="148"/>
      <c r="D2383" s="148"/>
      <c r="E2383" s="148"/>
      <c r="F2383" s="148"/>
      <c r="G2383" s="148"/>
      <c r="H2383" s="148"/>
      <c r="I2383" s="148"/>
      <c r="J2383" s="148"/>
      <c r="K2383" s="148"/>
      <c r="L2383" s="148"/>
      <c r="M2383" s="148"/>
    </row>
    <row r="2384" spans="2:13" x14ac:dyDescent="0.2">
      <c r="B2384" s="148"/>
      <c r="C2384" s="148"/>
      <c r="D2384" s="148"/>
      <c r="E2384" s="148"/>
      <c r="F2384" s="148"/>
      <c r="G2384" s="148"/>
      <c r="H2384" s="148"/>
      <c r="I2384" s="148"/>
      <c r="J2384" s="148"/>
      <c r="K2384" s="148"/>
      <c r="L2384" s="148"/>
      <c r="M2384" s="148"/>
    </row>
    <row r="2385" spans="2:13" x14ac:dyDescent="0.2">
      <c r="B2385" s="148"/>
      <c r="C2385" s="148"/>
      <c r="D2385" s="148"/>
      <c r="E2385" s="148"/>
      <c r="F2385" s="148"/>
      <c r="G2385" s="148"/>
      <c r="H2385" s="148"/>
      <c r="I2385" s="148"/>
      <c r="J2385" s="148"/>
      <c r="K2385" s="148"/>
      <c r="L2385" s="148"/>
      <c r="M2385" s="148"/>
    </row>
    <row r="2386" spans="2:13" x14ac:dyDescent="0.2">
      <c r="B2386" s="148"/>
      <c r="C2386" s="148"/>
      <c r="D2386" s="148"/>
      <c r="E2386" s="148"/>
      <c r="F2386" s="148"/>
      <c r="G2386" s="148"/>
      <c r="H2386" s="148"/>
      <c r="I2386" s="148"/>
      <c r="J2386" s="148"/>
      <c r="K2386" s="148"/>
      <c r="L2386" s="148"/>
      <c r="M2386" s="148"/>
    </row>
    <row r="2387" spans="2:13" x14ac:dyDescent="0.2">
      <c r="B2387" s="148"/>
      <c r="C2387" s="148"/>
      <c r="D2387" s="148"/>
      <c r="E2387" s="148"/>
      <c r="F2387" s="148"/>
      <c r="G2387" s="148"/>
      <c r="H2387" s="148"/>
      <c r="I2387" s="148"/>
      <c r="J2387" s="148"/>
      <c r="K2387" s="148"/>
      <c r="L2387" s="148"/>
      <c r="M2387" s="148"/>
    </row>
    <row r="2388" spans="2:13" x14ac:dyDescent="0.2">
      <c r="B2388" s="148"/>
      <c r="C2388" s="148"/>
      <c r="D2388" s="148"/>
      <c r="E2388" s="148"/>
      <c r="F2388" s="148"/>
      <c r="G2388" s="148"/>
      <c r="H2388" s="148"/>
      <c r="I2388" s="148"/>
      <c r="J2388" s="148"/>
      <c r="K2388" s="148"/>
      <c r="L2388" s="148"/>
      <c r="M2388" s="148"/>
    </row>
    <row r="2389" spans="2:13" x14ac:dyDescent="0.2">
      <c r="B2389" s="148"/>
      <c r="C2389" s="148"/>
      <c r="D2389" s="148"/>
      <c r="E2389" s="148"/>
      <c r="F2389" s="148"/>
      <c r="G2389" s="148"/>
      <c r="H2389" s="148"/>
      <c r="I2389" s="148"/>
      <c r="J2389" s="148"/>
      <c r="K2389" s="148"/>
      <c r="L2389" s="148"/>
      <c r="M2389" s="148"/>
    </row>
    <row r="2390" spans="2:13" x14ac:dyDescent="0.2">
      <c r="B2390" s="148"/>
      <c r="C2390" s="148"/>
      <c r="D2390" s="148"/>
      <c r="E2390" s="148"/>
      <c r="F2390" s="148"/>
      <c r="G2390" s="148"/>
      <c r="H2390" s="148"/>
      <c r="I2390" s="148"/>
      <c r="J2390" s="148"/>
      <c r="K2390" s="148"/>
      <c r="L2390" s="148"/>
      <c r="M2390" s="148"/>
    </row>
    <row r="2391" spans="2:13" x14ac:dyDescent="0.2">
      <c r="B2391" s="148"/>
      <c r="C2391" s="148"/>
      <c r="D2391" s="148"/>
      <c r="E2391" s="148"/>
      <c r="F2391" s="148"/>
      <c r="G2391" s="148"/>
      <c r="H2391" s="148"/>
      <c r="I2391" s="148"/>
      <c r="J2391" s="148"/>
      <c r="K2391" s="148"/>
      <c r="L2391" s="148"/>
      <c r="M2391" s="148"/>
    </row>
    <row r="2392" spans="2:13" x14ac:dyDescent="0.2">
      <c r="B2392" s="148"/>
      <c r="C2392" s="148"/>
      <c r="D2392" s="148"/>
      <c r="E2392" s="148"/>
      <c r="F2392" s="148"/>
      <c r="G2392" s="148"/>
      <c r="H2392" s="148"/>
      <c r="I2392" s="148"/>
      <c r="J2392" s="148"/>
      <c r="K2392" s="148"/>
      <c r="L2392" s="148"/>
      <c r="M2392" s="148"/>
    </row>
    <row r="2393" spans="2:13" x14ac:dyDescent="0.2">
      <c r="B2393" s="148"/>
      <c r="C2393" s="148"/>
      <c r="D2393" s="148"/>
      <c r="E2393" s="148"/>
      <c r="F2393" s="148"/>
      <c r="G2393" s="148"/>
      <c r="H2393" s="148"/>
      <c r="I2393" s="148"/>
      <c r="J2393" s="148"/>
      <c r="K2393" s="148"/>
      <c r="L2393" s="148"/>
      <c r="M2393" s="148"/>
    </row>
    <row r="2394" spans="2:13" x14ac:dyDescent="0.2">
      <c r="B2394" s="148"/>
      <c r="C2394" s="148"/>
      <c r="D2394" s="148"/>
      <c r="E2394" s="148"/>
      <c r="F2394" s="148"/>
      <c r="G2394" s="148"/>
      <c r="H2394" s="148"/>
      <c r="I2394" s="148"/>
      <c r="J2394" s="148"/>
      <c r="K2394" s="148"/>
      <c r="L2394" s="148"/>
      <c r="M2394" s="148"/>
    </row>
    <row r="2395" spans="2:13" x14ac:dyDescent="0.2">
      <c r="B2395" s="148"/>
      <c r="C2395" s="148"/>
      <c r="D2395" s="148"/>
      <c r="E2395" s="148"/>
      <c r="F2395" s="148"/>
      <c r="G2395" s="148"/>
      <c r="H2395" s="148"/>
      <c r="I2395" s="148"/>
      <c r="J2395" s="148"/>
      <c r="K2395" s="148"/>
      <c r="L2395" s="148"/>
      <c r="M2395" s="148"/>
    </row>
    <row r="2396" spans="2:13" x14ac:dyDescent="0.2">
      <c r="B2396" s="148"/>
      <c r="C2396" s="148"/>
      <c r="D2396" s="148"/>
      <c r="E2396" s="148"/>
      <c r="F2396" s="148"/>
      <c r="G2396" s="148"/>
      <c r="H2396" s="148"/>
      <c r="I2396" s="148"/>
      <c r="J2396" s="148"/>
      <c r="K2396" s="148"/>
      <c r="L2396" s="148"/>
      <c r="M2396" s="148"/>
    </row>
    <row r="2397" spans="2:13" x14ac:dyDescent="0.2">
      <c r="B2397" s="148"/>
      <c r="C2397" s="148"/>
      <c r="D2397" s="148"/>
      <c r="E2397" s="148"/>
      <c r="F2397" s="148"/>
      <c r="G2397" s="148"/>
      <c r="H2397" s="148"/>
      <c r="I2397" s="148"/>
      <c r="J2397" s="148"/>
      <c r="K2397" s="148"/>
      <c r="L2397" s="148"/>
      <c r="M2397" s="148"/>
    </row>
    <row r="2398" spans="2:13" x14ac:dyDescent="0.2">
      <c r="B2398" s="148"/>
      <c r="C2398" s="148"/>
      <c r="D2398" s="148"/>
      <c r="E2398" s="148"/>
      <c r="F2398" s="148"/>
      <c r="G2398" s="148"/>
      <c r="H2398" s="148"/>
      <c r="I2398" s="148"/>
      <c r="J2398" s="148"/>
      <c r="K2398" s="148"/>
      <c r="L2398" s="148"/>
      <c r="M2398" s="148"/>
    </row>
    <row r="2399" spans="2:13" x14ac:dyDescent="0.2">
      <c r="B2399" s="148"/>
      <c r="C2399" s="148"/>
      <c r="D2399" s="148"/>
      <c r="E2399" s="148"/>
      <c r="F2399" s="148"/>
      <c r="G2399" s="148"/>
      <c r="H2399" s="148"/>
      <c r="I2399" s="148"/>
      <c r="J2399" s="148"/>
      <c r="K2399" s="148"/>
      <c r="L2399" s="148"/>
      <c r="M2399" s="148"/>
    </row>
    <row r="2400" spans="2:13" x14ac:dyDescent="0.2">
      <c r="B2400" s="148"/>
      <c r="C2400" s="148"/>
      <c r="D2400" s="148"/>
      <c r="E2400" s="148"/>
      <c r="F2400" s="148"/>
      <c r="G2400" s="148"/>
      <c r="H2400" s="148"/>
      <c r="I2400" s="148"/>
      <c r="J2400" s="148"/>
      <c r="K2400" s="148"/>
      <c r="L2400" s="148"/>
      <c r="M2400" s="148"/>
    </row>
    <row r="2401" spans="2:13" x14ac:dyDescent="0.2">
      <c r="B2401" s="148"/>
      <c r="C2401" s="148"/>
      <c r="D2401" s="148"/>
      <c r="E2401" s="148"/>
      <c r="F2401" s="148"/>
      <c r="G2401" s="148"/>
      <c r="H2401" s="148"/>
      <c r="I2401" s="148"/>
      <c r="J2401" s="148"/>
      <c r="K2401" s="148"/>
      <c r="L2401" s="148"/>
      <c r="M2401" s="148"/>
    </row>
    <row r="2402" spans="2:13" x14ac:dyDescent="0.2">
      <c r="B2402" s="148"/>
      <c r="C2402" s="148"/>
      <c r="D2402" s="148"/>
      <c r="E2402" s="148"/>
      <c r="F2402" s="148"/>
      <c r="G2402" s="148"/>
      <c r="H2402" s="148"/>
      <c r="I2402" s="148"/>
      <c r="J2402" s="148"/>
      <c r="K2402" s="148"/>
      <c r="L2402" s="148"/>
      <c r="M2402" s="148"/>
    </row>
    <row r="2403" spans="2:13" x14ac:dyDescent="0.2">
      <c r="B2403" s="148"/>
      <c r="C2403" s="148"/>
      <c r="D2403" s="148"/>
      <c r="E2403" s="148"/>
      <c r="F2403" s="148"/>
      <c r="G2403" s="148"/>
      <c r="H2403" s="148"/>
      <c r="I2403" s="148"/>
      <c r="J2403" s="148"/>
      <c r="K2403" s="148"/>
      <c r="L2403" s="148"/>
      <c r="M2403" s="148"/>
    </row>
    <row r="2404" spans="2:13" x14ac:dyDescent="0.2">
      <c r="B2404" s="148"/>
      <c r="C2404" s="148"/>
      <c r="D2404" s="148"/>
      <c r="E2404" s="148"/>
      <c r="F2404" s="148"/>
      <c r="G2404" s="148"/>
      <c r="H2404" s="148"/>
      <c r="I2404" s="148"/>
      <c r="J2404" s="148"/>
      <c r="K2404" s="148"/>
      <c r="L2404" s="148"/>
      <c r="M2404" s="148"/>
    </row>
    <row r="2405" spans="2:13" x14ac:dyDescent="0.2">
      <c r="B2405" s="148"/>
      <c r="C2405" s="148"/>
      <c r="D2405" s="148"/>
      <c r="E2405" s="148"/>
      <c r="F2405" s="148"/>
      <c r="G2405" s="148"/>
      <c r="H2405" s="148"/>
      <c r="I2405" s="148"/>
      <c r="J2405" s="148"/>
      <c r="K2405" s="148"/>
      <c r="L2405" s="148"/>
      <c r="M2405" s="148"/>
    </row>
    <row r="2406" spans="2:13" x14ac:dyDescent="0.2">
      <c r="B2406" s="148"/>
      <c r="C2406" s="148"/>
      <c r="D2406" s="148"/>
      <c r="E2406" s="148"/>
      <c r="F2406" s="148"/>
      <c r="G2406" s="148"/>
      <c r="H2406" s="148"/>
      <c r="I2406" s="148"/>
      <c r="J2406" s="148"/>
      <c r="K2406" s="148"/>
      <c r="L2406" s="148"/>
      <c r="M2406" s="148"/>
    </row>
    <row r="2407" spans="2:13" x14ac:dyDescent="0.2">
      <c r="B2407" s="148"/>
      <c r="C2407" s="148"/>
      <c r="D2407" s="148"/>
      <c r="E2407" s="148"/>
      <c r="F2407" s="148"/>
      <c r="G2407" s="148"/>
      <c r="H2407" s="148"/>
      <c r="I2407" s="148"/>
      <c r="J2407" s="148"/>
      <c r="K2407" s="148"/>
      <c r="L2407" s="148"/>
      <c r="M2407" s="148"/>
    </row>
    <row r="2408" spans="2:13" x14ac:dyDescent="0.2">
      <c r="B2408" s="148"/>
      <c r="C2408" s="148"/>
      <c r="D2408" s="148"/>
      <c r="E2408" s="148"/>
      <c r="F2408" s="148"/>
      <c r="G2408" s="148"/>
      <c r="H2408" s="148"/>
      <c r="I2408" s="148"/>
      <c r="J2408" s="148"/>
      <c r="K2408" s="148"/>
      <c r="L2408" s="148"/>
      <c r="M2408" s="148"/>
    </row>
    <row r="2409" spans="2:13" x14ac:dyDescent="0.2">
      <c r="B2409" s="148"/>
      <c r="C2409" s="148"/>
      <c r="D2409" s="148"/>
      <c r="E2409" s="148"/>
      <c r="F2409" s="148"/>
      <c r="G2409" s="148"/>
      <c r="H2409" s="148"/>
      <c r="I2409" s="148"/>
      <c r="J2409" s="148"/>
      <c r="K2409" s="148"/>
      <c r="L2409" s="148"/>
      <c r="M2409" s="148"/>
    </row>
    <row r="2410" spans="2:13" x14ac:dyDescent="0.2">
      <c r="B2410" s="148"/>
      <c r="C2410" s="148"/>
      <c r="D2410" s="148"/>
      <c r="E2410" s="148"/>
      <c r="F2410" s="148"/>
      <c r="G2410" s="148"/>
      <c r="H2410" s="148"/>
      <c r="I2410" s="148"/>
      <c r="J2410" s="148"/>
      <c r="K2410" s="148"/>
      <c r="L2410" s="148"/>
      <c r="M2410" s="148"/>
    </row>
    <row r="2411" spans="2:13" x14ac:dyDescent="0.2">
      <c r="B2411" s="148"/>
      <c r="C2411" s="148"/>
      <c r="D2411" s="148"/>
      <c r="E2411" s="148"/>
      <c r="F2411" s="148"/>
      <c r="G2411" s="148"/>
      <c r="H2411" s="148"/>
      <c r="I2411" s="148"/>
      <c r="J2411" s="148"/>
      <c r="K2411" s="148"/>
      <c r="L2411" s="148"/>
      <c r="M2411" s="148"/>
    </row>
    <row r="2412" spans="2:13" x14ac:dyDescent="0.2">
      <c r="B2412" s="148"/>
      <c r="C2412" s="148"/>
      <c r="D2412" s="148"/>
      <c r="E2412" s="148"/>
      <c r="F2412" s="148"/>
      <c r="G2412" s="148"/>
      <c r="H2412" s="148"/>
      <c r="I2412" s="148"/>
      <c r="J2412" s="148"/>
      <c r="K2412" s="148"/>
      <c r="L2412" s="148"/>
      <c r="M2412" s="148"/>
    </row>
    <row r="2413" spans="2:13" x14ac:dyDescent="0.2">
      <c r="B2413" s="148"/>
      <c r="C2413" s="148"/>
      <c r="D2413" s="148"/>
      <c r="E2413" s="148"/>
      <c r="F2413" s="148"/>
      <c r="G2413" s="148"/>
      <c r="H2413" s="148"/>
      <c r="I2413" s="148"/>
      <c r="J2413" s="148"/>
      <c r="K2413" s="148"/>
      <c r="L2413" s="148"/>
      <c r="M2413" s="148"/>
    </row>
    <row r="2414" spans="2:13" x14ac:dyDescent="0.2">
      <c r="B2414" s="148"/>
      <c r="C2414" s="148"/>
      <c r="D2414" s="148"/>
      <c r="E2414" s="148"/>
      <c r="F2414" s="148"/>
      <c r="G2414" s="148"/>
      <c r="H2414" s="148"/>
      <c r="I2414" s="148"/>
      <c r="J2414" s="148"/>
      <c r="K2414" s="148"/>
      <c r="L2414" s="148"/>
      <c r="M2414" s="148"/>
    </row>
    <row r="2415" spans="2:13" x14ac:dyDescent="0.2">
      <c r="B2415" s="148"/>
      <c r="C2415" s="148"/>
      <c r="D2415" s="148"/>
      <c r="E2415" s="148"/>
      <c r="F2415" s="148"/>
      <c r="G2415" s="148"/>
      <c r="H2415" s="148"/>
      <c r="I2415" s="148"/>
      <c r="J2415" s="148"/>
      <c r="K2415" s="148"/>
      <c r="L2415" s="148"/>
      <c r="M2415" s="148"/>
    </row>
    <row r="2416" spans="2:13" x14ac:dyDescent="0.2">
      <c r="B2416" s="148"/>
      <c r="C2416" s="148"/>
      <c r="D2416" s="148"/>
      <c r="E2416" s="148"/>
      <c r="F2416" s="148"/>
      <c r="G2416" s="148"/>
      <c r="H2416" s="148"/>
      <c r="I2416" s="148"/>
      <c r="J2416" s="148"/>
      <c r="K2416" s="148"/>
      <c r="L2416" s="148"/>
      <c r="M2416" s="148"/>
    </row>
    <row r="2417" spans="2:13" x14ac:dyDescent="0.2">
      <c r="B2417" s="148"/>
      <c r="C2417" s="148"/>
      <c r="D2417" s="148"/>
      <c r="E2417" s="148"/>
      <c r="F2417" s="148"/>
      <c r="G2417" s="148"/>
      <c r="H2417" s="148"/>
      <c r="I2417" s="148"/>
      <c r="J2417" s="148"/>
      <c r="K2417" s="148"/>
      <c r="L2417" s="148"/>
      <c r="M2417" s="148"/>
    </row>
    <row r="2418" spans="2:13" x14ac:dyDescent="0.2">
      <c r="B2418" s="148"/>
      <c r="C2418" s="148"/>
      <c r="D2418" s="148"/>
      <c r="E2418" s="148"/>
      <c r="F2418" s="148"/>
      <c r="G2418" s="148"/>
      <c r="H2418" s="148"/>
      <c r="I2418" s="148"/>
      <c r="J2418" s="148"/>
      <c r="K2418" s="148"/>
      <c r="L2418" s="148"/>
      <c r="M2418" s="148"/>
    </row>
    <row r="2419" spans="2:13" x14ac:dyDescent="0.2">
      <c r="B2419" s="148"/>
      <c r="C2419" s="148"/>
      <c r="D2419" s="148"/>
      <c r="E2419" s="148"/>
      <c r="F2419" s="148"/>
      <c r="G2419" s="148"/>
      <c r="H2419" s="148"/>
      <c r="I2419" s="148"/>
      <c r="J2419" s="148"/>
      <c r="K2419" s="148"/>
      <c r="L2419" s="148"/>
      <c r="M2419" s="148"/>
    </row>
    <row r="2420" spans="2:13" x14ac:dyDescent="0.2">
      <c r="B2420" s="148"/>
      <c r="C2420" s="148"/>
      <c r="D2420" s="148"/>
      <c r="E2420" s="148"/>
      <c r="F2420" s="148"/>
      <c r="G2420" s="148"/>
      <c r="H2420" s="148"/>
      <c r="I2420" s="148"/>
      <c r="J2420" s="148"/>
      <c r="K2420" s="148"/>
      <c r="L2420" s="148"/>
      <c r="M2420" s="148"/>
    </row>
    <row r="2421" spans="2:13" x14ac:dyDescent="0.2">
      <c r="B2421" s="148"/>
      <c r="C2421" s="148"/>
      <c r="D2421" s="148"/>
      <c r="E2421" s="148"/>
      <c r="F2421" s="148"/>
      <c r="G2421" s="148"/>
      <c r="H2421" s="148"/>
      <c r="I2421" s="148"/>
      <c r="J2421" s="148"/>
      <c r="K2421" s="148"/>
      <c r="L2421" s="148"/>
      <c r="M2421" s="148"/>
    </row>
    <row r="2422" spans="2:13" x14ac:dyDescent="0.2">
      <c r="B2422" s="148"/>
      <c r="C2422" s="148"/>
      <c r="D2422" s="148"/>
      <c r="E2422" s="148"/>
      <c r="F2422" s="148"/>
      <c r="G2422" s="148"/>
      <c r="H2422" s="148"/>
      <c r="I2422" s="148"/>
      <c r="J2422" s="148"/>
      <c r="K2422" s="148"/>
      <c r="L2422" s="148"/>
      <c r="M2422" s="148"/>
    </row>
    <row r="2423" spans="2:13" x14ac:dyDescent="0.2">
      <c r="B2423" s="148"/>
      <c r="C2423" s="148"/>
      <c r="D2423" s="148"/>
      <c r="E2423" s="148"/>
      <c r="F2423" s="148"/>
      <c r="G2423" s="148"/>
      <c r="H2423" s="148"/>
      <c r="I2423" s="148"/>
      <c r="J2423" s="148"/>
      <c r="K2423" s="148"/>
      <c r="L2423" s="148"/>
      <c r="M2423" s="148"/>
    </row>
    <row r="2424" spans="2:13" x14ac:dyDescent="0.2">
      <c r="B2424" s="148"/>
      <c r="C2424" s="148"/>
      <c r="D2424" s="148"/>
      <c r="E2424" s="148"/>
      <c r="F2424" s="148"/>
      <c r="G2424" s="148"/>
      <c r="H2424" s="148"/>
      <c r="I2424" s="148"/>
      <c r="J2424" s="148"/>
      <c r="K2424" s="148"/>
      <c r="L2424" s="148"/>
      <c r="M2424" s="148"/>
    </row>
    <row r="2425" spans="2:13" x14ac:dyDescent="0.2">
      <c r="B2425" s="148"/>
      <c r="C2425" s="148"/>
      <c r="D2425" s="148"/>
      <c r="E2425" s="148"/>
      <c r="F2425" s="148"/>
      <c r="G2425" s="148"/>
      <c r="H2425" s="148"/>
      <c r="I2425" s="148"/>
      <c r="J2425" s="148"/>
      <c r="K2425" s="148"/>
      <c r="L2425" s="148"/>
      <c r="M2425" s="148"/>
    </row>
    <row r="2426" spans="2:13" x14ac:dyDescent="0.2">
      <c r="B2426" s="148"/>
      <c r="C2426" s="148"/>
      <c r="D2426" s="148"/>
      <c r="E2426" s="148"/>
      <c r="F2426" s="148"/>
      <c r="G2426" s="148"/>
      <c r="H2426" s="148"/>
      <c r="I2426" s="148"/>
      <c r="J2426" s="148"/>
      <c r="K2426" s="148"/>
      <c r="L2426" s="148"/>
      <c r="M2426" s="148"/>
    </row>
    <row r="2427" spans="2:13" x14ac:dyDescent="0.2">
      <c r="B2427" s="148"/>
      <c r="C2427" s="148"/>
      <c r="D2427" s="148"/>
      <c r="E2427" s="148"/>
      <c r="F2427" s="148"/>
      <c r="G2427" s="148"/>
      <c r="H2427" s="148"/>
      <c r="I2427" s="148"/>
      <c r="J2427" s="148"/>
      <c r="K2427" s="148"/>
      <c r="L2427" s="148"/>
      <c r="M2427" s="148"/>
    </row>
    <row r="2428" spans="2:13" x14ac:dyDescent="0.2">
      <c r="B2428" s="148"/>
      <c r="C2428" s="148"/>
      <c r="D2428" s="148"/>
      <c r="E2428" s="148"/>
      <c r="F2428" s="148"/>
      <c r="G2428" s="148"/>
      <c r="H2428" s="148"/>
      <c r="I2428" s="148"/>
      <c r="J2428" s="148"/>
      <c r="K2428" s="148"/>
      <c r="L2428" s="148"/>
      <c r="M2428" s="148"/>
    </row>
    <row r="2429" spans="2:13" x14ac:dyDescent="0.2">
      <c r="B2429" s="148"/>
      <c r="C2429" s="148"/>
      <c r="D2429" s="148"/>
      <c r="E2429" s="148"/>
      <c r="F2429" s="148"/>
      <c r="G2429" s="148"/>
      <c r="H2429" s="148"/>
      <c r="I2429" s="148"/>
      <c r="J2429" s="148"/>
      <c r="K2429" s="148"/>
      <c r="L2429" s="148"/>
      <c r="M2429" s="148"/>
    </row>
    <row r="2430" spans="2:13" x14ac:dyDescent="0.2">
      <c r="B2430" s="148"/>
      <c r="C2430" s="148"/>
      <c r="D2430" s="148"/>
      <c r="E2430" s="148"/>
      <c r="F2430" s="148"/>
      <c r="G2430" s="148"/>
      <c r="H2430" s="148"/>
      <c r="I2430" s="148"/>
      <c r="J2430" s="148"/>
      <c r="K2430" s="148"/>
      <c r="L2430" s="148"/>
      <c r="M2430" s="148"/>
    </row>
    <row r="2431" spans="2:13" x14ac:dyDescent="0.2">
      <c r="B2431" s="148"/>
      <c r="C2431" s="148"/>
      <c r="D2431" s="148"/>
      <c r="E2431" s="148"/>
      <c r="F2431" s="148"/>
      <c r="G2431" s="148"/>
      <c r="H2431" s="148"/>
      <c r="I2431" s="148"/>
      <c r="J2431" s="148"/>
      <c r="K2431" s="148"/>
      <c r="L2431" s="148"/>
      <c r="M2431" s="148"/>
    </row>
    <row r="2432" spans="2:13" x14ac:dyDescent="0.2">
      <c r="B2432" s="148"/>
      <c r="C2432" s="148"/>
      <c r="D2432" s="148"/>
      <c r="E2432" s="148"/>
      <c r="F2432" s="148"/>
      <c r="G2432" s="148"/>
      <c r="H2432" s="148"/>
      <c r="I2432" s="148"/>
      <c r="J2432" s="148"/>
      <c r="K2432" s="148"/>
      <c r="L2432" s="148"/>
      <c r="M2432" s="148"/>
    </row>
    <row r="2433" spans="2:13" x14ac:dyDescent="0.2">
      <c r="B2433" s="148"/>
      <c r="C2433" s="148"/>
      <c r="D2433" s="148"/>
      <c r="E2433" s="148"/>
      <c r="F2433" s="148"/>
      <c r="G2433" s="148"/>
      <c r="H2433" s="148"/>
      <c r="I2433" s="148"/>
      <c r="J2433" s="148"/>
      <c r="K2433" s="148"/>
      <c r="L2433" s="148"/>
      <c r="M2433" s="148"/>
    </row>
    <row r="2434" spans="2:13" x14ac:dyDescent="0.2">
      <c r="B2434" s="148"/>
      <c r="C2434" s="148"/>
      <c r="D2434" s="148"/>
      <c r="E2434" s="148"/>
      <c r="F2434" s="148"/>
      <c r="G2434" s="148"/>
      <c r="H2434" s="148"/>
      <c r="I2434" s="148"/>
      <c r="J2434" s="148"/>
      <c r="K2434" s="148"/>
      <c r="L2434" s="148"/>
      <c r="M2434" s="148"/>
    </row>
    <row r="2435" spans="2:13" x14ac:dyDescent="0.2">
      <c r="B2435" s="148"/>
      <c r="C2435" s="148"/>
      <c r="D2435" s="148"/>
      <c r="E2435" s="148"/>
      <c r="F2435" s="148"/>
      <c r="G2435" s="148"/>
      <c r="H2435" s="148"/>
      <c r="I2435" s="148"/>
      <c r="J2435" s="148"/>
      <c r="K2435" s="148"/>
      <c r="L2435" s="148"/>
      <c r="M2435" s="148"/>
    </row>
    <row r="2436" spans="2:13" x14ac:dyDescent="0.2">
      <c r="B2436" s="148"/>
      <c r="C2436" s="148"/>
      <c r="D2436" s="148"/>
      <c r="E2436" s="148"/>
      <c r="F2436" s="148"/>
      <c r="G2436" s="148"/>
      <c r="H2436" s="148"/>
      <c r="I2436" s="148"/>
      <c r="J2436" s="148"/>
      <c r="K2436" s="148"/>
      <c r="L2436" s="148"/>
      <c r="M2436" s="148"/>
    </row>
    <row r="2437" spans="2:13" x14ac:dyDescent="0.2">
      <c r="B2437" s="148"/>
      <c r="C2437" s="148"/>
      <c r="D2437" s="148"/>
      <c r="E2437" s="148"/>
      <c r="F2437" s="148"/>
      <c r="G2437" s="148"/>
      <c r="H2437" s="148"/>
      <c r="I2437" s="148"/>
      <c r="J2437" s="148"/>
      <c r="K2437" s="148"/>
      <c r="L2437" s="148"/>
      <c r="M2437" s="148"/>
    </row>
    <row r="2438" spans="2:13" x14ac:dyDescent="0.2">
      <c r="B2438" s="148"/>
      <c r="C2438" s="148"/>
      <c r="D2438" s="148"/>
      <c r="E2438" s="148"/>
      <c r="F2438" s="148"/>
      <c r="G2438" s="148"/>
      <c r="H2438" s="148"/>
      <c r="I2438" s="148"/>
      <c r="J2438" s="148"/>
      <c r="K2438" s="148"/>
      <c r="L2438" s="148"/>
      <c r="M2438" s="148"/>
    </row>
    <row r="2439" spans="2:13" x14ac:dyDescent="0.2">
      <c r="B2439" s="148"/>
      <c r="C2439" s="148"/>
      <c r="D2439" s="148"/>
      <c r="E2439" s="148"/>
      <c r="F2439" s="148"/>
      <c r="G2439" s="148"/>
      <c r="H2439" s="148"/>
      <c r="I2439" s="148"/>
      <c r="J2439" s="148"/>
      <c r="K2439" s="148"/>
      <c r="L2439" s="148"/>
      <c r="M2439" s="148"/>
    </row>
    <row r="2440" spans="2:13" x14ac:dyDescent="0.2">
      <c r="B2440" s="148"/>
      <c r="C2440" s="148"/>
      <c r="D2440" s="148"/>
      <c r="E2440" s="148"/>
      <c r="F2440" s="148"/>
      <c r="G2440" s="148"/>
      <c r="H2440" s="148"/>
      <c r="I2440" s="148"/>
      <c r="J2440" s="148"/>
      <c r="K2440" s="148"/>
      <c r="L2440" s="148"/>
      <c r="M2440" s="148"/>
    </row>
    <row r="2441" spans="2:13" x14ac:dyDescent="0.2">
      <c r="B2441" s="148"/>
      <c r="C2441" s="148"/>
      <c r="D2441" s="148"/>
      <c r="E2441" s="148"/>
      <c r="F2441" s="148"/>
      <c r="G2441" s="148"/>
      <c r="H2441" s="148"/>
      <c r="I2441" s="148"/>
      <c r="J2441" s="148"/>
      <c r="K2441" s="148"/>
      <c r="L2441" s="148"/>
      <c r="M2441" s="148"/>
    </row>
    <row r="2442" spans="2:13" x14ac:dyDescent="0.2">
      <c r="B2442" s="148"/>
      <c r="C2442" s="148"/>
      <c r="D2442" s="148"/>
      <c r="E2442" s="148"/>
      <c r="F2442" s="148"/>
      <c r="G2442" s="148"/>
      <c r="H2442" s="148"/>
      <c r="I2442" s="148"/>
      <c r="J2442" s="148"/>
      <c r="K2442" s="148"/>
      <c r="L2442" s="148"/>
      <c r="M2442" s="148"/>
    </row>
    <row r="2443" spans="2:13" x14ac:dyDescent="0.2">
      <c r="B2443" s="148"/>
      <c r="C2443" s="148"/>
      <c r="D2443" s="148"/>
      <c r="E2443" s="148"/>
      <c r="F2443" s="148"/>
      <c r="G2443" s="148"/>
      <c r="H2443" s="148"/>
      <c r="I2443" s="148"/>
      <c r="J2443" s="148"/>
      <c r="K2443" s="148"/>
      <c r="L2443" s="148"/>
      <c r="M2443" s="148"/>
    </row>
    <row r="2444" spans="2:13" x14ac:dyDescent="0.2">
      <c r="B2444" s="148"/>
      <c r="C2444" s="148"/>
      <c r="D2444" s="148"/>
      <c r="E2444" s="148"/>
      <c r="F2444" s="148"/>
      <c r="G2444" s="148"/>
      <c r="H2444" s="148"/>
      <c r="I2444" s="148"/>
      <c r="J2444" s="148"/>
      <c r="K2444" s="148"/>
      <c r="L2444" s="148"/>
      <c r="M2444" s="148"/>
    </row>
    <row r="2445" spans="2:13" x14ac:dyDescent="0.2">
      <c r="B2445" s="148"/>
      <c r="C2445" s="148"/>
      <c r="D2445" s="148"/>
      <c r="E2445" s="148"/>
      <c r="F2445" s="148"/>
      <c r="G2445" s="148"/>
      <c r="H2445" s="148"/>
      <c r="I2445" s="148"/>
      <c r="J2445" s="148"/>
      <c r="K2445" s="148"/>
      <c r="L2445" s="148"/>
      <c r="M2445" s="148"/>
    </row>
    <row r="2446" spans="2:13" x14ac:dyDescent="0.2">
      <c r="B2446" s="148"/>
      <c r="C2446" s="148"/>
      <c r="D2446" s="148"/>
      <c r="E2446" s="148"/>
      <c r="F2446" s="148"/>
      <c r="G2446" s="148"/>
      <c r="H2446" s="148"/>
      <c r="I2446" s="148"/>
      <c r="J2446" s="148"/>
      <c r="K2446" s="148"/>
      <c r="L2446" s="148"/>
      <c r="M2446" s="148"/>
    </row>
    <row r="2447" spans="2:13" x14ac:dyDescent="0.2">
      <c r="B2447" s="148"/>
      <c r="C2447" s="148"/>
      <c r="D2447" s="148"/>
      <c r="E2447" s="148"/>
      <c r="F2447" s="148"/>
      <c r="G2447" s="148"/>
      <c r="H2447" s="148"/>
      <c r="I2447" s="148"/>
      <c r="J2447" s="148"/>
      <c r="K2447" s="148"/>
      <c r="L2447" s="148"/>
      <c r="M2447" s="148"/>
    </row>
    <row r="2448" spans="2:13" x14ac:dyDescent="0.2">
      <c r="B2448" s="148"/>
      <c r="C2448" s="148"/>
      <c r="D2448" s="148"/>
      <c r="E2448" s="148"/>
      <c r="F2448" s="148"/>
      <c r="G2448" s="148"/>
      <c r="H2448" s="148"/>
      <c r="I2448" s="148"/>
      <c r="J2448" s="148"/>
      <c r="K2448" s="148"/>
      <c r="L2448" s="148"/>
      <c r="M2448" s="148"/>
    </row>
    <row r="2449" spans="2:13" x14ac:dyDescent="0.2">
      <c r="B2449" s="148"/>
      <c r="C2449" s="148"/>
      <c r="D2449" s="148"/>
      <c r="E2449" s="148"/>
      <c r="F2449" s="148"/>
      <c r="G2449" s="148"/>
      <c r="H2449" s="148"/>
      <c r="I2449" s="148"/>
      <c r="J2449" s="148"/>
      <c r="K2449" s="148"/>
      <c r="L2449" s="148"/>
      <c r="M2449" s="148"/>
    </row>
    <row r="2450" spans="2:13" x14ac:dyDescent="0.2">
      <c r="B2450" s="148"/>
      <c r="C2450" s="148"/>
      <c r="D2450" s="148"/>
      <c r="E2450" s="148"/>
      <c r="F2450" s="148"/>
      <c r="G2450" s="148"/>
      <c r="H2450" s="148"/>
      <c r="I2450" s="148"/>
      <c r="J2450" s="148"/>
      <c r="K2450" s="148"/>
      <c r="L2450" s="148"/>
      <c r="M2450" s="148"/>
    </row>
    <row r="2451" spans="2:13" x14ac:dyDescent="0.2">
      <c r="B2451" s="148"/>
      <c r="C2451" s="148"/>
      <c r="D2451" s="148"/>
      <c r="E2451" s="148"/>
      <c r="F2451" s="148"/>
      <c r="G2451" s="148"/>
      <c r="H2451" s="148"/>
      <c r="I2451" s="148"/>
      <c r="J2451" s="148"/>
      <c r="K2451" s="148"/>
      <c r="L2451" s="148"/>
      <c r="M2451" s="148"/>
    </row>
    <row r="2452" spans="2:13" x14ac:dyDescent="0.2">
      <c r="B2452" s="148"/>
      <c r="C2452" s="148"/>
      <c r="D2452" s="148"/>
      <c r="E2452" s="148"/>
      <c r="F2452" s="148"/>
      <c r="G2452" s="148"/>
      <c r="H2452" s="148"/>
      <c r="I2452" s="148"/>
      <c r="J2452" s="148"/>
      <c r="K2452" s="148"/>
      <c r="L2452" s="148"/>
      <c r="M2452" s="148"/>
    </row>
    <row r="2453" spans="2:13" x14ac:dyDescent="0.2">
      <c r="B2453" s="148"/>
      <c r="C2453" s="148"/>
      <c r="D2453" s="148"/>
      <c r="E2453" s="148"/>
      <c r="F2453" s="148"/>
      <c r="G2453" s="148"/>
      <c r="H2453" s="148"/>
      <c r="I2453" s="148"/>
      <c r="J2453" s="148"/>
      <c r="K2453" s="148"/>
      <c r="L2453" s="148"/>
      <c r="M2453" s="148"/>
    </row>
    <row r="2454" spans="2:13" x14ac:dyDescent="0.2">
      <c r="B2454" s="148"/>
      <c r="C2454" s="148"/>
      <c r="D2454" s="148"/>
      <c r="E2454" s="148"/>
      <c r="F2454" s="148"/>
      <c r="G2454" s="148"/>
      <c r="H2454" s="148"/>
      <c r="I2454" s="148"/>
      <c r="J2454" s="148"/>
      <c r="K2454" s="148"/>
      <c r="L2454" s="148"/>
      <c r="M2454" s="148"/>
    </row>
    <row r="2455" spans="2:13" x14ac:dyDescent="0.2">
      <c r="B2455" s="148"/>
      <c r="C2455" s="148"/>
      <c r="D2455" s="148"/>
      <c r="E2455" s="148"/>
      <c r="F2455" s="148"/>
      <c r="G2455" s="148"/>
      <c r="H2455" s="148"/>
      <c r="I2455" s="148"/>
      <c r="J2455" s="148"/>
      <c r="K2455" s="148"/>
      <c r="L2455" s="148"/>
      <c r="M2455" s="148"/>
    </row>
    <row r="2456" spans="2:13" x14ac:dyDescent="0.2">
      <c r="B2456" s="148"/>
      <c r="C2456" s="148"/>
      <c r="D2456" s="148"/>
      <c r="E2456" s="148"/>
      <c r="F2456" s="148"/>
      <c r="G2456" s="148"/>
      <c r="H2456" s="148"/>
      <c r="I2456" s="148"/>
      <c r="J2456" s="148"/>
      <c r="K2456" s="148"/>
      <c r="L2456" s="148"/>
      <c r="M2456" s="148"/>
    </row>
    <row r="2457" spans="2:13" x14ac:dyDescent="0.2">
      <c r="B2457" s="148"/>
      <c r="C2457" s="148"/>
      <c r="D2457" s="148"/>
      <c r="E2457" s="148"/>
      <c r="F2457" s="148"/>
      <c r="G2457" s="148"/>
      <c r="H2457" s="148"/>
      <c r="I2457" s="148"/>
      <c r="J2457" s="148"/>
      <c r="K2457" s="148"/>
      <c r="L2457" s="148"/>
      <c r="M2457" s="148"/>
    </row>
    <row r="2458" spans="2:13" x14ac:dyDescent="0.2">
      <c r="B2458" s="148"/>
      <c r="C2458" s="148"/>
      <c r="D2458" s="148"/>
      <c r="E2458" s="148"/>
      <c r="F2458" s="148"/>
      <c r="G2458" s="148"/>
      <c r="H2458" s="148"/>
      <c r="I2458" s="148"/>
      <c r="J2458" s="148"/>
      <c r="K2458" s="148"/>
      <c r="L2458" s="148"/>
      <c r="M2458" s="148"/>
    </row>
    <row r="2459" spans="2:13" x14ac:dyDescent="0.2">
      <c r="B2459" s="148"/>
      <c r="C2459" s="148"/>
      <c r="D2459" s="148"/>
      <c r="E2459" s="148"/>
      <c r="F2459" s="148"/>
      <c r="G2459" s="148"/>
      <c r="H2459" s="148"/>
      <c r="I2459" s="148"/>
      <c r="J2459" s="148"/>
      <c r="K2459" s="148"/>
      <c r="L2459" s="148"/>
      <c r="M2459" s="148"/>
    </row>
    <row r="2460" spans="2:13" x14ac:dyDescent="0.2">
      <c r="B2460" s="148"/>
      <c r="C2460" s="148"/>
      <c r="D2460" s="148"/>
      <c r="E2460" s="148"/>
      <c r="F2460" s="148"/>
      <c r="G2460" s="148"/>
      <c r="H2460" s="148"/>
      <c r="I2460" s="148"/>
      <c r="J2460" s="148"/>
      <c r="K2460" s="148"/>
      <c r="L2460" s="148"/>
      <c r="M2460" s="148"/>
    </row>
    <row r="2461" spans="2:13" x14ac:dyDescent="0.2">
      <c r="B2461" s="148"/>
      <c r="C2461" s="148"/>
      <c r="D2461" s="148"/>
      <c r="E2461" s="148"/>
      <c r="F2461" s="148"/>
      <c r="G2461" s="148"/>
      <c r="H2461" s="148"/>
      <c r="I2461" s="148"/>
      <c r="J2461" s="148"/>
      <c r="K2461" s="148"/>
      <c r="L2461" s="148"/>
      <c r="M2461" s="148"/>
    </row>
    <row r="2462" spans="2:13" x14ac:dyDescent="0.2">
      <c r="B2462" s="148"/>
      <c r="C2462" s="148"/>
      <c r="D2462" s="148"/>
      <c r="E2462" s="148"/>
      <c r="F2462" s="148"/>
      <c r="G2462" s="148"/>
      <c r="H2462" s="148"/>
      <c r="I2462" s="148"/>
      <c r="J2462" s="148"/>
      <c r="K2462" s="148"/>
      <c r="L2462" s="148"/>
      <c r="M2462" s="148"/>
    </row>
    <row r="2463" spans="2:13" x14ac:dyDescent="0.2">
      <c r="B2463" s="148"/>
      <c r="C2463" s="148"/>
      <c r="D2463" s="148"/>
      <c r="E2463" s="148"/>
      <c r="F2463" s="148"/>
      <c r="G2463" s="148"/>
      <c r="H2463" s="148"/>
      <c r="I2463" s="148"/>
      <c r="J2463" s="148"/>
      <c r="K2463" s="148"/>
      <c r="L2463" s="148"/>
      <c r="M2463" s="148"/>
    </row>
    <row r="2464" spans="2:13" x14ac:dyDescent="0.2">
      <c r="B2464" s="148"/>
      <c r="C2464" s="148"/>
      <c r="D2464" s="148"/>
      <c r="E2464" s="148"/>
      <c r="F2464" s="148"/>
      <c r="G2464" s="148"/>
      <c r="H2464" s="148"/>
      <c r="I2464" s="148"/>
      <c r="J2464" s="148"/>
      <c r="K2464" s="148"/>
      <c r="L2464" s="148"/>
      <c r="M2464" s="148"/>
    </row>
    <row r="2465" spans="2:13" x14ac:dyDescent="0.2">
      <c r="B2465" s="148"/>
      <c r="C2465" s="148"/>
      <c r="D2465" s="148"/>
      <c r="E2465" s="148"/>
      <c r="F2465" s="148"/>
      <c r="G2465" s="148"/>
      <c r="H2465" s="148"/>
      <c r="I2465" s="148"/>
      <c r="J2465" s="148"/>
      <c r="K2465" s="148"/>
      <c r="L2465" s="148"/>
      <c r="M2465" s="148"/>
    </row>
    <row r="2466" spans="2:13" x14ac:dyDescent="0.2">
      <c r="B2466" s="148"/>
      <c r="C2466" s="148"/>
      <c r="D2466" s="148"/>
      <c r="E2466" s="148"/>
      <c r="F2466" s="148"/>
      <c r="G2466" s="148"/>
      <c r="H2466" s="148"/>
      <c r="I2466" s="148"/>
      <c r="J2466" s="148"/>
      <c r="K2466" s="148"/>
      <c r="L2466" s="148"/>
      <c r="M2466" s="148"/>
    </row>
    <row r="2467" spans="2:13" x14ac:dyDescent="0.2">
      <c r="B2467" s="148"/>
      <c r="C2467" s="148"/>
      <c r="D2467" s="148"/>
      <c r="E2467" s="148"/>
      <c r="F2467" s="148"/>
      <c r="G2467" s="148"/>
      <c r="H2467" s="148"/>
      <c r="I2467" s="148"/>
      <c r="J2467" s="148"/>
      <c r="K2467" s="148"/>
      <c r="L2467" s="148"/>
      <c r="M2467" s="148"/>
    </row>
    <row r="2468" spans="2:13" x14ac:dyDescent="0.2">
      <c r="B2468" s="148"/>
      <c r="C2468" s="148"/>
      <c r="D2468" s="148"/>
      <c r="E2468" s="148"/>
      <c r="F2468" s="148"/>
      <c r="G2468" s="148"/>
      <c r="H2468" s="148"/>
      <c r="I2468" s="148"/>
      <c r="J2468" s="148"/>
      <c r="K2468" s="148"/>
      <c r="L2468" s="148"/>
      <c r="M2468" s="148"/>
    </row>
    <row r="2469" spans="2:13" x14ac:dyDescent="0.2">
      <c r="B2469" s="148"/>
      <c r="C2469" s="148"/>
      <c r="D2469" s="148"/>
      <c r="E2469" s="148"/>
      <c r="F2469" s="148"/>
      <c r="G2469" s="148"/>
      <c r="H2469" s="148"/>
      <c r="I2469" s="148"/>
      <c r="J2469" s="148"/>
      <c r="K2469" s="148"/>
      <c r="L2469" s="148"/>
      <c r="M2469" s="148"/>
    </row>
    <row r="2470" spans="2:13" x14ac:dyDescent="0.2">
      <c r="B2470" s="148"/>
      <c r="C2470" s="148"/>
      <c r="D2470" s="148"/>
      <c r="E2470" s="148"/>
      <c r="F2470" s="148"/>
      <c r="G2470" s="148"/>
      <c r="H2470" s="148"/>
      <c r="I2470" s="148"/>
      <c r="J2470" s="148"/>
      <c r="K2470" s="148"/>
      <c r="L2470" s="148"/>
      <c r="M2470" s="148"/>
    </row>
    <row r="2471" spans="2:13" x14ac:dyDescent="0.2">
      <c r="B2471" s="148"/>
      <c r="C2471" s="148"/>
      <c r="D2471" s="148"/>
      <c r="E2471" s="148"/>
      <c r="F2471" s="148"/>
      <c r="G2471" s="148"/>
      <c r="H2471" s="148"/>
      <c r="I2471" s="148"/>
      <c r="J2471" s="148"/>
      <c r="K2471" s="148"/>
      <c r="L2471" s="148"/>
      <c r="M2471" s="148"/>
    </row>
    <row r="2472" spans="2:13" x14ac:dyDescent="0.2">
      <c r="B2472" s="148"/>
      <c r="C2472" s="148"/>
      <c r="D2472" s="148"/>
      <c r="E2472" s="148"/>
      <c r="F2472" s="148"/>
      <c r="G2472" s="148"/>
      <c r="H2472" s="148"/>
      <c r="I2472" s="148"/>
      <c r="J2472" s="148"/>
      <c r="K2472" s="148"/>
      <c r="L2472" s="148"/>
      <c r="M2472" s="148"/>
    </row>
    <row r="2473" spans="2:13" x14ac:dyDescent="0.2">
      <c r="B2473" s="148"/>
      <c r="C2473" s="148"/>
      <c r="D2473" s="148"/>
      <c r="E2473" s="148"/>
      <c r="F2473" s="148"/>
      <c r="G2473" s="148"/>
      <c r="H2473" s="148"/>
      <c r="I2473" s="148"/>
      <c r="J2473" s="148"/>
      <c r="K2473" s="148"/>
      <c r="L2473" s="148"/>
      <c r="M2473" s="148"/>
    </row>
    <row r="2474" spans="2:13" x14ac:dyDescent="0.2">
      <c r="B2474" s="148"/>
      <c r="C2474" s="148"/>
      <c r="D2474" s="148"/>
      <c r="E2474" s="148"/>
      <c r="F2474" s="148"/>
      <c r="G2474" s="148"/>
      <c r="H2474" s="148"/>
      <c r="I2474" s="148"/>
      <c r="J2474" s="148"/>
      <c r="K2474" s="148"/>
      <c r="L2474" s="148"/>
      <c r="M2474" s="148"/>
    </row>
    <row r="2475" spans="2:13" x14ac:dyDescent="0.2">
      <c r="B2475" s="148"/>
      <c r="C2475" s="148"/>
      <c r="D2475" s="148"/>
      <c r="E2475" s="148"/>
      <c r="F2475" s="148"/>
      <c r="G2475" s="148"/>
      <c r="H2475" s="148"/>
      <c r="I2475" s="148"/>
      <c r="J2475" s="148"/>
      <c r="K2475" s="148"/>
      <c r="L2475" s="148"/>
      <c r="M2475" s="148"/>
    </row>
    <row r="2476" spans="2:13" x14ac:dyDescent="0.2">
      <c r="B2476" s="148"/>
      <c r="C2476" s="148"/>
      <c r="D2476" s="148"/>
      <c r="E2476" s="148"/>
      <c r="F2476" s="148"/>
      <c r="G2476" s="148"/>
      <c r="H2476" s="148"/>
      <c r="I2476" s="148"/>
      <c r="J2476" s="148"/>
      <c r="K2476" s="148"/>
      <c r="L2476" s="148"/>
      <c r="M2476" s="148"/>
    </row>
    <row r="2477" spans="2:13" x14ac:dyDescent="0.2">
      <c r="B2477" s="148"/>
      <c r="C2477" s="148"/>
      <c r="D2477" s="148"/>
      <c r="E2477" s="148"/>
      <c r="F2477" s="148"/>
      <c r="G2477" s="148"/>
      <c r="H2477" s="148"/>
      <c r="I2477" s="148"/>
      <c r="J2477" s="148"/>
      <c r="K2477" s="148"/>
      <c r="L2477" s="148"/>
      <c r="M2477" s="148"/>
    </row>
    <row r="2478" spans="2:13" x14ac:dyDescent="0.2">
      <c r="B2478" s="148"/>
      <c r="C2478" s="148"/>
      <c r="D2478" s="148"/>
      <c r="E2478" s="148"/>
      <c r="F2478" s="148"/>
      <c r="G2478" s="148"/>
      <c r="H2478" s="148"/>
      <c r="I2478" s="148"/>
      <c r="J2478" s="148"/>
      <c r="K2478" s="148"/>
      <c r="L2478" s="148"/>
      <c r="M2478" s="148"/>
    </row>
    <row r="2479" spans="2:13" x14ac:dyDescent="0.2">
      <c r="B2479" s="148"/>
      <c r="C2479" s="148"/>
      <c r="D2479" s="148"/>
      <c r="E2479" s="148"/>
      <c r="F2479" s="148"/>
      <c r="G2479" s="148"/>
      <c r="H2479" s="148"/>
      <c r="I2479" s="148"/>
      <c r="J2479" s="148"/>
      <c r="K2479" s="148"/>
      <c r="L2479" s="148"/>
      <c r="M2479" s="148"/>
    </row>
    <row r="2480" spans="2:13" x14ac:dyDescent="0.2">
      <c r="B2480" s="148"/>
      <c r="C2480" s="148"/>
      <c r="D2480" s="148"/>
      <c r="E2480" s="148"/>
      <c r="F2480" s="148"/>
      <c r="G2480" s="148"/>
      <c r="H2480" s="148"/>
      <c r="I2480" s="148"/>
      <c r="J2480" s="148"/>
      <c r="K2480" s="148"/>
      <c r="L2480" s="148"/>
      <c r="M2480" s="148"/>
    </row>
    <row r="2481" spans="2:13" x14ac:dyDescent="0.2">
      <c r="B2481" s="148"/>
      <c r="C2481" s="148"/>
      <c r="D2481" s="148"/>
      <c r="E2481" s="148"/>
      <c r="F2481" s="148"/>
      <c r="G2481" s="148"/>
      <c r="H2481" s="148"/>
      <c r="I2481" s="148"/>
      <c r="J2481" s="148"/>
      <c r="K2481" s="148"/>
      <c r="L2481" s="148"/>
      <c r="M2481" s="148"/>
    </row>
    <row r="2482" spans="2:13" x14ac:dyDescent="0.2">
      <c r="B2482" s="148"/>
      <c r="C2482" s="148"/>
      <c r="D2482" s="148"/>
      <c r="E2482" s="148"/>
      <c r="F2482" s="148"/>
      <c r="G2482" s="148"/>
      <c r="H2482" s="148"/>
      <c r="I2482" s="148"/>
      <c r="J2482" s="148"/>
      <c r="K2482" s="148"/>
      <c r="L2482" s="148"/>
      <c r="M2482" s="148"/>
    </row>
    <row r="2483" spans="2:13" x14ac:dyDescent="0.2">
      <c r="B2483" s="148"/>
      <c r="C2483" s="148"/>
      <c r="D2483" s="148"/>
      <c r="E2483" s="148"/>
      <c r="F2483" s="148"/>
      <c r="G2483" s="148"/>
      <c r="H2483" s="148"/>
      <c r="I2483" s="148"/>
      <c r="J2483" s="148"/>
      <c r="K2483" s="148"/>
      <c r="L2483" s="148"/>
      <c r="M2483" s="148"/>
    </row>
    <row r="2484" spans="2:13" x14ac:dyDescent="0.2">
      <c r="B2484" s="148"/>
      <c r="C2484" s="148"/>
      <c r="D2484" s="148"/>
      <c r="E2484" s="148"/>
      <c r="F2484" s="148"/>
      <c r="G2484" s="148"/>
      <c r="H2484" s="148"/>
      <c r="I2484" s="148"/>
      <c r="J2484" s="148"/>
      <c r="K2484" s="148"/>
      <c r="L2484" s="148"/>
      <c r="M2484" s="148"/>
    </row>
    <row r="2485" spans="2:13" x14ac:dyDescent="0.2">
      <c r="B2485" s="148"/>
      <c r="C2485" s="148"/>
      <c r="D2485" s="148"/>
      <c r="E2485" s="148"/>
      <c r="F2485" s="148"/>
      <c r="G2485" s="148"/>
      <c r="H2485" s="148"/>
      <c r="I2485" s="148"/>
      <c r="J2485" s="148"/>
      <c r="K2485" s="148"/>
      <c r="L2485" s="148"/>
      <c r="M2485" s="148"/>
    </row>
    <row r="2486" spans="2:13" x14ac:dyDescent="0.2">
      <c r="B2486" s="148"/>
      <c r="C2486" s="148"/>
      <c r="D2486" s="148"/>
      <c r="E2486" s="148"/>
      <c r="F2486" s="148"/>
      <c r="G2486" s="148"/>
      <c r="H2486" s="148"/>
      <c r="I2486" s="148"/>
      <c r="J2486" s="148"/>
      <c r="K2486" s="148"/>
      <c r="L2486" s="148"/>
      <c r="M2486" s="148"/>
    </row>
    <row r="2487" spans="2:13" x14ac:dyDescent="0.2">
      <c r="B2487" s="148"/>
      <c r="C2487" s="148"/>
      <c r="D2487" s="148"/>
      <c r="E2487" s="148"/>
      <c r="F2487" s="148"/>
      <c r="G2487" s="148"/>
      <c r="H2487" s="148"/>
      <c r="I2487" s="148"/>
      <c r="J2487" s="148"/>
      <c r="K2487" s="148"/>
      <c r="L2487" s="148"/>
      <c r="M2487" s="148"/>
    </row>
    <row r="2488" spans="2:13" x14ac:dyDescent="0.2">
      <c r="B2488" s="148"/>
      <c r="C2488" s="148"/>
      <c r="D2488" s="148"/>
      <c r="E2488" s="148"/>
      <c r="F2488" s="148"/>
      <c r="G2488" s="148"/>
      <c r="H2488" s="148"/>
      <c r="I2488" s="148"/>
      <c r="J2488" s="148"/>
      <c r="K2488" s="148"/>
      <c r="L2488" s="148"/>
      <c r="M2488" s="148"/>
    </row>
    <row r="2489" spans="2:13" x14ac:dyDescent="0.2">
      <c r="B2489" s="148"/>
      <c r="C2489" s="148"/>
      <c r="D2489" s="148"/>
      <c r="E2489" s="148"/>
      <c r="F2489" s="148"/>
      <c r="G2489" s="148"/>
      <c r="H2489" s="148"/>
      <c r="I2489" s="148"/>
      <c r="J2489" s="148"/>
      <c r="K2489" s="148"/>
      <c r="L2489" s="148"/>
      <c r="M2489" s="148"/>
    </row>
    <row r="2490" spans="2:13" x14ac:dyDescent="0.2">
      <c r="B2490" s="148"/>
      <c r="C2490" s="148"/>
      <c r="D2490" s="148"/>
      <c r="E2490" s="148"/>
      <c r="F2490" s="148"/>
      <c r="G2490" s="148"/>
      <c r="H2490" s="148"/>
      <c r="I2490" s="148"/>
      <c r="J2490" s="148"/>
      <c r="K2490" s="148"/>
      <c r="L2490" s="148"/>
      <c r="M2490" s="148"/>
    </row>
    <row r="2491" spans="2:13" x14ac:dyDescent="0.2">
      <c r="B2491" s="148"/>
      <c r="C2491" s="148"/>
      <c r="D2491" s="148"/>
      <c r="E2491" s="148"/>
      <c r="F2491" s="148"/>
      <c r="G2491" s="148"/>
      <c r="H2491" s="148"/>
      <c r="I2491" s="148"/>
      <c r="J2491" s="148"/>
      <c r="K2491" s="148"/>
      <c r="L2491" s="148"/>
      <c r="M2491" s="148"/>
    </row>
    <row r="2492" spans="2:13" x14ac:dyDescent="0.2">
      <c r="B2492" s="148"/>
      <c r="C2492" s="148"/>
      <c r="D2492" s="148"/>
      <c r="E2492" s="148"/>
      <c r="F2492" s="148"/>
      <c r="G2492" s="148"/>
      <c r="H2492" s="148"/>
      <c r="I2492" s="148"/>
      <c r="J2492" s="148"/>
      <c r="K2492" s="148"/>
      <c r="L2492" s="148"/>
      <c r="M2492" s="148"/>
    </row>
    <row r="2493" spans="2:13" x14ac:dyDescent="0.2">
      <c r="B2493" s="148"/>
      <c r="C2493" s="148"/>
      <c r="D2493" s="148"/>
      <c r="E2493" s="148"/>
      <c r="F2493" s="148"/>
      <c r="G2493" s="148"/>
      <c r="H2493" s="148"/>
      <c r="I2493" s="148"/>
      <c r="J2493" s="148"/>
      <c r="K2493" s="148"/>
      <c r="L2493" s="148"/>
      <c r="M2493" s="148"/>
    </row>
    <row r="2494" spans="2:13" x14ac:dyDescent="0.2">
      <c r="B2494" s="148"/>
      <c r="C2494" s="148"/>
      <c r="D2494" s="148"/>
      <c r="E2494" s="148"/>
      <c r="F2494" s="148"/>
      <c r="G2494" s="148"/>
      <c r="H2494" s="148"/>
      <c r="I2494" s="148"/>
      <c r="J2494" s="148"/>
      <c r="K2494" s="148"/>
      <c r="L2494" s="148"/>
      <c r="M2494" s="148"/>
    </row>
    <row r="2495" spans="2:13" x14ac:dyDescent="0.2">
      <c r="B2495" s="148"/>
      <c r="C2495" s="148"/>
      <c r="D2495" s="148"/>
      <c r="E2495" s="148"/>
      <c r="F2495" s="148"/>
      <c r="G2495" s="148"/>
      <c r="H2495" s="148"/>
      <c r="I2495" s="148"/>
      <c r="J2495" s="148"/>
      <c r="K2495" s="148"/>
      <c r="L2495" s="148"/>
      <c r="M2495" s="148"/>
    </row>
    <row r="2496" spans="2:13" x14ac:dyDescent="0.2">
      <c r="B2496" s="148"/>
      <c r="C2496" s="148"/>
      <c r="D2496" s="148"/>
      <c r="E2496" s="148"/>
      <c r="F2496" s="148"/>
      <c r="G2496" s="148"/>
      <c r="H2496" s="148"/>
      <c r="I2496" s="148"/>
      <c r="J2496" s="148"/>
      <c r="K2496" s="148"/>
      <c r="L2496" s="148"/>
      <c r="M2496" s="148"/>
    </row>
    <row r="2497" spans="2:13" x14ac:dyDescent="0.2">
      <c r="B2497" s="148"/>
      <c r="C2497" s="148"/>
      <c r="D2497" s="148"/>
      <c r="E2497" s="148"/>
      <c r="F2497" s="148"/>
      <c r="G2497" s="148"/>
      <c r="H2497" s="148"/>
      <c r="I2497" s="148"/>
      <c r="J2497" s="148"/>
      <c r="K2497" s="148"/>
      <c r="L2497" s="148"/>
      <c r="M2497" s="148"/>
    </row>
    <row r="2498" spans="2:13" x14ac:dyDescent="0.2">
      <c r="B2498" s="148"/>
      <c r="C2498" s="148"/>
      <c r="D2498" s="148"/>
      <c r="E2498" s="148"/>
      <c r="F2498" s="148"/>
      <c r="G2498" s="148"/>
      <c r="H2498" s="148"/>
      <c r="I2498" s="148"/>
      <c r="J2498" s="148"/>
      <c r="K2498" s="148"/>
      <c r="L2498" s="148"/>
      <c r="M2498" s="148"/>
    </row>
    <row r="2499" spans="2:13" x14ac:dyDescent="0.2">
      <c r="B2499" s="148"/>
      <c r="C2499" s="148"/>
      <c r="D2499" s="148"/>
      <c r="E2499" s="148"/>
      <c r="F2499" s="148"/>
      <c r="G2499" s="148"/>
      <c r="H2499" s="148"/>
      <c r="I2499" s="148"/>
      <c r="J2499" s="148"/>
      <c r="K2499" s="148"/>
      <c r="L2499" s="148"/>
      <c r="M2499" s="148"/>
    </row>
    <row r="2500" spans="2:13" x14ac:dyDescent="0.2">
      <c r="B2500" s="148"/>
      <c r="C2500" s="148"/>
      <c r="D2500" s="148"/>
      <c r="E2500" s="148"/>
      <c r="F2500" s="148"/>
      <c r="G2500" s="148"/>
      <c r="H2500" s="148"/>
      <c r="I2500" s="148"/>
      <c r="J2500" s="148"/>
      <c r="K2500" s="148"/>
      <c r="L2500" s="148"/>
      <c r="M2500" s="148"/>
    </row>
    <row r="2501" spans="2:13" x14ac:dyDescent="0.2">
      <c r="B2501" s="148"/>
      <c r="C2501" s="148"/>
      <c r="D2501" s="148"/>
      <c r="E2501" s="148"/>
      <c r="F2501" s="148"/>
      <c r="G2501" s="148"/>
      <c r="H2501" s="148"/>
      <c r="I2501" s="148"/>
      <c r="J2501" s="148"/>
      <c r="K2501" s="148"/>
      <c r="L2501" s="148"/>
      <c r="M2501" s="148"/>
    </row>
    <row r="2502" spans="2:13" x14ac:dyDescent="0.2">
      <c r="B2502" s="148"/>
      <c r="C2502" s="148"/>
      <c r="D2502" s="148"/>
      <c r="E2502" s="148"/>
      <c r="F2502" s="148"/>
      <c r="G2502" s="148"/>
      <c r="H2502" s="148"/>
      <c r="I2502" s="148"/>
      <c r="J2502" s="148"/>
      <c r="K2502" s="148"/>
      <c r="L2502" s="148"/>
      <c r="M2502" s="148"/>
    </row>
    <row r="2503" spans="2:13" x14ac:dyDescent="0.2">
      <c r="B2503" s="148"/>
      <c r="C2503" s="148"/>
      <c r="D2503" s="148"/>
      <c r="E2503" s="148"/>
      <c r="F2503" s="148"/>
      <c r="G2503" s="148"/>
      <c r="H2503" s="148"/>
      <c r="I2503" s="148"/>
      <c r="J2503" s="148"/>
      <c r="K2503" s="148"/>
      <c r="L2503" s="148"/>
      <c r="M2503" s="148"/>
    </row>
    <row r="2504" spans="2:13" x14ac:dyDescent="0.2">
      <c r="B2504" s="148"/>
      <c r="C2504" s="148"/>
      <c r="D2504" s="148"/>
      <c r="E2504" s="148"/>
      <c r="F2504" s="148"/>
      <c r="G2504" s="148"/>
      <c r="H2504" s="148"/>
      <c r="I2504" s="148"/>
      <c r="J2504" s="148"/>
      <c r="K2504" s="148"/>
      <c r="L2504" s="148"/>
      <c r="M2504" s="148"/>
    </row>
    <row r="2505" spans="2:13" x14ac:dyDescent="0.2">
      <c r="B2505" s="148"/>
      <c r="C2505" s="148"/>
      <c r="D2505" s="148"/>
      <c r="E2505" s="148"/>
      <c r="F2505" s="148"/>
      <c r="G2505" s="148"/>
      <c r="H2505" s="148"/>
      <c r="I2505" s="148"/>
      <c r="J2505" s="148"/>
      <c r="K2505" s="148"/>
      <c r="L2505" s="148"/>
      <c r="M2505" s="148"/>
    </row>
    <row r="2506" spans="2:13" x14ac:dyDescent="0.2">
      <c r="B2506" s="148"/>
      <c r="C2506" s="148"/>
      <c r="D2506" s="148"/>
      <c r="E2506" s="148"/>
      <c r="F2506" s="148"/>
      <c r="G2506" s="148"/>
      <c r="H2506" s="148"/>
      <c r="I2506" s="148"/>
      <c r="J2506" s="148"/>
      <c r="K2506" s="148"/>
      <c r="L2506" s="148"/>
      <c r="M2506" s="148"/>
    </row>
    <row r="2507" spans="2:13" x14ac:dyDescent="0.2">
      <c r="B2507" s="148"/>
      <c r="C2507" s="148"/>
      <c r="D2507" s="148"/>
      <c r="E2507" s="148"/>
      <c r="F2507" s="148"/>
      <c r="G2507" s="148"/>
      <c r="H2507" s="148"/>
      <c r="I2507" s="148"/>
      <c r="J2507" s="148"/>
      <c r="K2507" s="148"/>
      <c r="L2507" s="148"/>
      <c r="M2507" s="148"/>
    </row>
    <row r="2508" spans="2:13" x14ac:dyDescent="0.2">
      <c r="B2508" s="148"/>
      <c r="C2508" s="148"/>
      <c r="D2508" s="148"/>
      <c r="E2508" s="148"/>
      <c r="F2508" s="148"/>
      <c r="G2508" s="148"/>
      <c r="H2508" s="148"/>
      <c r="I2508" s="148"/>
      <c r="J2508" s="148"/>
      <c r="K2508" s="148"/>
      <c r="L2508" s="148"/>
      <c r="M2508" s="148"/>
    </row>
    <row r="2509" spans="2:13" x14ac:dyDescent="0.2">
      <c r="B2509" s="148"/>
      <c r="C2509" s="148"/>
      <c r="D2509" s="148"/>
      <c r="E2509" s="148"/>
      <c r="F2509" s="148"/>
      <c r="G2509" s="148"/>
      <c r="H2509" s="148"/>
      <c r="I2509" s="148"/>
      <c r="J2509" s="148"/>
      <c r="K2509" s="148"/>
      <c r="L2509" s="148"/>
      <c r="M2509" s="148"/>
    </row>
    <row r="2510" spans="2:13" x14ac:dyDescent="0.2">
      <c r="B2510" s="148"/>
      <c r="C2510" s="148"/>
      <c r="D2510" s="148"/>
      <c r="E2510" s="148"/>
      <c r="F2510" s="148"/>
      <c r="G2510" s="148"/>
      <c r="H2510" s="148"/>
      <c r="I2510" s="148"/>
      <c r="J2510" s="148"/>
      <c r="K2510" s="148"/>
      <c r="L2510" s="148"/>
      <c r="M2510" s="148"/>
    </row>
    <row r="2511" spans="2:13" x14ac:dyDescent="0.2">
      <c r="B2511" s="148"/>
      <c r="C2511" s="148"/>
      <c r="D2511" s="148"/>
      <c r="E2511" s="148"/>
      <c r="F2511" s="148"/>
      <c r="G2511" s="148"/>
      <c r="H2511" s="148"/>
      <c r="I2511" s="148"/>
      <c r="J2511" s="148"/>
      <c r="K2511" s="148"/>
      <c r="L2511" s="148"/>
      <c r="M2511" s="148"/>
    </row>
    <row r="2512" spans="2:13" x14ac:dyDescent="0.2">
      <c r="B2512" s="148"/>
      <c r="C2512" s="148"/>
      <c r="D2512" s="148"/>
      <c r="E2512" s="148"/>
      <c r="F2512" s="148"/>
      <c r="G2512" s="148"/>
      <c r="H2512" s="148"/>
      <c r="I2512" s="148"/>
      <c r="J2512" s="148"/>
      <c r="K2512" s="148"/>
      <c r="L2512" s="148"/>
      <c r="M2512" s="148"/>
    </row>
    <row r="2513" spans="2:13" x14ac:dyDescent="0.2">
      <c r="B2513" s="148"/>
      <c r="C2513" s="148"/>
      <c r="D2513" s="148"/>
      <c r="E2513" s="148"/>
      <c r="F2513" s="148"/>
      <c r="G2513" s="148"/>
      <c r="H2513" s="148"/>
      <c r="I2513" s="148"/>
      <c r="J2513" s="148"/>
      <c r="K2513" s="148"/>
      <c r="L2513" s="148"/>
      <c r="M2513" s="148"/>
    </row>
    <row r="2514" spans="2:13" x14ac:dyDescent="0.2">
      <c r="B2514" s="148"/>
      <c r="C2514" s="148"/>
      <c r="D2514" s="148"/>
      <c r="E2514" s="148"/>
      <c r="F2514" s="148"/>
      <c r="G2514" s="148"/>
      <c r="H2514" s="148"/>
      <c r="I2514" s="148"/>
      <c r="J2514" s="148"/>
      <c r="K2514" s="148"/>
      <c r="L2514" s="148"/>
      <c r="M2514" s="148"/>
    </row>
    <row r="2515" spans="2:13" x14ac:dyDescent="0.2">
      <c r="B2515" s="148"/>
      <c r="C2515" s="148"/>
      <c r="D2515" s="148"/>
      <c r="E2515" s="148"/>
      <c r="F2515" s="148"/>
      <c r="G2515" s="148"/>
      <c r="H2515" s="148"/>
      <c r="I2515" s="148"/>
      <c r="J2515" s="148"/>
      <c r="K2515" s="148"/>
      <c r="L2515" s="148"/>
      <c r="M2515" s="148"/>
    </row>
    <row r="2516" spans="2:13" x14ac:dyDescent="0.2">
      <c r="B2516" s="148"/>
      <c r="C2516" s="148"/>
      <c r="D2516" s="148"/>
      <c r="E2516" s="148"/>
      <c r="F2516" s="148"/>
      <c r="G2516" s="148"/>
      <c r="H2516" s="148"/>
      <c r="I2516" s="148"/>
      <c r="J2516" s="148"/>
      <c r="K2516" s="148"/>
      <c r="L2516" s="148"/>
      <c r="M2516" s="148"/>
    </row>
    <row r="2517" spans="2:13" x14ac:dyDescent="0.2">
      <c r="B2517" s="148"/>
      <c r="C2517" s="148"/>
      <c r="D2517" s="148"/>
      <c r="E2517" s="148"/>
      <c r="F2517" s="148"/>
      <c r="G2517" s="148"/>
      <c r="H2517" s="148"/>
      <c r="I2517" s="148"/>
      <c r="J2517" s="148"/>
      <c r="K2517" s="148"/>
      <c r="L2517" s="148"/>
      <c r="M2517" s="148"/>
    </row>
    <row r="2518" spans="2:13" x14ac:dyDescent="0.2">
      <c r="B2518" s="148"/>
      <c r="C2518" s="148"/>
      <c r="D2518" s="148"/>
      <c r="E2518" s="148"/>
      <c r="F2518" s="148"/>
      <c r="G2518" s="148"/>
      <c r="H2518" s="148"/>
      <c r="I2518" s="148"/>
      <c r="J2518" s="148"/>
      <c r="K2518" s="148"/>
      <c r="L2518" s="148"/>
      <c r="M2518" s="148"/>
    </row>
    <row r="2519" spans="2:13" x14ac:dyDescent="0.2">
      <c r="B2519" s="148"/>
      <c r="C2519" s="148"/>
      <c r="D2519" s="148"/>
      <c r="E2519" s="148"/>
      <c r="F2519" s="148"/>
      <c r="G2519" s="148"/>
      <c r="H2519" s="148"/>
      <c r="I2519" s="148"/>
      <c r="J2519" s="148"/>
      <c r="K2519" s="148"/>
      <c r="L2519" s="148"/>
      <c r="M2519" s="148"/>
    </row>
    <row r="2520" spans="2:13" x14ac:dyDescent="0.2">
      <c r="B2520" s="148"/>
      <c r="C2520" s="148"/>
      <c r="D2520" s="148"/>
      <c r="E2520" s="148"/>
      <c r="F2520" s="148"/>
      <c r="G2520" s="148"/>
      <c r="H2520" s="148"/>
      <c r="I2520" s="148"/>
      <c r="J2520" s="148"/>
      <c r="K2520" s="148"/>
      <c r="L2520" s="148"/>
      <c r="M2520" s="148"/>
    </row>
    <row r="2521" spans="2:13" x14ac:dyDescent="0.2">
      <c r="B2521" s="148"/>
      <c r="C2521" s="148"/>
      <c r="D2521" s="148"/>
      <c r="E2521" s="148"/>
      <c r="F2521" s="148"/>
      <c r="G2521" s="148"/>
      <c r="H2521" s="148"/>
      <c r="I2521" s="148"/>
      <c r="J2521" s="148"/>
      <c r="K2521" s="148"/>
      <c r="L2521" s="148"/>
      <c r="M2521" s="148"/>
    </row>
    <row r="2522" spans="2:13" x14ac:dyDescent="0.2">
      <c r="B2522" s="148"/>
      <c r="C2522" s="148"/>
      <c r="D2522" s="148"/>
      <c r="E2522" s="148"/>
      <c r="F2522" s="148"/>
      <c r="G2522" s="148"/>
      <c r="H2522" s="148"/>
      <c r="I2522" s="148"/>
      <c r="J2522" s="148"/>
      <c r="K2522" s="148"/>
      <c r="L2522" s="148"/>
      <c r="M2522" s="148"/>
    </row>
    <row r="2523" spans="2:13" x14ac:dyDescent="0.2">
      <c r="B2523" s="148"/>
      <c r="C2523" s="148"/>
      <c r="D2523" s="148"/>
      <c r="E2523" s="148"/>
      <c r="F2523" s="148"/>
      <c r="G2523" s="148"/>
      <c r="H2523" s="148"/>
      <c r="I2523" s="148"/>
      <c r="J2523" s="148"/>
      <c r="K2523" s="148"/>
      <c r="L2523" s="148"/>
      <c r="M2523" s="148"/>
    </row>
    <row r="2524" spans="2:13" x14ac:dyDescent="0.2">
      <c r="B2524" s="148"/>
      <c r="C2524" s="148"/>
      <c r="D2524" s="148"/>
      <c r="E2524" s="148"/>
      <c r="F2524" s="148"/>
      <c r="G2524" s="148"/>
      <c r="H2524" s="148"/>
      <c r="I2524" s="148"/>
      <c r="J2524" s="148"/>
      <c r="K2524" s="148"/>
      <c r="L2524" s="148"/>
      <c r="M2524" s="148"/>
    </row>
    <row r="2525" spans="2:13" x14ac:dyDescent="0.2">
      <c r="B2525" s="148"/>
      <c r="C2525" s="148"/>
      <c r="D2525" s="148"/>
      <c r="E2525" s="148"/>
      <c r="F2525" s="148"/>
      <c r="G2525" s="148"/>
      <c r="H2525" s="148"/>
      <c r="I2525" s="148"/>
      <c r="J2525" s="148"/>
      <c r="K2525" s="148"/>
      <c r="L2525" s="148"/>
      <c r="M2525" s="148"/>
    </row>
    <row r="2526" spans="2:13" x14ac:dyDescent="0.2">
      <c r="B2526" s="148"/>
      <c r="C2526" s="148"/>
      <c r="D2526" s="148"/>
      <c r="E2526" s="148"/>
      <c r="F2526" s="148"/>
      <c r="G2526" s="148"/>
      <c r="H2526" s="148"/>
      <c r="I2526" s="148"/>
      <c r="J2526" s="148"/>
      <c r="K2526" s="148"/>
      <c r="L2526" s="148"/>
      <c r="M2526" s="148"/>
    </row>
    <row r="2527" spans="2:13" x14ac:dyDescent="0.2">
      <c r="B2527" s="148"/>
      <c r="C2527" s="148"/>
      <c r="D2527" s="148"/>
      <c r="E2527" s="148"/>
      <c r="F2527" s="148"/>
      <c r="G2527" s="148"/>
      <c r="H2527" s="148"/>
      <c r="I2527" s="148"/>
      <c r="J2527" s="148"/>
      <c r="K2527" s="148"/>
      <c r="L2527" s="148"/>
      <c r="M2527" s="148"/>
    </row>
    <row r="2528" spans="2:13" x14ac:dyDescent="0.2">
      <c r="B2528" s="148"/>
      <c r="C2528" s="148"/>
      <c r="D2528" s="148"/>
      <c r="E2528" s="148"/>
      <c r="F2528" s="148"/>
      <c r="G2528" s="148"/>
      <c r="H2528" s="148"/>
      <c r="I2528" s="148"/>
      <c r="J2528" s="148"/>
      <c r="K2528" s="148"/>
      <c r="L2528" s="148"/>
      <c r="M2528" s="148"/>
    </row>
    <row r="2529" spans="2:13" x14ac:dyDescent="0.2">
      <c r="B2529" s="148"/>
      <c r="C2529" s="148"/>
      <c r="D2529" s="148"/>
      <c r="E2529" s="148"/>
      <c r="F2529" s="148"/>
      <c r="G2529" s="148"/>
      <c r="H2529" s="148"/>
      <c r="I2529" s="148"/>
      <c r="J2529" s="148"/>
      <c r="K2529" s="148"/>
      <c r="L2529" s="148"/>
      <c r="M2529" s="148"/>
    </row>
    <row r="2530" spans="2:13" x14ac:dyDescent="0.2">
      <c r="B2530" s="148"/>
      <c r="C2530" s="148"/>
      <c r="D2530" s="148"/>
      <c r="E2530" s="148"/>
      <c r="F2530" s="148"/>
      <c r="G2530" s="148"/>
      <c r="H2530" s="148"/>
      <c r="I2530" s="148"/>
      <c r="J2530" s="148"/>
      <c r="K2530" s="148"/>
      <c r="L2530" s="148"/>
      <c r="M2530" s="148"/>
    </row>
    <row r="2531" spans="2:13" x14ac:dyDescent="0.2">
      <c r="B2531" s="148"/>
      <c r="C2531" s="148"/>
      <c r="D2531" s="148"/>
      <c r="E2531" s="148"/>
      <c r="F2531" s="148"/>
      <c r="G2531" s="148"/>
      <c r="H2531" s="148"/>
      <c r="I2531" s="148"/>
      <c r="J2531" s="148"/>
      <c r="K2531" s="148"/>
      <c r="L2531" s="148"/>
      <c r="M2531" s="148"/>
    </row>
    <row r="2532" spans="2:13" x14ac:dyDescent="0.2">
      <c r="B2532" s="148"/>
      <c r="C2532" s="148"/>
      <c r="D2532" s="148"/>
      <c r="E2532" s="148"/>
      <c r="F2532" s="148"/>
      <c r="G2532" s="148"/>
      <c r="H2532" s="148"/>
      <c r="I2532" s="148"/>
      <c r="J2532" s="148"/>
      <c r="K2532" s="148"/>
      <c r="L2532" s="148"/>
      <c r="M2532" s="148"/>
    </row>
    <row r="2533" spans="2:13" x14ac:dyDescent="0.2">
      <c r="B2533" s="148"/>
      <c r="C2533" s="148"/>
      <c r="D2533" s="148"/>
      <c r="E2533" s="148"/>
      <c r="F2533" s="148"/>
      <c r="G2533" s="148"/>
      <c r="H2533" s="148"/>
      <c r="I2533" s="148"/>
      <c r="J2533" s="148"/>
      <c r="K2533" s="148"/>
      <c r="L2533" s="148"/>
      <c r="M2533" s="148"/>
    </row>
    <row r="2534" spans="2:13" x14ac:dyDescent="0.2">
      <c r="B2534" s="148"/>
      <c r="C2534" s="148"/>
      <c r="D2534" s="148"/>
      <c r="E2534" s="148"/>
      <c r="F2534" s="148"/>
      <c r="G2534" s="148"/>
      <c r="H2534" s="148"/>
      <c r="I2534" s="148"/>
      <c r="J2534" s="148"/>
      <c r="K2534" s="148"/>
      <c r="L2534" s="148"/>
      <c r="M2534" s="148"/>
    </row>
    <row r="2535" spans="2:13" x14ac:dyDescent="0.2">
      <c r="B2535" s="148"/>
      <c r="C2535" s="148"/>
      <c r="D2535" s="148"/>
      <c r="E2535" s="148"/>
      <c r="F2535" s="148"/>
      <c r="G2535" s="148"/>
      <c r="H2535" s="148"/>
      <c r="I2535" s="148"/>
      <c r="J2535" s="148"/>
      <c r="K2535" s="148"/>
      <c r="L2535" s="148"/>
      <c r="M2535" s="148"/>
    </row>
    <row r="2536" spans="2:13" x14ac:dyDescent="0.2">
      <c r="B2536" s="148"/>
      <c r="C2536" s="148"/>
      <c r="D2536" s="148"/>
      <c r="E2536" s="148"/>
      <c r="F2536" s="148"/>
      <c r="G2536" s="148"/>
      <c r="H2536" s="148"/>
      <c r="I2536" s="148"/>
      <c r="J2536" s="148"/>
      <c r="K2536" s="148"/>
      <c r="L2536" s="148"/>
      <c r="M2536" s="148"/>
    </row>
    <row r="2537" spans="2:13" x14ac:dyDescent="0.2">
      <c r="B2537" s="148"/>
      <c r="C2537" s="148"/>
      <c r="D2537" s="148"/>
      <c r="E2537" s="148"/>
      <c r="F2537" s="148"/>
      <c r="G2537" s="148"/>
      <c r="H2537" s="148"/>
      <c r="I2537" s="148"/>
      <c r="J2537" s="148"/>
      <c r="K2537" s="148"/>
      <c r="L2537" s="148"/>
      <c r="M2537" s="148"/>
    </row>
    <row r="2538" spans="2:13" x14ac:dyDescent="0.2">
      <c r="B2538" s="148"/>
      <c r="C2538" s="148"/>
      <c r="D2538" s="148"/>
      <c r="E2538" s="148"/>
      <c r="F2538" s="148"/>
      <c r="G2538" s="148"/>
      <c r="H2538" s="148"/>
      <c r="I2538" s="148"/>
      <c r="J2538" s="148"/>
      <c r="K2538" s="148"/>
      <c r="L2538" s="148"/>
      <c r="M2538" s="148"/>
    </row>
    <row r="2539" spans="2:13" x14ac:dyDescent="0.2">
      <c r="B2539" s="148"/>
      <c r="C2539" s="148"/>
      <c r="D2539" s="148"/>
      <c r="E2539" s="148"/>
      <c r="F2539" s="148"/>
      <c r="G2539" s="148"/>
      <c r="H2539" s="148"/>
      <c r="I2539" s="148"/>
      <c r="J2539" s="148"/>
      <c r="K2539" s="148"/>
      <c r="L2539" s="148"/>
      <c r="M2539" s="148"/>
    </row>
    <row r="2540" spans="2:13" x14ac:dyDescent="0.2">
      <c r="B2540" s="148"/>
      <c r="C2540" s="148"/>
      <c r="D2540" s="148"/>
      <c r="E2540" s="148"/>
      <c r="F2540" s="148"/>
      <c r="G2540" s="148"/>
      <c r="H2540" s="148"/>
      <c r="I2540" s="148"/>
      <c r="J2540" s="148"/>
      <c r="K2540" s="148"/>
      <c r="L2540" s="148"/>
      <c r="M2540" s="148"/>
    </row>
    <row r="2541" spans="2:13" x14ac:dyDescent="0.2">
      <c r="B2541" s="148"/>
      <c r="C2541" s="148"/>
      <c r="D2541" s="148"/>
      <c r="E2541" s="148"/>
      <c r="F2541" s="148"/>
      <c r="G2541" s="148"/>
      <c r="H2541" s="148"/>
      <c r="I2541" s="148"/>
      <c r="J2541" s="148"/>
      <c r="K2541" s="148"/>
      <c r="L2541" s="148"/>
      <c r="M2541" s="148"/>
    </row>
    <row r="2542" spans="2:13" x14ac:dyDescent="0.2">
      <c r="B2542" s="148"/>
      <c r="C2542" s="148"/>
      <c r="D2542" s="148"/>
      <c r="E2542" s="148"/>
      <c r="F2542" s="148"/>
      <c r="G2542" s="148"/>
      <c r="H2542" s="148"/>
      <c r="I2542" s="148"/>
      <c r="J2542" s="148"/>
      <c r="K2542" s="148"/>
      <c r="L2542" s="148"/>
      <c r="M2542" s="148"/>
    </row>
    <row r="2543" spans="2:13" x14ac:dyDescent="0.2">
      <c r="B2543" s="148"/>
      <c r="C2543" s="148"/>
      <c r="D2543" s="148"/>
      <c r="E2543" s="148"/>
      <c r="F2543" s="148"/>
      <c r="G2543" s="148"/>
      <c r="H2543" s="148"/>
      <c r="I2543" s="148"/>
      <c r="J2543" s="148"/>
      <c r="K2543" s="148"/>
      <c r="L2543" s="148"/>
      <c r="M2543" s="148"/>
    </row>
    <row r="2544" spans="2:13" x14ac:dyDescent="0.2">
      <c r="B2544" s="148"/>
      <c r="C2544" s="148"/>
      <c r="D2544" s="148"/>
      <c r="E2544" s="148"/>
      <c r="F2544" s="148"/>
      <c r="G2544" s="148"/>
      <c r="H2544" s="148"/>
      <c r="I2544" s="148"/>
      <c r="J2544" s="148"/>
      <c r="K2544" s="148"/>
      <c r="L2544" s="148"/>
      <c r="M2544" s="148"/>
    </row>
    <row r="2545" spans="2:13" x14ac:dyDescent="0.2">
      <c r="B2545" s="148"/>
      <c r="C2545" s="148"/>
      <c r="D2545" s="148"/>
      <c r="E2545" s="148"/>
      <c r="F2545" s="148"/>
      <c r="G2545" s="148"/>
      <c r="H2545" s="148"/>
      <c r="I2545" s="148"/>
      <c r="J2545" s="148"/>
      <c r="K2545" s="148"/>
      <c r="L2545" s="148"/>
      <c r="M2545" s="148"/>
    </row>
    <row r="2546" spans="2:13" x14ac:dyDescent="0.2">
      <c r="B2546" s="148"/>
      <c r="C2546" s="148"/>
      <c r="D2546" s="148"/>
      <c r="E2546" s="148"/>
      <c r="F2546" s="148"/>
      <c r="G2546" s="148"/>
      <c r="H2546" s="148"/>
      <c r="I2546" s="148"/>
      <c r="J2546" s="148"/>
      <c r="K2546" s="148"/>
      <c r="L2546" s="148"/>
      <c r="M2546" s="148"/>
    </row>
    <row r="2547" spans="2:13" x14ac:dyDescent="0.2">
      <c r="B2547" s="148"/>
      <c r="C2547" s="148"/>
      <c r="D2547" s="148"/>
      <c r="E2547" s="148"/>
      <c r="F2547" s="148"/>
      <c r="G2547" s="148"/>
      <c r="H2547" s="148"/>
      <c r="I2547" s="148"/>
      <c r="J2547" s="148"/>
      <c r="K2547" s="148"/>
      <c r="L2547" s="148"/>
      <c r="M2547" s="148"/>
    </row>
    <row r="2548" spans="2:13" x14ac:dyDescent="0.2">
      <c r="B2548" s="148"/>
      <c r="C2548" s="148"/>
      <c r="D2548" s="148"/>
      <c r="E2548" s="148"/>
      <c r="F2548" s="148"/>
      <c r="G2548" s="148"/>
      <c r="H2548" s="148"/>
      <c r="I2548" s="148"/>
      <c r="J2548" s="148"/>
      <c r="K2548" s="148"/>
      <c r="L2548" s="148"/>
      <c r="M2548" s="148"/>
    </row>
    <row r="2549" spans="2:13" x14ac:dyDescent="0.2">
      <c r="B2549" s="148"/>
      <c r="C2549" s="148"/>
      <c r="D2549" s="148"/>
      <c r="E2549" s="148"/>
      <c r="F2549" s="148"/>
      <c r="G2549" s="148"/>
      <c r="H2549" s="148"/>
      <c r="I2549" s="148"/>
      <c r="J2549" s="148"/>
      <c r="K2549" s="148"/>
      <c r="L2549" s="148"/>
      <c r="M2549" s="148"/>
    </row>
    <row r="2550" spans="2:13" x14ac:dyDescent="0.2">
      <c r="B2550" s="148"/>
      <c r="C2550" s="148"/>
      <c r="D2550" s="148"/>
      <c r="E2550" s="148"/>
      <c r="F2550" s="148"/>
      <c r="G2550" s="148"/>
      <c r="H2550" s="148"/>
      <c r="I2550" s="148"/>
      <c r="J2550" s="148"/>
      <c r="K2550" s="148"/>
      <c r="L2550" s="148"/>
      <c r="M2550" s="148"/>
    </row>
    <row r="2551" spans="2:13" x14ac:dyDescent="0.2">
      <c r="B2551" s="148"/>
      <c r="C2551" s="148"/>
      <c r="D2551" s="148"/>
      <c r="E2551" s="148"/>
      <c r="F2551" s="148"/>
      <c r="G2551" s="148"/>
      <c r="H2551" s="148"/>
      <c r="I2551" s="148"/>
      <c r="J2551" s="148"/>
      <c r="K2551" s="148"/>
      <c r="L2551" s="148"/>
      <c r="M2551" s="148"/>
    </row>
    <row r="2552" spans="2:13" x14ac:dyDescent="0.2">
      <c r="B2552" s="148"/>
      <c r="C2552" s="148"/>
      <c r="D2552" s="148"/>
      <c r="E2552" s="148"/>
      <c r="F2552" s="148"/>
      <c r="G2552" s="148"/>
      <c r="H2552" s="148"/>
      <c r="I2552" s="148"/>
      <c r="J2552" s="148"/>
      <c r="K2552" s="148"/>
      <c r="L2552" s="148"/>
      <c r="M2552" s="148"/>
    </row>
    <row r="2553" spans="2:13" x14ac:dyDescent="0.2">
      <c r="B2553" s="148"/>
      <c r="C2553" s="148"/>
      <c r="D2553" s="148"/>
      <c r="E2553" s="148"/>
      <c r="F2553" s="148"/>
      <c r="G2553" s="148"/>
      <c r="H2553" s="148"/>
      <c r="I2553" s="148"/>
      <c r="J2553" s="148"/>
      <c r="K2553" s="148"/>
      <c r="L2553" s="148"/>
      <c r="M2553" s="148"/>
    </row>
    <row r="2554" spans="2:13" x14ac:dyDescent="0.2">
      <c r="B2554" s="148"/>
      <c r="C2554" s="148"/>
      <c r="D2554" s="148"/>
      <c r="E2554" s="148"/>
      <c r="F2554" s="148"/>
      <c r="G2554" s="148"/>
      <c r="H2554" s="148"/>
      <c r="I2554" s="148"/>
      <c r="J2554" s="148"/>
      <c r="K2554" s="148"/>
      <c r="L2554" s="148"/>
      <c r="M2554" s="148"/>
    </row>
    <row r="2555" spans="2:13" x14ac:dyDescent="0.2">
      <c r="B2555" s="148"/>
      <c r="C2555" s="148"/>
      <c r="D2555" s="148"/>
      <c r="E2555" s="148"/>
      <c r="F2555" s="148"/>
      <c r="G2555" s="148"/>
      <c r="H2555" s="148"/>
      <c r="I2555" s="148"/>
      <c r="J2555" s="148"/>
      <c r="K2555" s="148"/>
      <c r="L2555" s="148"/>
      <c r="M2555" s="148"/>
    </row>
    <row r="2556" spans="2:13" x14ac:dyDescent="0.2">
      <c r="B2556" s="148"/>
      <c r="C2556" s="148"/>
      <c r="D2556" s="148"/>
      <c r="E2556" s="148"/>
      <c r="F2556" s="148"/>
      <c r="G2556" s="148"/>
      <c r="H2556" s="148"/>
      <c r="I2556" s="148"/>
      <c r="J2556" s="148"/>
      <c r="K2556" s="148"/>
      <c r="L2556" s="148"/>
      <c r="M2556" s="148"/>
    </row>
    <row r="2557" spans="2:13" x14ac:dyDescent="0.2">
      <c r="B2557" s="148"/>
      <c r="C2557" s="148"/>
      <c r="D2557" s="148"/>
      <c r="E2557" s="148"/>
      <c r="F2557" s="148"/>
      <c r="G2557" s="148"/>
      <c r="H2557" s="148"/>
      <c r="I2557" s="148"/>
      <c r="J2557" s="148"/>
      <c r="K2557" s="148"/>
      <c r="L2557" s="148"/>
      <c r="M2557" s="148"/>
    </row>
    <row r="2558" spans="2:13" x14ac:dyDescent="0.2">
      <c r="B2558" s="148"/>
      <c r="C2558" s="148"/>
      <c r="D2558" s="148"/>
      <c r="E2558" s="148"/>
      <c r="F2558" s="148"/>
      <c r="G2558" s="148"/>
      <c r="H2558" s="148"/>
      <c r="I2558" s="148"/>
      <c r="J2558" s="148"/>
      <c r="K2558" s="148"/>
      <c r="L2558" s="148"/>
      <c r="M2558" s="148"/>
    </row>
    <row r="2559" spans="2:13" x14ac:dyDescent="0.2">
      <c r="B2559" s="148"/>
      <c r="C2559" s="148"/>
      <c r="D2559" s="148"/>
      <c r="E2559" s="148"/>
      <c r="F2559" s="148"/>
      <c r="G2559" s="148"/>
      <c r="H2559" s="148"/>
      <c r="I2559" s="148"/>
      <c r="J2559" s="148"/>
      <c r="K2559" s="148"/>
      <c r="L2559" s="148"/>
      <c r="M2559" s="148"/>
    </row>
    <row r="2560" spans="2:13" x14ac:dyDescent="0.2">
      <c r="B2560" s="148"/>
      <c r="C2560" s="148"/>
      <c r="D2560" s="148"/>
      <c r="E2560" s="148"/>
      <c r="F2560" s="148"/>
      <c r="G2560" s="148"/>
      <c r="H2560" s="148"/>
      <c r="I2560" s="148"/>
      <c r="J2560" s="148"/>
      <c r="K2560" s="148"/>
      <c r="L2560" s="148"/>
      <c r="M2560" s="148"/>
    </row>
    <row r="2561" spans="2:13" x14ac:dyDescent="0.2">
      <c r="B2561" s="148"/>
      <c r="C2561" s="148"/>
      <c r="D2561" s="148"/>
      <c r="E2561" s="148"/>
      <c r="F2561" s="148"/>
      <c r="G2561" s="148"/>
      <c r="H2561" s="148"/>
      <c r="I2561" s="148"/>
      <c r="J2561" s="148"/>
      <c r="K2561" s="148"/>
      <c r="L2561" s="148"/>
      <c r="M2561" s="148"/>
    </row>
    <row r="2562" spans="2:13" x14ac:dyDescent="0.2">
      <c r="B2562" s="148"/>
      <c r="C2562" s="148"/>
      <c r="D2562" s="148"/>
      <c r="E2562" s="148"/>
      <c r="F2562" s="148"/>
      <c r="G2562" s="148"/>
      <c r="H2562" s="148"/>
      <c r="I2562" s="148"/>
      <c r="J2562" s="148"/>
      <c r="K2562" s="148"/>
      <c r="L2562" s="148"/>
      <c r="M2562" s="148"/>
    </row>
    <row r="2563" spans="2:13" x14ac:dyDescent="0.2">
      <c r="B2563" s="148"/>
      <c r="C2563" s="148"/>
      <c r="D2563" s="148"/>
      <c r="E2563" s="148"/>
      <c r="F2563" s="148"/>
      <c r="G2563" s="148"/>
      <c r="H2563" s="148"/>
      <c r="I2563" s="148"/>
      <c r="J2563" s="148"/>
      <c r="K2563" s="148"/>
      <c r="L2563" s="148"/>
      <c r="M2563" s="148"/>
    </row>
    <row r="2564" spans="2:13" x14ac:dyDescent="0.2">
      <c r="B2564" s="148"/>
      <c r="C2564" s="148"/>
      <c r="D2564" s="148"/>
      <c r="E2564" s="148"/>
      <c r="F2564" s="148"/>
      <c r="G2564" s="148"/>
      <c r="H2564" s="148"/>
      <c r="I2564" s="148"/>
      <c r="J2564" s="148"/>
      <c r="K2564" s="148"/>
      <c r="L2564" s="148"/>
      <c r="M2564" s="148"/>
    </row>
    <row r="2565" spans="2:13" x14ac:dyDescent="0.2">
      <c r="B2565" s="148"/>
      <c r="C2565" s="148"/>
      <c r="D2565" s="148"/>
      <c r="E2565" s="148"/>
      <c r="F2565" s="148"/>
      <c r="G2565" s="148"/>
      <c r="H2565" s="148"/>
      <c r="I2565" s="148"/>
      <c r="J2565" s="148"/>
      <c r="K2565" s="148"/>
      <c r="L2565" s="148"/>
      <c r="M2565" s="148"/>
    </row>
    <row r="2566" spans="2:13" x14ac:dyDescent="0.2">
      <c r="B2566" s="148"/>
      <c r="C2566" s="148"/>
      <c r="D2566" s="148"/>
      <c r="E2566" s="148"/>
      <c r="F2566" s="148"/>
      <c r="G2566" s="148"/>
      <c r="H2566" s="148"/>
      <c r="I2566" s="148"/>
      <c r="J2566" s="148"/>
      <c r="K2566" s="148"/>
      <c r="L2566" s="148"/>
      <c r="M2566" s="148"/>
    </row>
    <row r="2567" spans="2:13" x14ac:dyDescent="0.2">
      <c r="B2567" s="148"/>
      <c r="C2567" s="148"/>
      <c r="D2567" s="148"/>
      <c r="E2567" s="148"/>
      <c r="F2567" s="148"/>
      <c r="G2567" s="148"/>
      <c r="H2567" s="148"/>
      <c r="I2567" s="148"/>
      <c r="J2567" s="148"/>
      <c r="K2567" s="148"/>
      <c r="L2567" s="148"/>
      <c r="M2567" s="148"/>
    </row>
    <row r="2568" spans="2:13" x14ac:dyDescent="0.2">
      <c r="B2568" s="148"/>
      <c r="C2568" s="148"/>
      <c r="D2568" s="148"/>
      <c r="E2568" s="148"/>
      <c r="F2568" s="148"/>
      <c r="G2568" s="148"/>
      <c r="H2568" s="148"/>
      <c r="I2568" s="148"/>
      <c r="J2568" s="148"/>
      <c r="K2568" s="148"/>
      <c r="L2568" s="148"/>
      <c r="M2568" s="148"/>
    </row>
    <row r="2569" spans="2:13" x14ac:dyDescent="0.2">
      <c r="B2569" s="148"/>
      <c r="C2569" s="148"/>
      <c r="D2569" s="148"/>
      <c r="E2569" s="148"/>
      <c r="F2569" s="148"/>
      <c r="G2569" s="148"/>
      <c r="H2569" s="148"/>
      <c r="I2569" s="148"/>
      <c r="J2569" s="148"/>
      <c r="K2569" s="148"/>
      <c r="L2569" s="148"/>
      <c r="M2569" s="148"/>
    </row>
    <row r="2570" spans="2:13" x14ac:dyDescent="0.2">
      <c r="B2570" s="148"/>
      <c r="C2570" s="148"/>
      <c r="D2570" s="148"/>
      <c r="E2570" s="148"/>
      <c r="F2570" s="148"/>
      <c r="G2570" s="148"/>
      <c r="H2570" s="148"/>
      <c r="I2570" s="148"/>
      <c r="J2570" s="148"/>
      <c r="K2570" s="148"/>
      <c r="L2570" s="148"/>
      <c r="M2570" s="148"/>
    </row>
    <row r="2571" spans="2:13" x14ac:dyDescent="0.2">
      <c r="B2571" s="148"/>
      <c r="C2571" s="148"/>
      <c r="D2571" s="148"/>
      <c r="E2571" s="148"/>
      <c r="F2571" s="148"/>
      <c r="G2571" s="148"/>
      <c r="H2571" s="148"/>
      <c r="I2571" s="148"/>
      <c r="J2571" s="148"/>
      <c r="K2571" s="148"/>
      <c r="L2571" s="148"/>
      <c r="M2571" s="148"/>
    </row>
    <row r="2572" spans="2:13" x14ac:dyDescent="0.2">
      <c r="B2572" s="148"/>
      <c r="C2572" s="148"/>
      <c r="D2572" s="148"/>
      <c r="E2572" s="148"/>
      <c r="F2572" s="148"/>
      <c r="G2572" s="148"/>
      <c r="H2572" s="148"/>
      <c r="I2572" s="148"/>
      <c r="J2572" s="148"/>
      <c r="K2572" s="148"/>
      <c r="L2572" s="148"/>
      <c r="M2572" s="148"/>
    </row>
    <row r="2573" spans="2:13" x14ac:dyDescent="0.2">
      <c r="B2573" s="148"/>
      <c r="C2573" s="148"/>
      <c r="D2573" s="148"/>
      <c r="E2573" s="148"/>
      <c r="F2573" s="148"/>
      <c r="G2573" s="148"/>
      <c r="H2573" s="148"/>
      <c r="I2573" s="148"/>
      <c r="J2573" s="148"/>
      <c r="K2573" s="148"/>
      <c r="L2573" s="148"/>
      <c r="M2573" s="148"/>
    </row>
    <row r="2574" spans="2:13" x14ac:dyDescent="0.2">
      <c r="B2574" s="148"/>
      <c r="C2574" s="148"/>
      <c r="D2574" s="148"/>
      <c r="E2574" s="148"/>
      <c r="F2574" s="148"/>
      <c r="G2574" s="148"/>
      <c r="H2574" s="148"/>
      <c r="I2574" s="148"/>
      <c r="J2574" s="148"/>
      <c r="K2574" s="148"/>
      <c r="L2574" s="148"/>
      <c r="M2574" s="148"/>
    </row>
    <row r="2575" spans="2:13" x14ac:dyDescent="0.2">
      <c r="B2575" s="148"/>
      <c r="C2575" s="148"/>
      <c r="D2575" s="148"/>
      <c r="E2575" s="148"/>
      <c r="F2575" s="148"/>
      <c r="G2575" s="148"/>
      <c r="H2575" s="148"/>
      <c r="I2575" s="148"/>
      <c r="J2575" s="148"/>
      <c r="K2575" s="148"/>
      <c r="L2575" s="148"/>
      <c r="M2575" s="148"/>
    </row>
    <row r="2576" spans="2:13" x14ac:dyDescent="0.2">
      <c r="B2576" s="148"/>
      <c r="C2576" s="148"/>
      <c r="D2576" s="148"/>
      <c r="E2576" s="148"/>
      <c r="F2576" s="148"/>
      <c r="G2576" s="148"/>
      <c r="H2576" s="148"/>
      <c r="I2576" s="148"/>
      <c r="J2576" s="148"/>
      <c r="K2576" s="148"/>
      <c r="L2576" s="148"/>
      <c r="M2576" s="148"/>
    </row>
    <row r="2577" spans="2:13" x14ac:dyDescent="0.2">
      <c r="B2577" s="148"/>
      <c r="C2577" s="148"/>
      <c r="D2577" s="148"/>
      <c r="E2577" s="148"/>
      <c r="F2577" s="148"/>
      <c r="G2577" s="148"/>
      <c r="H2577" s="148"/>
      <c r="I2577" s="148"/>
      <c r="J2577" s="148"/>
      <c r="K2577" s="148"/>
      <c r="L2577" s="148"/>
      <c r="M2577" s="148"/>
    </row>
    <row r="2578" spans="2:13" x14ac:dyDescent="0.2">
      <c r="B2578" s="148"/>
      <c r="C2578" s="148"/>
      <c r="D2578" s="148"/>
      <c r="E2578" s="148"/>
      <c r="F2578" s="148"/>
      <c r="G2578" s="148"/>
      <c r="H2578" s="148"/>
      <c r="I2578" s="148"/>
      <c r="J2578" s="148"/>
      <c r="K2578" s="148"/>
      <c r="L2578" s="148"/>
      <c r="M2578" s="148"/>
    </row>
    <row r="2579" spans="2:13" x14ac:dyDescent="0.2">
      <c r="B2579" s="148"/>
      <c r="C2579" s="148"/>
      <c r="D2579" s="148"/>
      <c r="E2579" s="148"/>
      <c r="F2579" s="148"/>
      <c r="G2579" s="148"/>
      <c r="H2579" s="148"/>
      <c r="I2579" s="148"/>
      <c r="J2579" s="148"/>
      <c r="K2579" s="148"/>
      <c r="L2579" s="148"/>
      <c r="M2579" s="148"/>
    </row>
    <row r="2580" spans="2:13" x14ac:dyDescent="0.2">
      <c r="B2580" s="148"/>
      <c r="C2580" s="148"/>
      <c r="D2580" s="148"/>
      <c r="E2580" s="148"/>
      <c r="F2580" s="148"/>
      <c r="G2580" s="148"/>
      <c r="H2580" s="148"/>
      <c r="I2580" s="148"/>
      <c r="J2580" s="148"/>
      <c r="K2580" s="148"/>
      <c r="L2580" s="148"/>
      <c r="M2580" s="148"/>
    </row>
    <row r="2581" spans="2:13" x14ac:dyDescent="0.2">
      <c r="B2581" s="148"/>
      <c r="C2581" s="148"/>
      <c r="D2581" s="148"/>
      <c r="E2581" s="148"/>
      <c r="F2581" s="148"/>
      <c r="G2581" s="148"/>
      <c r="H2581" s="148"/>
      <c r="I2581" s="148"/>
      <c r="J2581" s="148"/>
      <c r="K2581" s="148"/>
      <c r="L2581" s="148"/>
      <c r="M2581" s="148"/>
    </row>
    <row r="2582" spans="2:13" x14ac:dyDescent="0.2">
      <c r="B2582" s="148"/>
      <c r="C2582" s="148"/>
      <c r="D2582" s="148"/>
      <c r="E2582" s="148"/>
      <c r="F2582" s="148"/>
      <c r="G2582" s="148"/>
      <c r="H2582" s="148"/>
      <c r="I2582" s="148"/>
      <c r="J2582" s="148"/>
      <c r="K2582" s="148"/>
      <c r="L2582" s="148"/>
      <c r="M2582" s="148"/>
    </row>
    <row r="2583" spans="2:13" x14ac:dyDescent="0.2">
      <c r="B2583" s="148"/>
      <c r="C2583" s="148"/>
      <c r="D2583" s="148"/>
      <c r="E2583" s="148"/>
      <c r="F2583" s="148"/>
      <c r="G2583" s="148"/>
      <c r="H2583" s="148"/>
      <c r="I2583" s="148"/>
      <c r="J2583" s="148"/>
      <c r="K2583" s="148"/>
      <c r="L2583" s="148"/>
      <c r="M2583" s="148"/>
    </row>
    <row r="2584" spans="2:13" x14ac:dyDescent="0.2">
      <c r="B2584" s="148"/>
      <c r="C2584" s="148"/>
      <c r="D2584" s="148"/>
      <c r="E2584" s="148"/>
      <c r="F2584" s="148"/>
      <c r="G2584" s="148"/>
      <c r="H2584" s="148"/>
      <c r="I2584" s="148"/>
      <c r="J2584" s="148"/>
      <c r="K2584" s="148"/>
      <c r="L2584" s="148"/>
      <c r="M2584" s="148"/>
    </row>
    <row r="2585" spans="2:13" x14ac:dyDescent="0.2">
      <c r="B2585" s="148"/>
      <c r="C2585" s="148"/>
      <c r="D2585" s="148"/>
      <c r="E2585" s="148"/>
      <c r="F2585" s="148"/>
      <c r="G2585" s="148"/>
      <c r="H2585" s="148"/>
      <c r="I2585" s="148"/>
      <c r="J2585" s="148"/>
      <c r="K2585" s="148"/>
      <c r="L2585" s="148"/>
      <c r="M2585" s="148"/>
    </row>
    <row r="2586" spans="2:13" x14ac:dyDescent="0.2">
      <c r="B2586" s="148"/>
      <c r="C2586" s="148"/>
      <c r="D2586" s="148"/>
      <c r="E2586" s="148"/>
      <c r="F2586" s="148"/>
      <c r="G2586" s="148"/>
      <c r="H2586" s="148"/>
      <c r="I2586" s="148"/>
      <c r="J2586" s="148"/>
      <c r="K2586" s="148"/>
      <c r="L2586" s="148"/>
      <c r="M2586" s="148"/>
    </row>
    <row r="2587" spans="2:13" x14ac:dyDescent="0.2">
      <c r="B2587" s="148"/>
      <c r="C2587" s="148"/>
      <c r="D2587" s="148"/>
      <c r="E2587" s="148"/>
      <c r="F2587" s="148"/>
      <c r="G2587" s="148"/>
      <c r="H2587" s="148"/>
      <c r="I2587" s="148"/>
      <c r="J2587" s="148"/>
      <c r="K2587" s="148"/>
      <c r="L2587" s="148"/>
      <c r="M2587" s="148"/>
    </row>
    <row r="2588" spans="2:13" x14ac:dyDescent="0.2">
      <c r="B2588" s="148"/>
      <c r="C2588" s="148"/>
      <c r="D2588" s="148"/>
      <c r="E2588" s="148"/>
      <c r="F2588" s="148"/>
      <c r="G2588" s="148"/>
      <c r="H2588" s="148"/>
      <c r="I2588" s="148"/>
      <c r="J2588" s="148"/>
      <c r="K2588" s="148"/>
      <c r="L2588" s="148"/>
      <c r="M2588" s="148"/>
    </row>
    <row r="2589" spans="2:13" x14ac:dyDescent="0.2">
      <c r="B2589" s="148"/>
      <c r="C2589" s="148"/>
      <c r="D2589" s="148"/>
      <c r="E2589" s="148"/>
      <c r="F2589" s="148"/>
      <c r="G2589" s="148"/>
      <c r="H2589" s="148"/>
      <c r="I2589" s="148"/>
      <c r="J2589" s="148"/>
      <c r="K2589" s="148"/>
      <c r="L2589" s="148"/>
      <c r="M2589" s="148"/>
    </row>
    <row r="2590" spans="2:13" x14ac:dyDescent="0.2">
      <c r="B2590" s="148"/>
      <c r="C2590" s="148"/>
      <c r="D2590" s="148"/>
      <c r="E2590" s="148"/>
      <c r="F2590" s="148"/>
      <c r="G2590" s="148"/>
      <c r="H2590" s="148"/>
      <c r="I2590" s="148"/>
      <c r="J2590" s="148"/>
      <c r="K2590" s="148"/>
      <c r="L2590" s="148"/>
      <c r="M2590" s="148"/>
    </row>
    <row r="2591" spans="2:13" x14ac:dyDescent="0.2">
      <c r="B2591" s="148"/>
      <c r="C2591" s="148"/>
      <c r="D2591" s="148"/>
      <c r="E2591" s="148"/>
      <c r="F2591" s="148"/>
      <c r="G2591" s="148"/>
      <c r="H2591" s="148"/>
      <c r="I2591" s="148"/>
      <c r="J2591" s="148"/>
      <c r="K2591" s="148"/>
      <c r="L2591" s="148"/>
      <c r="M2591" s="148"/>
    </row>
    <row r="2592" spans="2:13" x14ac:dyDescent="0.2">
      <c r="B2592" s="148"/>
      <c r="C2592" s="148"/>
      <c r="D2592" s="148"/>
      <c r="E2592" s="148"/>
      <c r="F2592" s="148"/>
      <c r="G2592" s="148"/>
      <c r="H2592" s="148"/>
      <c r="I2592" s="148"/>
      <c r="J2592" s="148"/>
      <c r="K2592" s="148"/>
      <c r="L2592" s="148"/>
      <c r="M2592" s="148"/>
    </row>
    <row r="2593" spans="2:13" x14ac:dyDescent="0.2">
      <c r="B2593" s="148"/>
      <c r="C2593" s="148"/>
      <c r="D2593" s="148"/>
      <c r="E2593" s="148"/>
      <c r="F2593" s="148"/>
      <c r="G2593" s="148"/>
      <c r="H2593" s="148"/>
      <c r="I2593" s="148"/>
      <c r="J2593" s="148"/>
      <c r="K2593" s="148"/>
      <c r="L2593" s="148"/>
      <c r="M2593" s="148"/>
    </row>
    <row r="2594" spans="2:13" x14ac:dyDescent="0.2">
      <c r="B2594" s="148"/>
      <c r="C2594" s="148"/>
      <c r="D2594" s="148"/>
      <c r="E2594" s="148"/>
      <c r="F2594" s="148"/>
      <c r="G2594" s="148"/>
      <c r="H2594" s="148"/>
      <c r="I2594" s="148"/>
      <c r="J2594" s="148"/>
      <c r="K2594" s="148"/>
      <c r="L2594" s="148"/>
      <c r="M2594" s="148"/>
    </row>
    <row r="2595" spans="2:13" x14ac:dyDescent="0.2">
      <c r="B2595" s="148"/>
      <c r="C2595" s="148"/>
      <c r="D2595" s="148"/>
      <c r="E2595" s="148"/>
      <c r="F2595" s="148"/>
      <c r="G2595" s="148"/>
      <c r="H2595" s="148"/>
      <c r="I2595" s="148"/>
      <c r="J2595" s="148"/>
      <c r="K2595" s="148"/>
      <c r="L2595" s="148"/>
      <c r="M2595" s="148"/>
    </row>
    <row r="2596" spans="2:13" x14ac:dyDescent="0.2">
      <c r="B2596" s="148"/>
      <c r="C2596" s="148"/>
      <c r="D2596" s="148"/>
      <c r="E2596" s="148"/>
      <c r="F2596" s="148"/>
      <c r="G2596" s="148"/>
      <c r="H2596" s="148"/>
      <c r="I2596" s="148"/>
      <c r="J2596" s="148"/>
      <c r="K2596" s="148"/>
      <c r="L2596" s="148"/>
      <c r="M2596" s="148"/>
    </row>
    <row r="2597" spans="2:13" x14ac:dyDescent="0.2">
      <c r="B2597" s="148"/>
      <c r="C2597" s="148"/>
      <c r="D2597" s="148"/>
      <c r="E2597" s="148"/>
      <c r="F2597" s="148"/>
      <c r="G2597" s="148"/>
      <c r="H2597" s="148"/>
      <c r="I2597" s="148"/>
      <c r="J2597" s="148"/>
      <c r="K2597" s="148"/>
      <c r="L2597" s="148"/>
      <c r="M2597" s="148"/>
    </row>
    <row r="2598" spans="2:13" x14ac:dyDescent="0.2">
      <c r="B2598" s="148"/>
      <c r="C2598" s="148"/>
      <c r="D2598" s="148"/>
      <c r="E2598" s="148"/>
      <c r="F2598" s="148"/>
      <c r="G2598" s="148"/>
      <c r="H2598" s="148"/>
      <c r="I2598" s="148"/>
      <c r="J2598" s="148"/>
      <c r="K2598" s="148"/>
      <c r="L2598" s="148"/>
      <c r="M2598" s="148"/>
    </row>
    <row r="2599" spans="2:13" x14ac:dyDescent="0.2">
      <c r="B2599" s="148"/>
      <c r="C2599" s="148"/>
      <c r="D2599" s="148"/>
      <c r="E2599" s="148"/>
      <c r="F2599" s="148"/>
      <c r="G2599" s="148"/>
      <c r="H2599" s="148"/>
      <c r="I2599" s="148"/>
      <c r="J2599" s="148"/>
      <c r="K2599" s="148"/>
      <c r="L2599" s="148"/>
      <c r="M2599" s="148"/>
    </row>
    <row r="2600" spans="2:13" x14ac:dyDescent="0.2">
      <c r="B2600" s="148"/>
      <c r="C2600" s="148"/>
      <c r="D2600" s="148"/>
      <c r="E2600" s="148"/>
      <c r="F2600" s="148"/>
      <c r="G2600" s="148"/>
      <c r="H2600" s="148"/>
      <c r="I2600" s="148"/>
      <c r="J2600" s="148"/>
      <c r="K2600" s="148"/>
      <c r="L2600" s="148"/>
      <c r="M2600" s="148"/>
    </row>
    <row r="2601" spans="2:13" x14ac:dyDescent="0.2">
      <c r="B2601" s="148"/>
      <c r="C2601" s="148"/>
      <c r="D2601" s="148"/>
      <c r="E2601" s="148"/>
      <c r="F2601" s="148"/>
      <c r="G2601" s="148"/>
      <c r="H2601" s="148"/>
      <c r="I2601" s="148"/>
      <c r="J2601" s="148"/>
      <c r="K2601" s="148"/>
      <c r="L2601" s="148"/>
      <c r="M2601" s="148"/>
    </row>
    <row r="2602" spans="2:13" x14ac:dyDescent="0.2">
      <c r="B2602" s="148"/>
      <c r="C2602" s="148"/>
      <c r="D2602" s="148"/>
      <c r="E2602" s="148"/>
      <c r="F2602" s="148"/>
      <c r="G2602" s="148"/>
      <c r="H2602" s="148"/>
      <c r="I2602" s="148"/>
      <c r="J2602" s="148"/>
      <c r="K2602" s="148"/>
      <c r="L2602" s="148"/>
      <c r="M2602" s="148"/>
    </row>
    <row r="2603" spans="2:13" x14ac:dyDescent="0.2">
      <c r="B2603" s="148"/>
      <c r="C2603" s="148"/>
      <c r="D2603" s="148"/>
      <c r="E2603" s="148"/>
      <c r="F2603" s="148"/>
      <c r="G2603" s="148"/>
      <c r="H2603" s="148"/>
      <c r="I2603" s="148"/>
      <c r="J2603" s="148"/>
      <c r="K2603" s="148"/>
      <c r="L2603" s="148"/>
      <c r="M2603" s="148"/>
    </row>
    <row r="2604" spans="2:13" x14ac:dyDescent="0.2">
      <c r="B2604" s="148"/>
      <c r="C2604" s="148"/>
      <c r="D2604" s="148"/>
      <c r="E2604" s="148"/>
      <c r="F2604" s="148"/>
      <c r="G2604" s="148"/>
      <c r="H2604" s="148"/>
      <c r="I2604" s="148"/>
      <c r="J2604" s="148"/>
      <c r="K2604" s="148"/>
      <c r="L2604" s="148"/>
      <c r="M2604" s="148"/>
    </row>
    <row r="2605" spans="2:13" x14ac:dyDescent="0.2">
      <c r="B2605" s="148"/>
      <c r="C2605" s="148"/>
      <c r="D2605" s="148"/>
      <c r="E2605" s="148"/>
      <c r="F2605" s="148"/>
      <c r="G2605" s="148"/>
      <c r="H2605" s="148"/>
      <c r="I2605" s="148"/>
      <c r="J2605" s="148"/>
      <c r="K2605" s="148"/>
      <c r="L2605" s="148"/>
      <c r="M2605" s="148"/>
    </row>
    <row r="2606" spans="2:13" x14ac:dyDescent="0.2">
      <c r="B2606" s="148"/>
      <c r="C2606" s="148"/>
      <c r="D2606" s="148"/>
      <c r="E2606" s="148"/>
      <c r="F2606" s="148"/>
      <c r="G2606" s="148"/>
      <c r="H2606" s="148"/>
      <c r="I2606" s="148"/>
      <c r="J2606" s="148"/>
      <c r="K2606" s="148"/>
      <c r="L2606" s="148"/>
      <c r="M2606" s="148"/>
    </row>
    <row r="2607" spans="2:13" x14ac:dyDescent="0.2">
      <c r="B2607" s="148"/>
      <c r="C2607" s="148"/>
      <c r="D2607" s="148"/>
      <c r="E2607" s="148"/>
      <c r="F2607" s="148"/>
      <c r="G2607" s="148"/>
      <c r="H2607" s="148"/>
      <c r="I2607" s="148"/>
      <c r="J2607" s="148"/>
      <c r="K2607" s="148"/>
      <c r="L2607" s="148"/>
      <c r="M2607" s="148"/>
    </row>
    <row r="2608" spans="2:13" x14ac:dyDescent="0.2">
      <c r="B2608" s="148"/>
      <c r="C2608" s="148"/>
      <c r="D2608" s="148"/>
      <c r="E2608" s="148"/>
      <c r="F2608" s="148"/>
      <c r="G2608" s="148"/>
      <c r="H2608" s="148"/>
      <c r="I2608" s="148"/>
      <c r="J2608" s="148"/>
      <c r="K2608" s="148"/>
      <c r="L2608" s="148"/>
      <c r="M2608" s="148"/>
    </row>
    <row r="2609" spans="2:13" x14ac:dyDescent="0.2">
      <c r="B2609" s="148"/>
      <c r="C2609" s="148"/>
      <c r="D2609" s="148"/>
      <c r="E2609" s="148"/>
      <c r="F2609" s="148"/>
      <c r="G2609" s="148"/>
      <c r="H2609" s="148"/>
      <c r="I2609" s="148"/>
      <c r="J2609" s="148"/>
      <c r="K2609" s="148"/>
      <c r="L2609" s="148"/>
      <c r="M2609" s="148"/>
    </row>
    <row r="2610" spans="2:13" x14ac:dyDescent="0.2">
      <c r="B2610" s="148"/>
      <c r="C2610" s="148"/>
      <c r="D2610" s="148"/>
      <c r="E2610" s="148"/>
      <c r="F2610" s="148"/>
      <c r="G2610" s="148"/>
      <c r="H2610" s="148"/>
      <c r="I2610" s="148"/>
      <c r="J2610" s="148"/>
      <c r="K2610" s="148"/>
      <c r="L2610" s="148"/>
      <c r="M2610" s="148"/>
    </row>
    <row r="2611" spans="2:13" x14ac:dyDescent="0.2">
      <c r="B2611" s="148"/>
      <c r="C2611" s="148"/>
      <c r="D2611" s="148"/>
      <c r="E2611" s="148"/>
      <c r="F2611" s="148"/>
      <c r="G2611" s="148"/>
      <c r="H2611" s="148"/>
      <c r="I2611" s="148"/>
      <c r="J2611" s="148"/>
      <c r="K2611" s="148"/>
      <c r="L2611" s="148"/>
      <c r="M2611" s="148"/>
    </row>
    <row r="2612" spans="2:13" x14ac:dyDescent="0.2">
      <c r="B2612" s="148"/>
      <c r="C2612" s="148"/>
      <c r="D2612" s="148"/>
      <c r="E2612" s="148"/>
      <c r="F2612" s="148"/>
      <c r="G2612" s="148"/>
      <c r="H2612" s="148"/>
      <c r="I2612" s="148"/>
      <c r="J2612" s="148"/>
      <c r="K2612" s="148"/>
      <c r="L2612" s="148"/>
      <c r="M2612" s="148"/>
    </row>
    <row r="2613" spans="2:13" x14ac:dyDescent="0.2">
      <c r="B2613" s="148"/>
      <c r="C2613" s="148"/>
      <c r="D2613" s="148"/>
      <c r="E2613" s="148"/>
      <c r="F2613" s="148"/>
      <c r="G2613" s="148"/>
      <c r="H2613" s="148"/>
      <c r="I2613" s="148"/>
      <c r="J2613" s="148"/>
      <c r="K2613" s="148"/>
      <c r="L2613" s="148"/>
      <c r="M2613" s="148"/>
    </row>
    <row r="2614" spans="2:13" x14ac:dyDescent="0.2">
      <c r="B2614" s="148"/>
      <c r="C2614" s="148"/>
      <c r="D2614" s="148"/>
      <c r="E2614" s="148"/>
      <c r="F2614" s="148"/>
      <c r="G2614" s="148"/>
      <c r="H2614" s="148"/>
      <c r="I2614" s="148"/>
      <c r="J2614" s="148"/>
      <c r="K2614" s="148"/>
      <c r="L2614" s="148"/>
      <c r="M2614" s="148"/>
    </row>
    <row r="2615" spans="2:13" x14ac:dyDescent="0.2">
      <c r="B2615" s="148"/>
      <c r="C2615" s="148"/>
      <c r="D2615" s="148"/>
      <c r="E2615" s="148"/>
      <c r="F2615" s="148"/>
      <c r="G2615" s="148"/>
      <c r="H2615" s="148"/>
      <c r="I2615" s="148"/>
      <c r="J2615" s="148"/>
      <c r="K2615" s="148"/>
      <c r="L2615" s="148"/>
      <c r="M2615" s="148"/>
    </row>
    <row r="2616" spans="2:13" x14ac:dyDescent="0.2">
      <c r="B2616" s="148"/>
      <c r="C2616" s="148"/>
      <c r="D2616" s="148"/>
      <c r="E2616" s="148"/>
      <c r="F2616" s="148"/>
      <c r="G2616" s="148"/>
      <c r="H2616" s="148"/>
      <c r="I2616" s="148"/>
      <c r="J2616" s="148"/>
      <c r="K2616" s="148"/>
      <c r="L2616" s="148"/>
      <c r="M2616" s="148"/>
    </row>
    <row r="2617" spans="2:13" x14ac:dyDescent="0.2">
      <c r="B2617" s="148"/>
      <c r="C2617" s="148"/>
      <c r="D2617" s="148"/>
      <c r="E2617" s="148"/>
      <c r="F2617" s="148"/>
      <c r="G2617" s="148"/>
      <c r="H2617" s="148"/>
      <c r="I2617" s="148"/>
      <c r="J2617" s="148"/>
      <c r="K2617" s="148"/>
      <c r="L2617" s="148"/>
      <c r="M2617" s="148"/>
    </row>
    <row r="2618" spans="2:13" x14ac:dyDescent="0.2">
      <c r="B2618" s="148"/>
      <c r="C2618" s="148"/>
      <c r="D2618" s="148"/>
      <c r="E2618" s="148"/>
      <c r="F2618" s="148"/>
      <c r="G2618" s="148"/>
      <c r="H2618" s="148"/>
      <c r="I2618" s="148"/>
      <c r="J2618" s="148"/>
      <c r="K2618" s="148"/>
      <c r="L2618" s="148"/>
      <c r="M2618" s="148"/>
    </row>
    <row r="2619" spans="2:13" x14ac:dyDescent="0.2">
      <c r="B2619" s="148"/>
      <c r="C2619" s="148"/>
      <c r="D2619" s="148"/>
      <c r="E2619" s="148"/>
      <c r="F2619" s="148"/>
      <c r="G2619" s="148"/>
      <c r="H2619" s="148"/>
      <c r="I2619" s="148"/>
      <c r="J2619" s="148"/>
      <c r="K2619" s="148"/>
      <c r="L2619" s="148"/>
      <c r="M2619" s="148"/>
    </row>
    <row r="2620" spans="2:13" x14ac:dyDescent="0.2">
      <c r="B2620" s="148"/>
      <c r="C2620" s="148"/>
      <c r="D2620" s="148"/>
      <c r="E2620" s="148"/>
      <c r="F2620" s="148"/>
      <c r="G2620" s="148"/>
      <c r="H2620" s="148"/>
      <c r="I2620" s="148"/>
      <c r="J2620" s="148"/>
      <c r="K2620" s="148"/>
      <c r="L2620" s="148"/>
      <c r="M2620" s="148"/>
    </row>
    <row r="2621" spans="2:13" x14ac:dyDescent="0.2">
      <c r="B2621" s="148"/>
      <c r="C2621" s="148"/>
      <c r="D2621" s="148"/>
      <c r="E2621" s="148"/>
      <c r="F2621" s="148"/>
      <c r="G2621" s="148"/>
      <c r="H2621" s="148"/>
      <c r="I2621" s="148"/>
      <c r="J2621" s="148"/>
      <c r="K2621" s="148"/>
      <c r="L2621" s="148"/>
      <c r="M2621" s="148"/>
    </row>
    <row r="2622" spans="2:13" x14ac:dyDescent="0.2">
      <c r="B2622" s="148"/>
      <c r="C2622" s="148"/>
      <c r="D2622" s="148"/>
      <c r="E2622" s="148"/>
      <c r="F2622" s="148"/>
      <c r="G2622" s="148"/>
      <c r="H2622" s="148"/>
      <c r="I2622" s="148"/>
      <c r="J2622" s="148"/>
      <c r="K2622" s="148"/>
      <c r="L2622" s="148"/>
      <c r="M2622" s="148"/>
    </row>
    <row r="2623" spans="2:13" x14ac:dyDescent="0.2">
      <c r="B2623" s="148"/>
      <c r="C2623" s="148"/>
      <c r="D2623" s="148"/>
      <c r="E2623" s="148"/>
      <c r="F2623" s="148"/>
      <c r="G2623" s="148"/>
      <c r="H2623" s="148"/>
      <c r="I2623" s="148"/>
      <c r="J2623" s="148"/>
      <c r="K2623" s="148"/>
      <c r="L2623" s="148"/>
      <c r="M2623" s="148"/>
    </row>
    <row r="2624" spans="2:13" x14ac:dyDescent="0.2">
      <c r="B2624" s="148"/>
      <c r="C2624" s="148"/>
      <c r="D2624" s="148"/>
      <c r="E2624" s="148"/>
      <c r="F2624" s="148"/>
      <c r="G2624" s="148"/>
      <c r="H2624" s="148"/>
      <c r="I2624" s="148"/>
      <c r="J2624" s="148"/>
      <c r="K2624" s="148"/>
      <c r="L2624" s="148"/>
      <c r="M2624" s="148"/>
    </row>
    <row r="2625" spans="2:13" x14ac:dyDescent="0.2">
      <c r="B2625" s="148"/>
      <c r="C2625" s="148"/>
      <c r="D2625" s="148"/>
      <c r="E2625" s="148"/>
      <c r="F2625" s="148"/>
      <c r="G2625" s="148"/>
      <c r="H2625" s="148"/>
      <c r="I2625" s="148"/>
      <c r="J2625" s="148"/>
      <c r="K2625" s="148"/>
      <c r="L2625" s="148"/>
      <c r="M2625" s="148"/>
    </row>
    <row r="2626" spans="2:13" x14ac:dyDescent="0.2">
      <c r="B2626" s="148"/>
      <c r="C2626" s="148"/>
      <c r="D2626" s="148"/>
      <c r="E2626" s="148"/>
      <c r="F2626" s="148"/>
      <c r="G2626" s="148"/>
      <c r="H2626" s="148"/>
      <c r="I2626" s="148"/>
      <c r="J2626" s="148"/>
      <c r="K2626" s="148"/>
      <c r="L2626" s="148"/>
      <c r="M2626" s="148"/>
    </row>
    <row r="2627" spans="2:13" x14ac:dyDescent="0.2">
      <c r="B2627" s="148"/>
      <c r="C2627" s="148"/>
      <c r="D2627" s="148"/>
      <c r="E2627" s="148"/>
      <c r="F2627" s="148"/>
      <c r="G2627" s="148"/>
      <c r="H2627" s="148"/>
      <c r="I2627" s="148"/>
      <c r="J2627" s="148"/>
      <c r="K2627" s="148"/>
      <c r="L2627" s="148"/>
      <c r="M2627" s="148"/>
    </row>
    <row r="2628" spans="2:13" x14ac:dyDescent="0.2">
      <c r="B2628" s="148"/>
      <c r="C2628" s="148"/>
      <c r="D2628" s="148"/>
      <c r="E2628" s="148"/>
      <c r="F2628" s="148"/>
      <c r="G2628" s="148"/>
      <c r="H2628" s="148"/>
      <c r="I2628" s="148"/>
      <c r="J2628" s="148"/>
      <c r="K2628" s="148"/>
      <c r="L2628" s="148"/>
      <c r="M2628" s="148"/>
    </row>
    <row r="2629" spans="2:13" x14ac:dyDescent="0.2">
      <c r="B2629" s="148"/>
      <c r="C2629" s="148"/>
      <c r="D2629" s="148"/>
      <c r="E2629" s="148"/>
      <c r="F2629" s="148"/>
      <c r="G2629" s="148"/>
      <c r="H2629" s="148"/>
      <c r="I2629" s="148"/>
      <c r="J2629" s="148"/>
      <c r="K2629" s="148"/>
      <c r="L2629" s="148"/>
      <c r="M2629" s="148"/>
    </row>
    <row r="2630" spans="2:13" x14ac:dyDescent="0.2">
      <c r="B2630" s="148"/>
      <c r="C2630" s="148"/>
      <c r="D2630" s="148"/>
      <c r="E2630" s="148"/>
      <c r="F2630" s="148"/>
      <c r="G2630" s="148"/>
      <c r="H2630" s="148"/>
      <c r="I2630" s="148"/>
      <c r="J2630" s="148"/>
      <c r="K2630" s="148"/>
      <c r="L2630" s="148"/>
      <c r="M2630" s="148"/>
    </row>
    <row r="2631" spans="2:13" x14ac:dyDescent="0.2">
      <c r="B2631" s="148"/>
      <c r="C2631" s="148"/>
      <c r="D2631" s="148"/>
      <c r="E2631" s="148"/>
      <c r="F2631" s="148"/>
      <c r="G2631" s="148"/>
      <c r="H2631" s="148"/>
      <c r="I2631" s="148"/>
      <c r="J2631" s="148"/>
      <c r="K2631" s="148"/>
      <c r="L2631" s="148"/>
      <c r="M2631" s="148"/>
    </row>
    <row r="2632" spans="2:13" x14ac:dyDescent="0.2">
      <c r="B2632" s="148"/>
      <c r="C2632" s="148"/>
      <c r="D2632" s="148"/>
      <c r="E2632" s="148"/>
      <c r="F2632" s="148"/>
      <c r="G2632" s="148"/>
      <c r="H2632" s="148"/>
      <c r="I2632" s="148"/>
      <c r="J2632" s="148"/>
      <c r="K2632" s="148"/>
      <c r="L2632" s="148"/>
      <c r="M2632" s="148"/>
    </row>
    <row r="2633" spans="2:13" x14ac:dyDescent="0.2">
      <c r="B2633" s="148"/>
      <c r="C2633" s="148"/>
      <c r="D2633" s="148"/>
      <c r="E2633" s="148"/>
      <c r="F2633" s="148"/>
      <c r="G2633" s="148"/>
      <c r="H2633" s="148"/>
      <c r="I2633" s="148"/>
      <c r="J2633" s="148"/>
      <c r="K2633" s="148"/>
      <c r="L2633" s="148"/>
      <c r="M2633" s="148"/>
    </row>
    <row r="2634" spans="2:13" x14ac:dyDescent="0.2">
      <c r="B2634" s="148"/>
      <c r="C2634" s="148"/>
      <c r="D2634" s="148"/>
      <c r="E2634" s="148"/>
      <c r="F2634" s="148"/>
      <c r="G2634" s="148"/>
      <c r="H2634" s="148"/>
      <c r="I2634" s="148"/>
      <c r="J2634" s="148"/>
      <c r="K2634" s="148"/>
      <c r="L2634" s="148"/>
      <c r="M2634" s="148"/>
    </row>
    <row r="2635" spans="2:13" x14ac:dyDescent="0.2">
      <c r="B2635" s="148"/>
      <c r="C2635" s="148"/>
      <c r="D2635" s="148"/>
      <c r="E2635" s="148"/>
      <c r="F2635" s="148"/>
      <c r="G2635" s="148"/>
      <c r="H2635" s="148"/>
      <c r="I2635" s="148"/>
      <c r="J2635" s="148"/>
      <c r="K2635" s="148"/>
      <c r="L2635" s="148"/>
      <c r="M2635" s="148"/>
    </row>
    <row r="2636" spans="2:13" x14ac:dyDescent="0.2">
      <c r="B2636" s="148"/>
      <c r="C2636" s="148"/>
      <c r="D2636" s="148"/>
      <c r="E2636" s="148"/>
      <c r="F2636" s="148"/>
      <c r="G2636" s="148"/>
      <c r="H2636" s="148"/>
      <c r="I2636" s="148"/>
      <c r="J2636" s="148"/>
      <c r="K2636" s="148"/>
      <c r="L2636" s="148"/>
      <c r="M2636" s="148"/>
    </row>
    <row r="2637" spans="2:13" x14ac:dyDescent="0.2">
      <c r="B2637" s="148"/>
      <c r="C2637" s="148"/>
      <c r="D2637" s="148"/>
      <c r="E2637" s="148"/>
      <c r="F2637" s="148"/>
      <c r="G2637" s="148"/>
      <c r="H2637" s="148"/>
      <c r="I2637" s="148"/>
      <c r="J2637" s="148"/>
      <c r="K2637" s="148"/>
      <c r="L2637" s="148"/>
      <c r="M2637" s="148"/>
    </row>
    <row r="2638" spans="2:13" x14ac:dyDescent="0.2">
      <c r="B2638" s="148"/>
      <c r="C2638" s="148"/>
      <c r="D2638" s="148"/>
      <c r="E2638" s="148"/>
      <c r="F2638" s="148"/>
      <c r="G2638" s="148"/>
      <c r="H2638" s="148"/>
      <c r="I2638" s="148"/>
      <c r="J2638" s="148"/>
      <c r="K2638" s="148"/>
      <c r="L2638" s="148"/>
      <c r="M2638" s="148"/>
    </row>
    <row r="2639" spans="2:13" x14ac:dyDescent="0.2">
      <c r="B2639" s="148"/>
      <c r="C2639" s="148"/>
      <c r="D2639" s="148"/>
      <c r="E2639" s="148"/>
      <c r="F2639" s="148"/>
      <c r="G2639" s="148"/>
      <c r="H2639" s="148"/>
      <c r="I2639" s="148"/>
      <c r="J2639" s="148"/>
      <c r="K2639" s="148"/>
      <c r="L2639" s="148"/>
      <c r="M2639" s="148"/>
    </row>
    <row r="2640" spans="2:13" x14ac:dyDescent="0.2">
      <c r="B2640" s="148"/>
      <c r="C2640" s="148"/>
      <c r="D2640" s="148"/>
      <c r="E2640" s="148"/>
      <c r="F2640" s="148"/>
      <c r="G2640" s="148"/>
      <c r="H2640" s="148"/>
      <c r="I2640" s="148"/>
      <c r="J2640" s="148"/>
      <c r="K2640" s="148"/>
      <c r="L2640" s="148"/>
      <c r="M2640" s="148"/>
    </row>
    <row r="2641" spans="2:13" x14ac:dyDescent="0.2">
      <c r="B2641" s="148"/>
      <c r="C2641" s="148"/>
      <c r="D2641" s="148"/>
      <c r="E2641" s="148"/>
      <c r="F2641" s="148"/>
      <c r="G2641" s="148"/>
      <c r="H2641" s="148"/>
      <c r="I2641" s="148"/>
      <c r="J2641" s="148"/>
      <c r="K2641" s="148"/>
      <c r="L2641" s="148"/>
      <c r="M2641" s="148"/>
    </row>
    <row r="2642" spans="2:13" x14ac:dyDescent="0.2">
      <c r="B2642" s="148"/>
      <c r="C2642" s="148"/>
      <c r="D2642" s="148"/>
      <c r="E2642" s="148"/>
      <c r="F2642" s="148"/>
      <c r="G2642" s="148"/>
      <c r="H2642" s="148"/>
      <c r="I2642" s="148"/>
      <c r="J2642" s="148"/>
      <c r="K2642" s="148"/>
      <c r="L2642" s="148"/>
      <c r="M2642" s="148"/>
    </row>
    <row r="2643" spans="2:13" x14ac:dyDescent="0.2">
      <c r="B2643" s="148"/>
      <c r="C2643" s="148"/>
      <c r="D2643" s="148"/>
      <c r="E2643" s="148"/>
      <c r="F2643" s="148"/>
      <c r="G2643" s="148"/>
      <c r="H2643" s="148"/>
      <c r="I2643" s="148"/>
      <c r="J2643" s="148"/>
      <c r="K2643" s="148"/>
      <c r="L2643" s="148"/>
      <c r="M2643" s="148"/>
    </row>
    <row r="2644" spans="2:13" x14ac:dyDescent="0.2">
      <c r="B2644" s="148"/>
      <c r="C2644" s="148"/>
      <c r="D2644" s="148"/>
      <c r="E2644" s="148"/>
      <c r="F2644" s="148"/>
      <c r="G2644" s="148"/>
      <c r="H2644" s="148"/>
      <c r="I2644" s="148"/>
      <c r="J2644" s="148"/>
      <c r="K2644" s="148"/>
      <c r="L2644" s="148"/>
      <c r="M2644" s="148"/>
    </row>
    <row r="2645" spans="2:13" x14ac:dyDescent="0.2">
      <c r="B2645" s="148"/>
      <c r="C2645" s="148"/>
      <c r="D2645" s="148"/>
      <c r="E2645" s="148"/>
      <c r="F2645" s="148"/>
      <c r="G2645" s="148"/>
      <c r="H2645" s="148"/>
      <c r="I2645" s="148"/>
      <c r="J2645" s="148"/>
      <c r="K2645" s="148"/>
      <c r="L2645" s="148"/>
      <c r="M2645" s="148"/>
    </row>
    <row r="2646" spans="2:13" x14ac:dyDescent="0.2">
      <c r="B2646" s="148"/>
      <c r="C2646" s="148"/>
      <c r="D2646" s="148"/>
      <c r="E2646" s="148"/>
      <c r="F2646" s="148"/>
      <c r="G2646" s="148"/>
      <c r="H2646" s="148"/>
      <c r="I2646" s="148"/>
      <c r="J2646" s="148"/>
      <c r="K2646" s="148"/>
      <c r="L2646" s="148"/>
      <c r="M2646" s="148"/>
    </row>
    <row r="2647" spans="2:13" x14ac:dyDescent="0.2">
      <c r="B2647" s="148"/>
      <c r="C2647" s="148"/>
      <c r="D2647" s="148"/>
      <c r="E2647" s="148"/>
      <c r="F2647" s="148"/>
      <c r="G2647" s="148"/>
      <c r="H2647" s="148"/>
      <c r="I2647" s="148"/>
      <c r="J2647" s="148"/>
      <c r="K2647" s="148"/>
      <c r="L2647" s="148"/>
      <c r="M2647" s="148"/>
    </row>
    <row r="2648" spans="2:13" x14ac:dyDescent="0.2">
      <c r="B2648" s="148"/>
      <c r="C2648" s="148"/>
      <c r="D2648" s="148"/>
      <c r="E2648" s="148"/>
      <c r="F2648" s="148"/>
      <c r="G2648" s="148"/>
      <c r="H2648" s="148"/>
      <c r="I2648" s="148"/>
      <c r="J2648" s="148"/>
      <c r="K2648" s="148"/>
      <c r="L2648" s="148"/>
      <c r="M2648" s="148"/>
    </row>
    <row r="2649" spans="2:13" x14ac:dyDescent="0.2">
      <c r="B2649" s="148"/>
      <c r="C2649" s="148"/>
      <c r="D2649" s="148"/>
      <c r="E2649" s="148"/>
      <c r="F2649" s="148"/>
      <c r="G2649" s="148"/>
      <c r="H2649" s="148"/>
      <c r="I2649" s="148"/>
      <c r="J2649" s="148"/>
      <c r="K2649" s="148"/>
      <c r="L2649" s="148"/>
      <c r="M2649" s="148"/>
    </row>
    <row r="2650" spans="2:13" x14ac:dyDescent="0.2">
      <c r="B2650" s="148"/>
      <c r="C2650" s="148"/>
      <c r="D2650" s="148"/>
      <c r="E2650" s="148"/>
      <c r="F2650" s="148"/>
      <c r="G2650" s="148"/>
      <c r="H2650" s="148"/>
      <c r="I2650" s="148"/>
      <c r="J2650" s="148"/>
      <c r="K2650" s="148"/>
      <c r="L2650" s="148"/>
      <c r="M2650" s="148"/>
    </row>
    <row r="2651" spans="2:13" x14ac:dyDescent="0.2">
      <c r="B2651" s="148"/>
      <c r="C2651" s="148"/>
      <c r="D2651" s="148"/>
      <c r="E2651" s="148"/>
      <c r="F2651" s="148"/>
      <c r="G2651" s="148"/>
      <c r="H2651" s="148"/>
      <c r="I2651" s="148"/>
      <c r="J2651" s="148"/>
      <c r="K2651" s="148"/>
      <c r="L2651" s="148"/>
      <c r="M2651" s="148"/>
    </row>
    <row r="2652" spans="2:13" x14ac:dyDescent="0.2">
      <c r="B2652" s="148"/>
      <c r="C2652" s="148"/>
      <c r="D2652" s="148"/>
      <c r="E2652" s="148"/>
      <c r="F2652" s="148"/>
      <c r="G2652" s="148"/>
      <c r="H2652" s="148"/>
      <c r="I2652" s="148"/>
      <c r="J2652" s="148"/>
      <c r="K2652" s="148"/>
      <c r="L2652" s="148"/>
      <c r="M2652" s="148"/>
    </row>
    <row r="2653" spans="2:13" x14ac:dyDescent="0.2">
      <c r="B2653" s="148"/>
      <c r="C2653" s="148"/>
      <c r="D2653" s="148"/>
      <c r="E2653" s="148"/>
      <c r="F2653" s="148"/>
      <c r="G2653" s="148"/>
      <c r="H2653" s="148"/>
      <c r="I2653" s="148"/>
      <c r="J2653" s="148"/>
      <c r="K2653" s="148"/>
      <c r="L2653" s="148"/>
      <c r="M2653" s="148"/>
    </row>
    <row r="2654" spans="2:13" x14ac:dyDescent="0.2">
      <c r="B2654" s="148"/>
      <c r="C2654" s="148"/>
      <c r="D2654" s="148"/>
      <c r="E2654" s="148"/>
      <c r="F2654" s="148"/>
      <c r="G2654" s="148"/>
      <c r="H2654" s="148"/>
      <c r="I2654" s="148"/>
      <c r="J2654" s="148"/>
      <c r="K2654" s="148"/>
      <c r="L2654" s="148"/>
      <c r="M2654" s="148"/>
    </row>
    <row r="2655" spans="2:13" x14ac:dyDescent="0.2">
      <c r="B2655" s="148"/>
      <c r="C2655" s="148"/>
      <c r="D2655" s="148"/>
      <c r="E2655" s="148"/>
      <c r="F2655" s="148"/>
      <c r="G2655" s="148"/>
      <c r="H2655" s="148"/>
      <c r="I2655" s="148"/>
      <c r="J2655" s="148"/>
      <c r="K2655" s="148"/>
      <c r="L2655" s="148"/>
      <c r="M2655" s="148"/>
    </row>
    <row r="2656" spans="2:13" x14ac:dyDescent="0.2">
      <c r="B2656" s="148"/>
      <c r="C2656" s="148"/>
      <c r="D2656" s="148"/>
      <c r="E2656" s="148"/>
      <c r="F2656" s="148"/>
      <c r="G2656" s="148"/>
      <c r="H2656" s="148"/>
      <c r="I2656" s="148"/>
      <c r="J2656" s="148"/>
      <c r="K2656" s="148"/>
      <c r="L2656" s="148"/>
      <c r="M2656" s="148"/>
    </row>
    <row r="2657" spans="2:13" x14ac:dyDescent="0.2">
      <c r="B2657" s="148"/>
      <c r="C2657" s="148"/>
      <c r="D2657" s="148"/>
      <c r="E2657" s="148"/>
      <c r="F2657" s="148"/>
      <c r="G2657" s="148"/>
      <c r="H2657" s="148"/>
      <c r="I2657" s="148"/>
      <c r="J2657" s="148"/>
      <c r="K2657" s="148"/>
      <c r="L2657" s="148"/>
      <c r="M2657" s="148"/>
    </row>
    <row r="2658" spans="2:13" x14ac:dyDescent="0.2">
      <c r="B2658" s="148"/>
      <c r="C2658" s="148"/>
      <c r="D2658" s="148"/>
      <c r="E2658" s="148"/>
      <c r="F2658" s="148"/>
      <c r="G2658" s="148"/>
      <c r="H2658" s="148"/>
      <c r="I2658" s="148"/>
      <c r="J2658" s="148"/>
      <c r="K2658" s="148"/>
      <c r="L2658" s="148"/>
      <c r="M2658" s="148"/>
    </row>
    <row r="2659" spans="2:13" x14ac:dyDescent="0.2">
      <c r="B2659" s="148"/>
      <c r="C2659" s="148"/>
      <c r="D2659" s="148"/>
      <c r="E2659" s="148"/>
      <c r="F2659" s="148"/>
      <c r="G2659" s="148"/>
      <c r="H2659" s="148"/>
      <c r="I2659" s="148"/>
      <c r="J2659" s="148"/>
      <c r="K2659" s="148"/>
      <c r="L2659" s="148"/>
      <c r="M2659" s="148"/>
    </row>
    <row r="2660" spans="2:13" x14ac:dyDescent="0.2">
      <c r="B2660" s="148"/>
      <c r="C2660" s="148"/>
      <c r="D2660" s="148"/>
      <c r="E2660" s="148"/>
      <c r="F2660" s="148"/>
      <c r="G2660" s="148"/>
      <c r="H2660" s="148"/>
      <c r="I2660" s="148"/>
      <c r="J2660" s="148"/>
      <c r="K2660" s="148"/>
      <c r="L2660" s="148"/>
      <c r="M2660" s="148"/>
    </row>
    <row r="2661" spans="2:13" x14ac:dyDescent="0.2">
      <c r="B2661" s="148"/>
      <c r="C2661" s="148"/>
      <c r="D2661" s="148"/>
      <c r="E2661" s="148"/>
      <c r="F2661" s="148"/>
      <c r="G2661" s="148"/>
      <c r="H2661" s="148"/>
      <c r="I2661" s="148"/>
      <c r="J2661" s="148"/>
      <c r="K2661" s="148"/>
      <c r="L2661" s="148"/>
      <c r="M2661" s="148"/>
    </row>
    <row r="2662" spans="2:13" x14ac:dyDescent="0.2">
      <c r="B2662" s="148"/>
      <c r="C2662" s="148"/>
      <c r="D2662" s="148"/>
      <c r="E2662" s="148"/>
      <c r="F2662" s="148"/>
      <c r="G2662" s="148"/>
      <c r="H2662" s="148"/>
      <c r="I2662" s="148"/>
      <c r="J2662" s="148"/>
      <c r="K2662" s="148"/>
      <c r="L2662" s="148"/>
      <c r="M2662" s="148"/>
    </row>
    <row r="2663" spans="2:13" x14ac:dyDescent="0.2">
      <c r="B2663" s="148"/>
      <c r="C2663" s="148"/>
      <c r="D2663" s="148"/>
      <c r="E2663" s="148"/>
      <c r="F2663" s="148"/>
      <c r="G2663" s="148"/>
      <c r="H2663" s="148"/>
      <c r="I2663" s="148"/>
      <c r="J2663" s="148"/>
      <c r="K2663" s="148"/>
      <c r="L2663" s="148"/>
      <c r="M2663" s="148"/>
    </row>
    <row r="2664" spans="2:13" x14ac:dyDescent="0.2">
      <c r="B2664" s="148"/>
      <c r="C2664" s="148"/>
      <c r="D2664" s="148"/>
      <c r="E2664" s="148"/>
      <c r="F2664" s="148"/>
      <c r="G2664" s="148"/>
      <c r="H2664" s="148"/>
      <c r="I2664" s="148"/>
      <c r="J2664" s="148"/>
      <c r="K2664" s="148"/>
      <c r="L2664" s="148"/>
      <c r="M2664" s="148"/>
    </row>
    <row r="2665" spans="2:13" x14ac:dyDescent="0.2">
      <c r="B2665" s="148"/>
      <c r="C2665" s="148"/>
      <c r="D2665" s="148"/>
      <c r="E2665" s="148"/>
      <c r="F2665" s="148"/>
      <c r="G2665" s="148"/>
      <c r="H2665" s="148"/>
      <c r="I2665" s="148"/>
      <c r="J2665" s="148"/>
      <c r="K2665" s="148"/>
      <c r="L2665" s="148"/>
      <c r="M2665" s="148"/>
    </row>
    <row r="2666" spans="2:13" x14ac:dyDescent="0.2">
      <c r="B2666" s="148"/>
      <c r="C2666" s="148"/>
      <c r="D2666" s="148"/>
      <c r="E2666" s="148"/>
      <c r="F2666" s="148"/>
      <c r="G2666" s="148"/>
      <c r="H2666" s="148"/>
      <c r="I2666" s="148"/>
      <c r="J2666" s="148"/>
      <c r="K2666" s="148"/>
      <c r="L2666" s="148"/>
      <c r="M2666" s="148"/>
    </row>
    <row r="2667" spans="2:13" x14ac:dyDescent="0.2">
      <c r="B2667" s="148"/>
      <c r="C2667" s="148"/>
      <c r="D2667" s="148"/>
      <c r="E2667" s="148"/>
      <c r="F2667" s="148"/>
      <c r="G2667" s="148"/>
      <c r="H2667" s="148"/>
      <c r="I2667" s="148"/>
      <c r="J2667" s="148"/>
      <c r="K2667" s="148"/>
      <c r="L2667" s="148"/>
      <c r="M2667" s="148"/>
    </row>
    <row r="2668" spans="2:13" x14ac:dyDescent="0.2">
      <c r="B2668" s="148"/>
      <c r="C2668" s="148"/>
      <c r="D2668" s="148"/>
      <c r="E2668" s="148"/>
      <c r="F2668" s="148"/>
      <c r="G2668" s="148"/>
      <c r="H2668" s="148"/>
      <c r="I2668" s="148"/>
      <c r="J2668" s="148"/>
      <c r="K2668" s="148"/>
      <c r="L2668" s="148"/>
      <c r="M2668" s="148"/>
    </row>
    <row r="2669" spans="2:13" x14ac:dyDescent="0.2">
      <c r="B2669" s="148"/>
      <c r="C2669" s="148"/>
      <c r="D2669" s="148"/>
      <c r="E2669" s="148"/>
      <c r="F2669" s="148"/>
      <c r="G2669" s="148"/>
      <c r="H2669" s="148"/>
      <c r="I2669" s="148"/>
      <c r="J2669" s="148"/>
      <c r="K2669" s="148"/>
      <c r="L2669" s="148"/>
      <c r="M2669" s="148"/>
    </row>
    <row r="2670" spans="2:13" x14ac:dyDescent="0.2">
      <c r="B2670" s="148"/>
      <c r="C2670" s="148"/>
      <c r="D2670" s="148"/>
      <c r="E2670" s="148"/>
      <c r="F2670" s="148"/>
      <c r="G2670" s="148"/>
      <c r="H2670" s="148"/>
      <c r="I2670" s="148"/>
      <c r="J2670" s="148"/>
      <c r="K2670" s="148"/>
      <c r="L2670" s="148"/>
      <c r="M2670" s="148"/>
    </row>
    <row r="2671" spans="2:13" x14ac:dyDescent="0.2">
      <c r="B2671" s="148"/>
      <c r="C2671" s="148"/>
      <c r="D2671" s="148"/>
      <c r="E2671" s="148"/>
      <c r="F2671" s="148"/>
      <c r="G2671" s="148"/>
      <c r="H2671" s="148"/>
      <c r="I2671" s="148"/>
      <c r="J2671" s="148"/>
      <c r="K2671" s="148"/>
      <c r="L2671" s="148"/>
      <c r="M2671" s="148"/>
    </row>
    <row r="2672" spans="2:13" x14ac:dyDescent="0.2">
      <c r="B2672" s="148"/>
      <c r="C2672" s="148"/>
      <c r="D2672" s="148"/>
      <c r="E2672" s="148"/>
      <c r="F2672" s="148"/>
      <c r="G2672" s="148"/>
      <c r="H2672" s="148"/>
      <c r="I2672" s="148"/>
      <c r="J2672" s="148"/>
      <c r="K2672" s="148"/>
      <c r="L2672" s="148"/>
      <c r="M2672" s="148"/>
    </row>
    <row r="2673" spans="2:13" x14ac:dyDescent="0.2">
      <c r="B2673" s="148"/>
      <c r="C2673" s="148"/>
      <c r="D2673" s="148"/>
      <c r="E2673" s="148"/>
      <c r="F2673" s="148"/>
      <c r="G2673" s="148"/>
      <c r="H2673" s="148"/>
      <c r="I2673" s="148"/>
      <c r="J2673" s="148"/>
      <c r="K2673" s="148"/>
      <c r="L2673" s="148"/>
      <c r="M2673" s="148"/>
    </row>
    <row r="2674" spans="2:13" x14ac:dyDescent="0.2">
      <c r="B2674" s="148"/>
      <c r="C2674" s="148"/>
      <c r="D2674" s="148"/>
      <c r="E2674" s="148"/>
      <c r="F2674" s="148"/>
      <c r="G2674" s="148"/>
      <c r="H2674" s="148"/>
      <c r="I2674" s="148"/>
      <c r="J2674" s="148"/>
      <c r="K2674" s="148"/>
      <c r="L2674" s="148"/>
      <c r="M2674" s="148"/>
    </row>
    <row r="2675" spans="2:13" x14ac:dyDescent="0.2">
      <c r="B2675" s="148"/>
      <c r="C2675" s="148"/>
      <c r="D2675" s="148"/>
      <c r="E2675" s="148"/>
      <c r="F2675" s="148"/>
      <c r="G2675" s="148"/>
      <c r="H2675" s="148"/>
      <c r="I2675" s="148"/>
      <c r="J2675" s="148"/>
      <c r="K2675" s="148"/>
      <c r="L2675" s="148"/>
      <c r="M2675" s="148"/>
    </row>
    <row r="2676" spans="2:13" x14ac:dyDescent="0.2">
      <c r="B2676" s="148"/>
      <c r="C2676" s="148"/>
      <c r="D2676" s="148"/>
      <c r="E2676" s="148"/>
      <c r="F2676" s="148"/>
      <c r="G2676" s="148"/>
      <c r="H2676" s="148"/>
      <c r="I2676" s="148"/>
      <c r="J2676" s="148"/>
      <c r="K2676" s="148"/>
      <c r="L2676" s="148"/>
      <c r="M2676" s="148"/>
    </row>
    <row r="2677" spans="2:13" x14ac:dyDescent="0.2">
      <c r="B2677" s="148"/>
      <c r="C2677" s="148"/>
      <c r="D2677" s="148"/>
      <c r="E2677" s="148"/>
      <c r="F2677" s="148"/>
      <c r="G2677" s="148"/>
      <c r="H2677" s="148"/>
      <c r="I2677" s="148"/>
      <c r="J2677" s="148"/>
      <c r="K2677" s="148"/>
      <c r="L2677" s="148"/>
      <c r="M2677" s="148"/>
    </row>
    <row r="2678" spans="2:13" x14ac:dyDescent="0.2">
      <c r="B2678" s="148"/>
      <c r="C2678" s="148"/>
      <c r="D2678" s="148"/>
      <c r="E2678" s="148"/>
      <c r="F2678" s="148"/>
      <c r="G2678" s="148"/>
      <c r="H2678" s="148"/>
      <c r="I2678" s="148"/>
      <c r="J2678" s="148"/>
      <c r="K2678" s="148"/>
      <c r="L2678" s="148"/>
      <c r="M2678" s="148"/>
    </row>
    <row r="2679" spans="2:13" x14ac:dyDescent="0.2">
      <c r="B2679" s="148"/>
      <c r="C2679" s="148"/>
      <c r="D2679" s="148"/>
      <c r="E2679" s="148"/>
      <c r="F2679" s="148"/>
      <c r="G2679" s="148"/>
      <c r="H2679" s="148"/>
      <c r="I2679" s="148"/>
      <c r="J2679" s="148"/>
      <c r="K2679" s="148"/>
      <c r="L2679" s="148"/>
      <c r="M2679" s="148"/>
    </row>
    <row r="2680" spans="2:13" x14ac:dyDescent="0.2">
      <c r="B2680" s="148"/>
      <c r="C2680" s="148"/>
      <c r="D2680" s="148"/>
      <c r="E2680" s="148"/>
      <c r="F2680" s="148"/>
      <c r="G2680" s="148"/>
      <c r="H2680" s="148"/>
      <c r="I2680" s="148"/>
      <c r="J2680" s="148"/>
      <c r="K2680" s="148"/>
      <c r="L2680" s="148"/>
      <c r="M2680" s="148"/>
    </row>
    <row r="2681" spans="2:13" x14ac:dyDescent="0.2">
      <c r="B2681" s="148"/>
      <c r="C2681" s="148"/>
      <c r="D2681" s="148"/>
      <c r="E2681" s="148"/>
      <c r="F2681" s="148"/>
      <c r="G2681" s="148"/>
      <c r="H2681" s="148"/>
      <c r="I2681" s="148"/>
      <c r="J2681" s="148"/>
      <c r="K2681" s="148"/>
      <c r="L2681" s="148"/>
      <c r="M2681" s="148"/>
    </row>
    <row r="2682" spans="2:13" x14ac:dyDescent="0.2">
      <c r="B2682" s="148"/>
      <c r="C2682" s="148"/>
      <c r="D2682" s="148"/>
      <c r="E2682" s="148"/>
      <c r="F2682" s="148"/>
      <c r="G2682" s="148"/>
      <c r="H2682" s="148"/>
      <c r="I2682" s="148"/>
      <c r="J2682" s="148"/>
      <c r="K2682" s="148"/>
      <c r="L2682" s="148"/>
      <c r="M2682" s="148"/>
    </row>
    <row r="2683" spans="2:13" x14ac:dyDescent="0.2">
      <c r="B2683" s="148"/>
      <c r="C2683" s="148"/>
      <c r="D2683" s="148"/>
      <c r="E2683" s="148"/>
      <c r="F2683" s="148"/>
      <c r="G2683" s="148"/>
      <c r="H2683" s="148"/>
      <c r="I2683" s="148"/>
      <c r="J2683" s="148"/>
      <c r="K2683" s="148"/>
      <c r="L2683" s="148"/>
      <c r="M2683" s="148"/>
    </row>
    <row r="2684" spans="2:13" x14ac:dyDescent="0.2">
      <c r="B2684" s="148"/>
      <c r="C2684" s="148"/>
      <c r="D2684" s="148"/>
      <c r="E2684" s="148"/>
      <c r="F2684" s="148"/>
      <c r="G2684" s="148"/>
      <c r="H2684" s="148"/>
      <c r="I2684" s="148"/>
      <c r="J2684" s="148"/>
      <c r="K2684" s="148"/>
      <c r="L2684" s="148"/>
      <c r="M2684" s="148"/>
    </row>
    <row r="2685" spans="2:13" x14ac:dyDescent="0.2">
      <c r="B2685" s="148"/>
      <c r="C2685" s="148"/>
      <c r="D2685" s="148"/>
      <c r="E2685" s="148"/>
      <c r="F2685" s="148"/>
      <c r="G2685" s="148"/>
      <c r="H2685" s="148"/>
      <c r="I2685" s="148"/>
      <c r="J2685" s="148"/>
      <c r="K2685" s="148"/>
      <c r="L2685" s="148"/>
      <c r="M2685" s="148"/>
    </row>
    <row r="2686" spans="2:13" x14ac:dyDescent="0.2">
      <c r="B2686" s="148"/>
      <c r="C2686" s="148"/>
      <c r="D2686" s="148"/>
      <c r="E2686" s="148"/>
      <c r="F2686" s="148"/>
      <c r="G2686" s="148"/>
      <c r="H2686" s="148"/>
      <c r="I2686" s="148"/>
      <c r="J2686" s="148"/>
      <c r="K2686" s="148"/>
      <c r="L2686" s="148"/>
      <c r="M2686" s="148"/>
    </row>
    <row r="2687" spans="2:13" x14ac:dyDescent="0.2">
      <c r="B2687" s="148"/>
      <c r="C2687" s="148"/>
      <c r="D2687" s="148"/>
      <c r="E2687" s="148"/>
      <c r="F2687" s="148"/>
      <c r="G2687" s="148"/>
      <c r="H2687" s="148"/>
      <c r="I2687" s="148"/>
      <c r="J2687" s="148"/>
      <c r="K2687" s="148"/>
      <c r="L2687" s="148"/>
      <c r="M2687" s="148"/>
    </row>
    <row r="2688" spans="2:13" x14ac:dyDescent="0.2">
      <c r="B2688" s="148"/>
      <c r="C2688" s="148"/>
      <c r="D2688" s="148"/>
      <c r="E2688" s="148"/>
      <c r="F2688" s="148"/>
      <c r="G2688" s="148"/>
      <c r="H2688" s="148"/>
      <c r="I2688" s="148"/>
      <c r="J2688" s="148"/>
      <c r="K2688" s="148"/>
      <c r="L2688" s="148"/>
      <c r="M2688" s="148"/>
    </row>
    <row r="2689" spans="2:13" x14ac:dyDescent="0.2">
      <c r="B2689" s="148"/>
      <c r="C2689" s="148"/>
      <c r="D2689" s="148"/>
      <c r="E2689" s="148"/>
      <c r="F2689" s="148"/>
      <c r="G2689" s="148"/>
      <c r="H2689" s="148"/>
      <c r="I2689" s="148"/>
      <c r="J2689" s="148"/>
      <c r="K2689" s="148"/>
      <c r="L2689" s="148"/>
      <c r="M2689" s="148"/>
    </row>
    <row r="2690" spans="2:13" x14ac:dyDescent="0.2">
      <c r="B2690" s="148"/>
      <c r="C2690" s="148"/>
      <c r="D2690" s="148"/>
      <c r="E2690" s="148"/>
      <c r="F2690" s="148"/>
      <c r="G2690" s="148"/>
      <c r="H2690" s="148"/>
      <c r="I2690" s="148"/>
      <c r="J2690" s="148"/>
      <c r="K2690" s="148"/>
      <c r="L2690" s="148"/>
      <c r="M2690" s="148"/>
    </row>
    <row r="2691" spans="2:13" x14ac:dyDescent="0.2">
      <c r="B2691" s="148"/>
      <c r="C2691" s="148"/>
      <c r="D2691" s="148"/>
      <c r="E2691" s="148"/>
      <c r="F2691" s="148"/>
      <c r="G2691" s="148"/>
      <c r="H2691" s="148"/>
      <c r="I2691" s="148"/>
      <c r="J2691" s="148"/>
      <c r="K2691" s="148"/>
      <c r="L2691" s="148"/>
      <c r="M2691" s="148"/>
    </row>
    <row r="2692" spans="2:13" x14ac:dyDescent="0.2">
      <c r="B2692" s="148"/>
      <c r="C2692" s="148"/>
      <c r="D2692" s="148"/>
      <c r="E2692" s="148"/>
      <c r="F2692" s="148"/>
      <c r="G2692" s="148"/>
      <c r="H2692" s="148"/>
      <c r="I2692" s="148"/>
      <c r="J2692" s="148"/>
      <c r="K2692" s="148"/>
      <c r="L2692" s="148"/>
      <c r="M2692" s="148"/>
    </row>
    <row r="2693" spans="2:13" x14ac:dyDescent="0.2">
      <c r="B2693" s="148"/>
      <c r="C2693" s="148"/>
      <c r="D2693" s="148"/>
      <c r="E2693" s="148"/>
      <c r="F2693" s="148"/>
      <c r="G2693" s="148"/>
      <c r="H2693" s="148"/>
      <c r="I2693" s="148"/>
      <c r="J2693" s="148"/>
      <c r="K2693" s="148"/>
      <c r="L2693" s="148"/>
      <c r="M2693" s="148"/>
    </row>
    <row r="2694" spans="2:13" x14ac:dyDescent="0.2">
      <c r="B2694" s="148"/>
      <c r="C2694" s="148"/>
      <c r="D2694" s="148"/>
      <c r="E2694" s="148"/>
      <c r="F2694" s="148"/>
      <c r="G2694" s="148"/>
      <c r="H2694" s="148"/>
      <c r="I2694" s="148"/>
      <c r="J2694" s="148"/>
      <c r="K2694" s="148"/>
      <c r="L2694" s="148"/>
      <c r="M2694" s="148"/>
    </row>
    <row r="2695" spans="2:13" x14ac:dyDescent="0.2">
      <c r="B2695" s="148"/>
      <c r="C2695" s="148"/>
      <c r="D2695" s="148"/>
      <c r="E2695" s="148"/>
      <c r="F2695" s="148"/>
      <c r="G2695" s="148"/>
      <c r="H2695" s="148"/>
      <c r="I2695" s="148"/>
      <c r="J2695" s="148"/>
      <c r="K2695" s="148"/>
      <c r="L2695" s="148"/>
      <c r="M2695" s="148"/>
    </row>
    <row r="2696" spans="2:13" x14ac:dyDescent="0.2">
      <c r="B2696" s="148"/>
      <c r="C2696" s="148"/>
      <c r="D2696" s="148"/>
      <c r="E2696" s="148"/>
      <c r="F2696" s="148"/>
      <c r="G2696" s="148"/>
      <c r="H2696" s="148"/>
      <c r="I2696" s="148"/>
      <c r="J2696" s="148"/>
      <c r="K2696" s="148"/>
      <c r="L2696" s="148"/>
      <c r="M2696" s="148"/>
    </row>
    <row r="2697" spans="2:13" x14ac:dyDescent="0.2">
      <c r="B2697" s="148"/>
      <c r="C2697" s="148"/>
      <c r="D2697" s="148"/>
      <c r="E2697" s="148"/>
      <c r="F2697" s="148"/>
      <c r="G2697" s="148"/>
      <c r="H2697" s="148"/>
      <c r="I2697" s="148"/>
      <c r="J2697" s="148"/>
      <c r="K2697" s="148"/>
      <c r="L2697" s="148"/>
      <c r="M2697" s="148"/>
    </row>
    <row r="2698" spans="2:13" x14ac:dyDescent="0.2">
      <c r="B2698" s="148"/>
      <c r="C2698" s="148"/>
      <c r="D2698" s="148"/>
      <c r="E2698" s="148"/>
      <c r="F2698" s="148"/>
      <c r="G2698" s="148"/>
      <c r="H2698" s="148"/>
      <c r="I2698" s="148"/>
      <c r="J2698" s="148"/>
      <c r="K2698" s="148"/>
      <c r="L2698" s="148"/>
      <c r="M2698" s="148"/>
    </row>
    <row r="2699" spans="2:13" x14ac:dyDescent="0.2">
      <c r="B2699" s="148"/>
      <c r="C2699" s="148"/>
      <c r="D2699" s="148"/>
      <c r="E2699" s="148"/>
      <c r="F2699" s="148"/>
      <c r="G2699" s="148"/>
      <c r="H2699" s="148"/>
      <c r="I2699" s="148"/>
      <c r="J2699" s="148"/>
      <c r="K2699" s="148"/>
      <c r="L2699" s="148"/>
      <c r="M2699" s="148"/>
    </row>
    <row r="2700" spans="2:13" x14ac:dyDescent="0.2">
      <c r="B2700" s="148"/>
      <c r="C2700" s="148"/>
      <c r="D2700" s="148"/>
      <c r="E2700" s="148"/>
      <c r="F2700" s="148"/>
      <c r="G2700" s="148"/>
      <c r="H2700" s="148"/>
      <c r="I2700" s="148"/>
      <c r="J2700" s="148"/>
      <c r="K2700" s="148"/>
      <c r="L2700" s="148"/>
      <c r="M2700" s="148"/>
    </row>
    <row r="2701" spans="2:13" x14ac:dyDescent="0.2">
      <c r="B2701" s="148"/>
      <c r="C2701" s="148"/>
      <c r="D2701" s="148"/>
      <c r="E2701" s="148"/>
      <c r="F2701" s="148"/>
      <c r="G2701" s="148"/>
      <c r="H2701" s="148"/>
      <c r="I2701" s="148"/>
      <c r="J2701" s="148"/>
      <c r="K2701" s="148"/>
      <c r="L2701" s="148"/>
      <c r="M2701" s="148"/>
    </row>
    <row r="2702" spans="2:13" x14ac:dyDescent="0.2">
      <c r="B2702" s="148"/>
      <c r="C2702" s="148"/>
      <c r="D2702" s="148"/>
      <c r="E2702" s="148"/>
      <c r="F2702" s="148"/>
      <c r="G2702" s="148"/>
      <c r="H2702" s="148"/>
      <c r="I2702" s="148"/>
      <c r="J2702" s="148"/>
      <c r="K2702" s="148"/>
      <c r="L2702" s="148"/>
      <c r="M2702" s="148"/>
    </row>
    <row r="2703" spans="2:13" x14ac:dyDescent="0.2">
      <c r="B2703" s="148"/>
      <c r="C2703" s="148"/>
      <c r="D2703" s="148"/>
      <c r="E2703" s="148"/>
      <c r="F2703" s="148"/>
      <c r="G2703" s="148"/>
      <c r="H2703" s="148"/>
      <c r="I2703" s="148"/>
      <c r="J2703" s="148"/>
      <c r="K2703" s="148"/>
      <c r="L2703" s="148"/>
      <c r="M2703" s="148"/>
    </row>
    <row r="2704" spans="2:13" x14ac:dyDescent="0.2">
      <c r="B2704" s="148"/>
      <c r="C2704" s="148"/>
      <c r="D2704" s="148"/>
      <c r="E2704" s="148"/>
      <c r="F2704" s="148"/>
      <c r="G2704" s="148"/>
      <c r="H2704" s="148"/>
      <c r="I2704" s="148"/>
      <c r="J2704" s="148"/>
      <c r="K2704" s="148"/>
      <c r="L2704" s="148"/>
      <c r="M2704" s="148"/>
    </row>
    <row r="2705" spans="2:13" x14ac:dyDescent="0.2">
      <c r="B2705" s="148"/>
      <c r="C2705" s="148"/>
      <c r="D2705" s="148"/>
      <c r="E2705" s="148"/>
      <c r="F2705" s="148"/>
      <c r="G2705" s="148"/>
      <c r="H2705" s="148"/>
      <c r="I2705" s="148"/>
      <c r="J2705" s="148"/>
      <c r="K2705" s="148"/>
      <c r="L2705" s="148"/>
      <c r="M2705" s="148"/>
    </row>
    <row r="2706" spans="2:13" x14ac:dyDescent="0.2">
      <c r="B2706" s="148"/>
      <c r="C2706" s="148"/>
      <c r="D2706" s="148"/>
      <c r="E2706" s="148"/>
      <c r="F2706" s="148"/>
      <c r="G2706" s="148"/>
      <c r="H2706" s="148"/>
      <c r="I2706" s="148"/>
      <c r="J2706" s="148"/>
      <c r="K2706" s="148"/>
      <c r="L2706" s="148"/>
      <c r="M2706" s="148"/>
    </row>
    <row r="2707" spans="2:13" x14ac:dyDescent="0.2">
      <c r="B2707" s="148"/>
      <c r="C2707" s="148"/>
      <c r="D2707" s="148"/>
      <c r="E2707" s="148"/>
      <c r="F2707" s="148"/>
      <c r="G2707" s="148"/>
      <c r="H2707" s="148"/>
      <c r="I2707" s="148"/>
      <c r="J2707" s="148"/>
      <c r="K2707" s="148"/>
      <c r="L2707" s="148"/>
      <c r="M2707" s="148"/>
    </row>
    <row r="2708" spans="2:13" x14ac:dyDescent="0.2">
      <c r="B2708" s="148"/>
      <c r="C2708" s="148"/>
      <c r="D2708" s="148"/>
      <c r="E2708" s="148"/>
      <c r="F2708" s="148"/>
      <c r="G2708" s="148"/>
      <c r="H2708" s="148"/>
      <c r="I2708" s="148"/>
      <c r="J2708" s="148"/>
      <c r="K2708" s="148"/>
      <c r="L2708" s="148"/>
      <c r="M2708" s="148"/>
    </row>
    <row r="2709" spans="2:13" x14ac:dyDescent="0.2">
      <c r="B2709" s="148"/>
      <c r="C2709" s="148"/>
      <c r="D2709" s="148"/>
      <c r="E2709" s="148"/>
      <c r="F2709" s="148"/>
      <c r="G2709" s="148"/>
      <c r="H2709" s="148"/>
      <c r="I2709" s="148"/>
      <c r="J2709" s="148"/>
      <c r="K2709" s="148"/>
      <c r="L2709" s="148"/>
      <c r="M2709" s="148"/>
    </row>
    <row r="2710" spans="2:13" x14ac:dyDescent="0.2">
      <c r="B2710" s="148"/>
      <c r="C2710" s="148"/>
      <c r="D2710" s="148"/>
      <c r="E2710" s="148"/>
      <c r="F2710" s="148"/>
      <c r="G2710" s="148"/>
      <c r="H2710" s="148"/>
      <c r="I2710" s="148"/>
      <c r="J2710" s="148"/>
      <c r="K2710" s="148"/>
      <c r="L2710" s="148"/>
      <c r="M2710" s="148"/>
    </row>
    <row r="2711" spans="2:13" x14ac:dyDescent="0.2">
      <c r="B2711" s="148"/>
      <c r="C2711" s="148"/>
      <c r="D2711" s="148"/>
      <c r="E2711" s="148"/>
      <c r="F2711" s="148"/>
      <c r="G2711" s="148"/>
      <c r="H2711" s="148"/>
      <c r="I2711" s="148"/>
      <c r="J2711" s="148"/>
      <c r="K2711" s="148"/>
      <c r="L2711" s="148"/>
      <c r="M2711" s="148"/>
    </row>
    <row r="2712" spans="2:13" x14ac:dyDescent="0.2">
      <c r="B2712" s="148"/>
      <c r="C2712" s="148"/>
      <c r="D2712" s="148"/>
      <c r="E2712" s="148"/>
      <c r="F2712" s="148"/>
      <c r="G2712" s="148"/>
      <c r="H2712" s="148"/>
      <c r="I2712" s="148"/>
      <c r="J2712" s="148"/>
      <c r="K2712" s="148"/>
      <c r="L2712" s="148"/>
      <c r="M2712" s="148"/>
    </row>
    <row r="2713" spans="2:13" x14ac:dyDescent="0.2">
      <c r="B2713" s="148"/>
      <c r="C2713" s="148"/>
      <c r="D2713" s="148"/>
      <c r="E2713" s="148"/>
      <c r="F2713" s="148"/>
      <c r="G2713" s="148"/>
      <c r="H2713" s="148"/>
      <c r="I2713" s="148"/>
      <c r="J2713" s="148"/>
      <c r="K2713" s="148"/>
      <c r="L2713" s="148"/>
      <c r="M2713" s="148"/>
    </row>
    <row r="2714" spans="2:13" x14ac:dyDescent="0.2">
      <c r="B2714" s="148"/>
      <c r="C2714" s="148"/>
      <c r="D2714" s="148"/>
      <c r="E2714" s="148"/>
      <c r="F2714" s="148"/>
      <c r="G2714" s="148"/>
      <c r="H2714" s="148"/>
      <c r="I2714" s="148"/>
      <c r="J2714" s="148"/>
      <c r="K2714" s="148"/>
      <c r="L2714" s="148"/>
      <c r="M2714" s="148"/>
    </row>
    <row r="2715" spans="2:13" x14ac:dyDescent="0.2">
      <c r="B2715" s="148"/>
      <c r="C2715" s="148"/>
      <c r="D2715" s="148"/>
      <c r="E2715" s="148"/>
      <c r="F2715" s="148"/>
      <c r="G2715" s="148"/>
      <c r="H2715" s="148"/>
      <c r="I2715" s="148"/>
      <c r="J2715" s="148"/>
      <c r="K2715" s="148"/>
      <c r="L2715" s="148"/>
      <c r="M2715" s="148"/>
    </row>
    <row r="2716" spans="2:13" x14ac:dyDescent="0.2">
      <c r="B2716" s="148"/>
      <c r="C2716" s="148"/>
      <c r="D2716" s="148"/>
      <c r="E2716" s="148"/>
      <c r="F2716" s="148"/>
      <c r="G2716" s="148"/>
      <c r="H2716" s="148"/>
      <c r="I2716" s="148"/>
      <c r="J2716" s="148"/>
      <c r="K2716" s="148"/>
      <c r="L2716" s="148"/>
      <c r="M2716" s="148"/>
    </row>
    <row r="2717" spans="2:13" x14ac:dyDescent="0.2">
      <c r="B2717" s="148"/>
      <c r="C2717" s="148"/>
      <c r="D2717" s="148"/>
      <c r="E2717" s="148"/>
      <c r="F2717" s="148"/>
      <c r="G2717" s="148"/>
      <c r="H2717" s="148"/>
      <c r="I2717" s="148"/>
      <c r="J2717" s="148"/>
      <c r="K2717" s="148"/>
      <c r="L2717" s="148"/>
      <c r="M2717" s="148"/>
    </row>
    <row r="2718" spans="2:13" x14ac:dyDescent="0.2">
      <c r="B2718" s="148"/>
      <c r="C2718" s="148"/>
      <c r="D2718" s="148"/>
      <c r="E2718" s="148"/>
      <c r="F2718" s="148"/>
      <c r="G2718" s="148"/>
      <c r="H2718" s="148"/>
      <c r="I2718" s="148"/>
      <c r="J2718" s="148"/>
      <c r="K2718" s="148"/>
      <c r="L2718" s="148"/>
      <c r="M2718" s="148"/>
    </row>
    <row r="2719" spans="2:13" x14ac:dyDescent="0.2">
      <c r="B2719" s="148"/>
      <c r="C2719" s="148"/>
      <c r="D2719" s="148"/>
      <c r="E2719" s="148"/>
      <c r="F2719" s="148"/>
      <c r="G2719" s="148"/>
      <c r="H2719" s="148"/>
      <c r="I2719" s="148"/>
      <c r="J2719" s="148"/>
      <c r="K2719" s="148"/>
      <c r="L2719" s="148"/>
      <c r="M2719" s="148"/>
    </row>
    <row r="2720" spans="2:13" x14ac:dyDescent="0.2">
      <c r="B2720" s="148"/>
      <c r="C2720" s="148"/>
      <c r="D2720" s="148"/>
      <c r="E2720" s="148"/>
      <c r="F2720" s="148"/>
      <c r="G2720" s="148"/>
      <c r="H2720" s="148"/>
      <c r="I2720" s="148"/>
      <c r="J2720" s="148"/>
      <c r="K2720" s="148"/>
      <c r="L2720" s="148"/>
      <c r="M2720" s="148"/>
    </row>
    <row r="2721" spans="2:13" x14ac:dyDescent="0.2">
      <c r="B2721" s="148"/>
      <c r="C2721" s="148"/>
      <c r="D2721" s="148"/>
      <c r="E2721" s="148"/>
      <c r="F2721" s="148"/>
      <c r="G2721" s="148"/>
      <c r="H2721" s="148"/>
      <c r="I2721" s="148"/>
      <c r="J2721" s="148"/>
      <c r="K2721" s="148"/>
      <c r="L2721" s="148"/>
      <c r="M2721" s="148"/>
    </row>
    <row r="2722" spans="2:13" x14ac:dyDescent="0.2">
      <c r="B2722" s="148"/>
      <c r="C2722" s="148"/>
      <c r="D2722" s="148"/>
      <c r="E2722" s="148"/>
      <c r="F2722" s="148"/>
      <c r="G2722" s="148"/>
      <c r="H2722" s="148"/>
      <c r="I2722" s="148"/>
      <c r="J2722" s="148"/>
      <c r="K2722" s="148"/>
      <c r="L2722" s="148"/>
      <c r="M2722" s="148"/>
    </row>
    <row r="2723" spans="2:13" x14ac:dyDescent="0.2">
      <c r="B2723" s="148"/>
      <c r="C2723" s="148"/>
      <c r="D2723" s="148"/>
      <c r="E2723" s="148"/>
      <c r="F2723" s="148"/>
      <c r="G2723" s="148"/>
      <c r="H2723" s="148"/>
      <c r="I2723" s="148"/>
      <c r="J2723" s="148"/>
      <c r="K2723" s="148"/>
      <c r="L2723" s="148"/>
      <c r="M2723" s="148"/>
    </row>
    <row r="2724" spans="2:13" x14ac:dyDescent="0.2">
      <c r="B2724" s="148"/>
      <c r="C2724" s="148"/>
      <c r="D2724" s="148"/>
      <c r="E2724" s="148"/>
      <c r="F2724" s="148"/>
      <c r="G2724" s="148"/>
      <c r="H2724" s="148"/>
      <c r="I2724" s="148"/>
      <c r="J2724" s="148"/>
      <c r="K2724" s="148"/>
      <c r="L2724" s="148"/>
      <c r="M2724" s="148"/>
    </row>
    <row r="2725" spans="2:13" x14ac:dyDescent="0.2">
      <c r="B2725" s="148"/>
      <c r="C2725" s="148"/>
      <c r="D2725" s="148"/>
      <c r="E2725" s="148"/>
      <c r="F2725" s="148"/>
      <c r="G2725" s="148"/>
      <c r="H2725" s="148"/>
      <c r="I2725" s="148"/>
      <c r="J2725" s="148"/>
      <c r="K2725" s="148"/>
      <c r="L2725" s="148"/>
      <c r="M2725" s="148"/>
    </row>
    <row r="2726" spans="2:13" x14ac:dyDescent="0.2">
      <c r="B2726" s="148"/>
      <c r="C2726" s="148"/>
      <c r="D2726" s="148"/>
      <c r="E2726" s="148"/>
      <c r="F2726" s="148"/>
      <c r="G2726" s="148"/>
      <c r="H2726" s="148"/>
      <c r="I2726" s="148"/>
      <c r="J2726" s="148"/>
      <c r="K2726" s="148"/>
      <c r="L2726" s="148"/>
      <c r="M2726" s="148"/>
    </row>
    <row r="2727" spans="2:13" x14ac:dyDescent="0.2">
      <c r="B2727" s="148"/>
      <c r="C2727" s="148"/>
      <c r="D2727" s="148"/>
      <c r="E2727" s="148"/>
      <c r="F2727" s="148"/>
      <c r="G2727" s="148"/>
      <c r="H2727" s="148"/>
      <c r="I2727" s="148"/>
      <c r="J2727" s="148"/>
      <c r="K2727" s="148"/>
      <c r="L2727" s="148"/>
      <c r="M2727" s="148"/>
    </row>
    <row r="2728" spans="2:13" x14ac:dyDescent="0.2">
      <c r="B2728" s="148"/>
      <c r="C2728" s="148"/>
      <c r="D2728" s="148"/>
      <c r="E2728" s="148"/>
      <c r="F2728" s="148"/>
      <c r="G2728" s="148"/>
      <c r="H2728" s="148"/>
      <c r="I2728" s="148"/>
      <c r="J2728" s="148"/>
      <c r="K2728" s="148"/>
      <c r="L2728" s="148"/>
      <c r="M2728" s="148"/>
    </row>
    <row r="2729" spans="2:13" x14ac:dyDescent="0.2">
      <c r="B2729" s="148"/>
      <c r="C2729" s="148"/>
      <c r="D2729" s="148"/>
      <c r="E2729" s="148"/>
      <c r="F2729" s="148"/>
      <c r="G2729" s="148"/>
      <c r="H2729" s="148"/>
      <c r="I2729" s="148"/>
      <c r="J2729" s="148"/>
      <c r="K2729" s="148"/>
      <c r="L2729" s="148"/>
      <c r="M2729" s="148"/>
    </row>
    <row r="2730" spans="2:13" x14ac:dyDescent="0.2">
      <c r="B2730" s="148"/>
      <c r="C2730" s="148"/>
      <c r="D2730" s="148"/>
      <c r="E2730" s="148"/>
      <c r="F2730" s="148"/>
      <c r="G2730" s="148"/>
      <c r="H2730" s="148"/>
      <c r="I2730" s="148"/>
      <c r="J2730" s="148"/>
      <c r="K2730" s="148"/>
      <c r="L2730" s="148"/>
      <c r="M2730" s="148"/>
    </row>
    <row r="2731" spans="2:13" x14ac:dyDescent="0.2">
      <c r="B2731" s="148"/>
      <c r="C2731" s="148"/>
      <c r="D2731" s="148"/>
      <c r="E2731" s="148"/>
      <c r="F2731" s="148"/>
      <c r="G2731" s="148"/>
      <c r="H2731" s="148"/>
      <c r="I2731" s="148"/>
      <c r="J2731" s="148"/>
      <c r="K2731" s="148"/>
      <c r="L2731" s="148"/>
      <c r="M2731" s="148"/>
    </row>
    <row r="2732" spans="2:13" x14ac:dyDescent="0.2">
      <c r="B2732" s="148"/>
      <c r="C2732" s="148"/>
      <c r="D2732" s="148"/>
      <c r="E2732" s="148"/>
      <c r="F2732" s="148"/>
      <c r="G2732" s="148"/>
      <c r="H2732" s="148"/>
      <c r="I2732" s="148"/>
      <c r="J2732" s="148"/>
      <c r="K2732" s="148"/>
      <c r="L2732" s="148"/>
      <c r="M2732" s="148"/>
    </row>
    <row r="2733" spans="2:13" x14ac:dyDescent="0.2">
      <c r="B2733" s="148"/>
      <c r="C2733" s="148"/>
      <c r="D2733" s="148"/>
      <c r="E2733" s="148"/>
      <c r="F2733" s="148"/>
      <c r="G2733" s="148"/>
      <c r="H2733" s="148"/>
      <c r="I2733" s="148"/>
      <c r="J2733" s="148"/>
      <c r="K2733" s="148"/>
      <c r="L2733" s="148"/>
      <c r="M2733" s="148"/>
    </row>
    <row r="2734" spans="2:13" x14ac:dyDescent="0.2">
      <c r="B2734" s="148"/>
      <c r="C2734" s="148"/>
      <c r="D2734" s="148"/>
      <c r="E2734" s="148"/>
      <c r="F2734" s="148"/>
      <c r="G2734" s="148"/>
      <c r="H2734" s="148"/>
      <c r="I2734" s="148"/>
      <c r="J2734" s="148"/>
      <c r="K2734" s="148"/>
      <c r="L2734" s="148"/>
      <c r="M2734" s="148"/>
    </row>
    <row r="2735" spans="2:13" x14ac:dyDescent="0.2">
      <c r="B2735" s="148"/>
      <c r="C2735" s="148"/>
      <c r="D2735" s="148"/>
      <c r="E2735" s="148"/>
      <c r="F2735" s="148"/>
      <c r="G2735" s="148"/>
      <c r="H2735" s="148"/>
      <c r="I2735" s="148"/>
      <c r="J2735" s="148"/>
      <c r="K2735" s="148"/>
      <c r="L2735" s="148"/>
      <c r="M2735" s="148"/>
    </row>
    <row r="2736" spans="2:13" x14ac:dyDescent="0.2">
      <c r="B2736" s="148"/>
      <c r="C2736" s="148"/>
      <c r="D2736" s="148"/>
      <c r="E2736" s="148"/>
      <c r="F2736" s="148"/>
      <c r="G2736" s="148"/>
      <c r="H2736" s="148"/>
      <c r="I2736" s="148"/>
      <c r="J2736" s="148"/>
      <c r="K2736" s="148"/>
      <c r="L2736" s="148"/>
      <c r="M2736" s="148"/>
    </row>
    <row r="2737" spans="2:13" x14ac:dyDescent="0.2">
      <c r="B2737" s="148"/>
      <c r="C2737" s="148"/>
      <c r="D2737" s="148"/>
      <c r="E2737" s="148"/>
      <c r="F2737" s="148"/>
      <c r="G2737" s="148"/>
      <c r="H2737" s="148"/>
      <c r="I2737" s="148"/>
      <c r="J2737" s="148"/>
      <c r="K2737" s="148"/>
      <c r="L2737" s="148"/>
      <c r="M2737" s="148"/>
    </row>
    <row r="2738" spans="2:13" x14ac:dyDescent="0.2">
      <c r="B2738" s="148"/>
      <c r="C2738" s="148"/>
      <c r="D2738" s="148"/>
      <c r="E2738" s="148"/>
      <c r="F2738" s="148"/>
      <c r="G2738" s="148"/>
      <c r="H2738" s="148"/>
      <c r="I2738" s="148"/>
      <c r="J2738" s="148"/>
      <c r="K2738" s="148"/>
      <c r="L2738" s="148"/>
      <c r="M2738" s="148"/>
    </row>
    <row r="2739" spans="2:13" x14ac:dyDescent="0.2">
      <c r="B2739" s="148"/>
      <c r="C2739" s="148"/>
      <c r="D2739" s="148"/>
      <c r="E2739" s="148"/>
      <c r="F2739" s="148"/>
      <c r="G2739" s="148"/>
      <c r="H2739" s="148"/>
      <c r="I2739" s="148"/>
      <c r="J2739" s="148"/>
      <c r="K2739" s="148"/>
      <c r="L2739" s="148"/>
      <c r="M2739" s="148"/>
    </row>
    <row r="2740" spans="2:13" x14ac:dyDescent="0.2">
      <c r="B2740" s="148"/>
      <c r="C2740" s="148"/>
      <c r="D2740" s="148"/>
      <c r="E2740" s="148"/>
      <c r="F2740" s="148"/>
      <c r="G2740" s="148"/>
      <c r="H2740" s="148"/>
      <c r="I2740" s="148"/>
      <c r="J2740" s="148"/>
      <c r="K2740" s="148"/>
      <c r="L2740" s="148"/>
      <c r="M2740" s="148"/>
    </row>
    <row r="2741" spans="2:13" x14ac:dyDescent="0.2">
      <c r="B2741" s="148"/>
      <c r="C2741" s="148"/>
      <c r="D2741" s="148"/>
      <c r="E2741" s="148"/>
      <c r="F2741" s="148"/>
      <c r="G2741" s="148"/>
      <c r="H2741" s="148"/>
      <c r="I2741" s="148"/>
      <c r="J2741" s="148"/>
      <c r="K2741" s="148"/>
      <c r="L2741" s="148"/>
      <c r="M2741" s="148"/>
    </row>
    <row r="2742" spans="2:13" x14ac:dyDescent="0.2">
      <c r="B2742" s="148"/>
      <c r="C2742" s="148"/>
      <c r="D2742" s="148"/>
      <c r="E2742" s="148"/>
      <c r="F2742" s="148"/>
      <c r="G2742" s="148"/>
      <c r="H2742" s="148"/>
      <c r="I2742" s="148"/>
      <c r="J2742" s="148"/>
      <c r="K2742" s="148"/>
      <c r="L2742" s="148"/>
      <c r="M2742" s="148"/>
    </row>
    <row r="2743" spans="2:13" x14ac:dyDescent="0.2">
      <c r="B2743" s="148"/>
      <c r="C2743" s="148"/>
      <c r="D2743" s="148"/>
      <c r="E2743" s="148"/>
      <c r="F2743" s="148"/>
      <c r="G2743" s="148"/>
      <c r="H2743" s="148"/>
      <c r="I2743" s="148"/>
      <c r="J2743" s="148"/>
      <c r="K2743" s="148"/>
      <c r="L2743" s="148"/>
      <c r="M2743" s="148"/>
    </row>
    <row r="2744" spans="2:13" x14ac:dyDescent="0.2">
      <c r="B2744" s="148"/>
      <c r="C2744" s="148"/>
      <c r="D2744" s="148"/>
      <c r="E2744" s="148"/>
      <c r="F2744" s="148"/>
      <c r="G2744" s="148"/>
      <c r="H2744" s="148"/>
      <c r="I2744" s="148"/>
      <c r="J2744" s="148"/>
      <c r="K2744" s="148"/>
      <c r="L2744" s="148"/>
      <c r="M2744" s="148"/>
    </row>
    <row r="2745" spans="2:13" x14ac:dyDescent="0.2">
      <c r="B2745" s="148"/>
      <c r="C2745" s="148"/>
      <c r="D2745" s="148"/>
      <c r="E2745" s="148"/>
      <c r="F2745" s="148"/>
      <c r="G2745" s="148"/>
      <c r="H2745" s="148"/>
      <c r="I2745" s="148"/>
      <c r="J2745" s="148"/>
      <c r="K2745" s="148"/>
      <c r="L2745" s="148"/>
      <c r="M2745" s="148"/>
    </row>
    <row r="2746" spans="2:13" x14ac:dyDescent="0.2">
      <c r="B2746" s="148"/>
      <c r="C2746" s="148"/>
      <c r="D2746" s="148"/>
      <c r="E2746" s="148"/>
      <c r="F2746" s="148"/>
      <c r="G2746" s="148"/>
      <c r="H2746" s="148"/>
      <c r="I2746" s="148"/>
      <c r="J2746" s="148"/>
      <c r="K2746" s="148"/>
      <c r="L2746" s="148"/>
      <c r="M2746" s="148"/>
    </row>
    <row r="2747" spans="2:13" x14ac:dyDescent="0.2">
      <c r="B2747" s="148"/>
      <c r="C2747" s="148"/>
      <c r="D2747" s="148"/>
      <c r="E2747" s="148"/>
      <c r="F2747" s="148"/>
      <c r="G2747" s="148"/>
      <c r="H2747" s="148"/>
      <c r="I2747" s="148"/>
      <c r="J2747" s="148"/>
      <c r="K2747" s="148"/>
      <c r="L2747" s="148"/>
      <c r="M2747" s="148"/>
    </row>
    <row r="2748" spans="2:13" x14ac:dyDescent="0.2">
      <c r="B2748" s="148"/>
      <c r="C2748" s="148"/>
      <c r="D2748" s="148"/>
      <c r="E2748" s="148"/>
      <c r="F2748" s="148"/>
      <c r="G2748" s="148"/>
      <c r="H2748" s="148"/>
      <c r="I2748" s="148"/>
      <c r="J2748" s="148"/>
      <c r="K2748" s="148"/>
      <c r="L2748" s="148"/>
      <c r="M2748" s="148"/>
    </row>
    <row r="2749" spans="2:13" x14ac:dyDescent="0.2">
      <c r="B2749" s="148"/>
      <c r="C2749" s="148"/>
      <c r="D2749" s="148"/>
      <c r="E2749" s="148"/>
      <c r="F2749" s="148"/>
      <c r="G2749" s="148"/>
      <c r="H2749" s="148"/>
      <c r="I2749" s="148"/>
      <c r="J2749" s="148"/>
      <c r="K2749" s="148"/>
      <c r="L2749" s="148"/>
      <c r="M2749" s="148"/>
    </row>
    <row r="2750" spans="2:13" x14ac:dyDescent="0.2">
      <c r="B2750" s="148"/>
      <c r="C2750" s="148"/>
      <c r="D2750" s="148"/>
      <c r="E2750" s="148"/>
      <c r="F2750" s="148"/>
      <c r="G2750" s="148"/>
      <c r="H2750" s="148"/>
      <c r="I2750" s="148"/>
      <c r="J2750" s="148"/>
      <c r="K2750" s="148"/>
      <c r="L2750" s="148"/>
      <c r="M2750" s="148"/>
    </row>
    <row r="2751" spans="2:13" x14ac:dyDescent="0.2">
      <c r="B2751" s="148"/>
      <c r="C2751" s="148"/>
      <c r="D2751" s="148"/>
      <c r="E2751" s="148"/>
      <c r="F2751" s="148"/>
      <c r="G2751" s="148"/>
      <c r="H2751" s="148"/>
      <c r="I2751" s="148"/>
      <c r="J2751" s="148"/>
      <c r="K2751" s="148"/>
      <c r="L2751" s="148"/>
      <c r="M2751" s="148"/>
    </row>
    <row r="2752" spans="2:13" x14ac:dyDescent="0.2">
      <c r="B2752" s="148"/>
      <c r="C2752" s="148"/>
      <c r="D2752" s="148"/>
      <c r="E2752" s="148"/>
      <c r="F2752" s="148"/>
      <c r="G2752" s="148"/>
      <c r="H2752" s="148"/>
      <c r="I2752" s="148"/>
      <c r="J2752" s="148"/>
      <c r="K2752" s="148"/>
      <c r="L2752" s="148"/>
      <c r="M2752" s="148"/>
    </row>
    <row r="2753" spans="2:13" x14ac:dyDescent="0.2">
      <c r="B2753" s="148"/>
      <c r="C2753" s="148"/>
      <c r="D2753" s="148"/>
      <c r="E2753" s="148"/>
      <c r="F2753" s="148"/>
      <c r="G2753" s="148"/>
      <c r="H2753" s="148"/>
      <c r="I2753" s="148"/>
      <c r="J2753" s="148"/>
      <c r="K2753" s="148"/>
      <c r="L2753" s="148"/>
      <c r="M2753" s="148"/>
    </row>
    <row r="2754" spans="2:13" x14ac:dyDescent="0.2">
      <c r="B2754" s="148"/>
      <c r="C2754" s="148"/>
      <c r="D2754" s="148"/>
      <c r="E2754" s="148"/>
      <c r="F2754" s="148"/>
      <c r="G2754" s="148"/>
      <c r="H2754" s="148"/>
      <c r="I2754" s="148"/>
      <c r="J2754" s="148"/>
      <c r="K2754" s="148"/>
      <c r="L2754" s="148"/>
      <c r="M2754" s="148"/>
    </row>
    <row r="2755" spans="2:13" x14ac:dyDescent="0.2">
      <c r="B2755" s="148"/>
      <c r="C2755" s="148"/>
      <c r="D2755" s="148"/>
      <c r="E2755" s="148"/>
      <c r="F2755" s="148"/>
      <c r="G2755" s="148"/>
      <c r="H2755" s="148"/>
      <c r="I2755" s="148"/>
      <c r="J2755" s="148"/>
      <c r="K2755" s="148"/>
      <c r="L2755" s="148"/>
      <c r="M2755" s="148"/>
    </row>
    <row r="2756" spans="2:13" x14ac:dyDescent="0.2">
      <c r="B2756" s="148"/>
      <c r="C2756" s="148"/>
      <c r="D2756" s="148"/>
      <c r="E2756" s="148"/>
      <c r="F2756" s="148"/>
      <c r="G2756" s="148"/>
      <c r="H2756" s="148"/>
      <c r="I2756" s="148"/>
      <c r="J2756" s="148"/>
      <c r="K2756" s="148"/>
      <c r="L2756" s="148"/>
      <c r="M2756" s="148"/>
    </row>
    <row r="2757" spans="2:13" x14ac:dyDescent="0.2">
      <c r="B2757" s="148"/>
      <c r="C2757" s="148"/>
      <c r="D2757" s="148"/>
      <c r="E2757" s="148"/>
      <c r="F2757" s="148"/>
      <c r="G2757" s="148"/>
      <c r="H2757" s="148"/>
      <c r="I2757" s="148"/>
      <c r="J2757" s="148"/>
      <c r="K2757" s="148"/>
      <c r="L2757" s="148"/>
      <c r="M2757" s="148"/>
    </row>
    <row r="2758" spans="2:13" x14ac:dyDescent="0.2">
      <c r="B2758" s="148"/>
      <c r="C2758" s="148"/>
      <c r="D2758" s="148"/>
      <c r="E2758" s="148"/>
      <c r="F2758" s="148"/>
      <c r="G2758" s="148"/>
      <c r="H2758" s="148"/>
      <c r="I2758" s="148"/>
      <c r="J2758" s="148"/>
      <c r="K2758" s="148"/>
      <c r="L2758" s="148"/>
      <c r="M2758" s="148"/>
    </row>
    <row r="2759" spans="2:13" x14ac:dyDescent="0.2">
      <c r="B2759" s="148"/>
      <c r="C2759" s="148"/>
      <c r="D2759" s="148"/>
      <c r="E2759" s="148"/>
      <c r="F2759" s="148"/>
      <c r="G2759" s="148"/>
      <c r="H2759" s="148"/>
      <c r="I2759" s="148"/>
      <c r="J2759" s="148"/>
      <c r="K2759" s="148"/>
      <c r="L2759" s="148"/>
      <c r="M2759" s="148"/>
    </row>
    <row r="2760" spans="2:13" x14ac:dyDescent="0.2">
      <c r="B2760" s="148"/>
      <c r="C2760" s="148"/>
      <c r="D2760" s="148"/>
      <c r="E2760" s="148"/>
      <c r="F2760" s="148"/>
      <c r="G2760" s="148"/>
      <c r="H2760" s="148"/>
      <c r="I2760" s="148"/>
      <c r="J2760" s="148"/>
      <c r="K2760" s="148"/>
      <c r="L2760" s="148"/>
      <c r="M2760" s="148"/>
    </row>
    <row r="2761" spans="2:13" x14ac:dyDescent="0.2">
      <c r="B2761" s="148"/>
      <c r="C2761" s="148"/>
      <c r="D2761" s="148"/>
      <c r="E2761" s="148"/>
      <c r="F2761" s="148"/>
      <c r="G2761" s="148"/>
      <c r="H2761" s="148"/>
      <c r="I2761" s="148"/>
      <c r="J2761" s="148"/>
      <c r="K2761" s="148"/>
      <c r="L2761" s="148"/>
      <c r="M2761" s="148"/>
    </row>
    <row r="2762" spans="2:13" x14ac:dyDescent="0.2">
      <c r="B2762" s="148"/>
      <c r="C2762" s="148"/>
      <c r="D2762" s="148"/>
      <c r="E2762" s="148"/>
      <c r="F2762" s="148"/>
      <c r="G2762" s="148"/>
      <c r="H2762" s="148"/>
      <c r="I2762" s="148"/>
      <c r="J2762" s="148"/>
      <c r="K2762" s="148"/>
      <c r="L2762" s="148"/>
      <c r="M2762" s="148"/>
    </row>
    <row r="2763" spans="2:13" x14ac:dyDescent="0.2">
      <c r="B2763" s="148"/>
      <c r="C2763" s="148"/>
      <c r="D2763" s="148"/>
      <c r="E2763" s="148"/>
      <c r="F2763" s="148"/>
      <c r="G2763" s="148"/>
      <c r="H2763" s="148"/>
      <c r="I2763" s="148"/>
      <c r="J2763" s="148"/>
      <c r="K2763" s="148"/>
      <c r="L2763" s="148"/>
      <c r="M2763" s="148"/>
    </row>
    <row r="2764" spans="2:13" x14ac:dyDescent="0.2">
      <c r="B2764" s="148"/>
      <c r="C2764" s="148"/>
      <c r="D2764" s="148"/>
      <c r="E2764" s="148"/>
      <c r="F2764" s="148"/>
      <c r="G2764" s="148"/>
      <c r="H2764" s="148"/>
      <c r="I2764" s="148"/>
      <c r="J2764" s="148"/>
      <c r="K2764" s="148"/>
      <c r="L2764" s="148"/>
      <c r="M2764" s="148"/>
    </row>
    <row r="2765" spans="2:13" x14ac:dyDescent="0.2">
      <c r="B2765" s="148"/>
      <c r="C2765" s="148"/>
      <c r="D2765" s="148"/>
      <c r="E2765" s="148"/>
      <c r="F2765" s="148"/>
      <c r="G2765" s="148"/>
      <c r="H2765" s="148"/>
      <c r="I2765" s="148"/>
      <c r="J2765" s="148"/>
      <c r="K2765" s="148"/>
      <c r="L2765" s="148"/>
      <c r="M2765" s="148"/>
    </row>
    <row r="2766" spans="2:13" x14ac:dyDescent="0.2">
      <c r="B2766" s="148"/>
      <c r="C2766" s="148"/>
      <c r="D2766" s="148"/>
      <c r="E2766" s="148"/>
      <c r="F2766" s="148"/>
      <c r="G2766" s="148"/>
      <c r="H2766" s="148"/>
      <c r="I2766" s="148"/>
      <c r="J2766" s="148"/>
      <c r="K2766" s="148"/>
      <c r="L2766" s="148"/>
      <c r="M2766" s="148"/>
    </row>
    <row r="2767" spans="2:13" x14ac:dyDescent="0.2">
      <c r="B2767" s="148"/>
      <c r="C2767" s="148"/>
      <c r="D2767" s="148"/>
      <c r="E2767" s="148"/>
      <c r="F2767" s="148"/>
      <c r="G2767" s="148"/>
      <c r="H2767" s="148"/>
      <c r="I2767" s="148"/>
      <c r="J2767" s="148"/>
      <c r="K2767" s="148"/>
      <c r="L2767" s="148"/>
      <c r="M2767" s="148"/>
    </row>
    <row r="2768" spans="2:13" x14ac:dyDescent="0.2">
      <c r="B2768" s="148"/>
      <c r="C2768" s="148"/>
      <c r="D2768" s="148"/>
      <c r="E2768" s="148"/>
      <c r="F2768" s="148"/>
      <c r="G2768" s="148"/>
      <c r="H2768" s="148"/>
      <c r="I2768" s="148"/>
      <c r="J2768" s="148"/>
      <c r="K2768" s="148"/>
      <c r="L2768" s="148"/>
      <c r="M2768" s="148"/>
    </row>
    <row r="2769" spans="2:13" x14ac:dyDescent="0.2">
      <c r="B2769" s="148"/>
      <c r="C2769" s="148"/>
      <c r="D2769" s="148"/>
      <c r="E2769" s="148"/>
      <c r="F2769" s="148"/>
      <c r="G2769" s="148"/>
      <c r="H2769" s="148"/>
      <c r="I2769" s="148"/>
      <c r="J2769" s="148"/>
      <c r="K2769" s="148"/>
      <c r="L2769" s="148"/>
      <c r="M2769" s="148"/>
    </row>
    <row r="2770" spans="2:13" x14ac:dyDescent="0.2">
      <c r="B2770" s="148"/>
      <c r="C2770" s="148"/>
      <c r="D2770" s="148"/>
      <c r="E2770" s="148"/>
      <c r="F2770" s="148"/>
      <c r="G2770" s="148"/>
      <c r="H2770" s="148"/>
      <c r="I2770" s="148"/>
      <c r="J2770" s="148"/>
      <c r="K2770" s="148"/>
      <c r="L2770" s="148"/>
      <c r="M2770" s="148"/>
    </row>
    <row r="2771" spans="2:13" x14ac:dyDescent="0.2">
      <c r="B2771" s="148"/>
      <c r="C2771" s="148"/>
      <c r="D2771" s="148"/>
      <c r="E2771" s="148"/>
      <c r="F2771" s="148"/>
      <c r="G2771" s="148"/>
      <c r="H2771" s="148"/>
      <c r="I2771" s="148"/>
      <c r="J2771" s="148"/>
      <c r="K2771" s="148"/>
      <c r="L2771" s="148"/>
      <c r="M2771" s="148"/>
    </row>
    <row r="2772" spans="2:13" x14ac:dyDescent="0.2">
      <c r="B2772" s="148"/>
      <c r="C2772" s="148"/>
      <c r="D2772" s="148"/>
      <c r="E2772" s="148"/>
      <c r="F2772" s="148"/>
      <c r="G2772" s="148"/>
      <c r="H2772" s="148"/>
      <c r="I2772" s="148"/>
      <c r="J2772" s="148"/>
      <c r="K2772" s="148"/>
      <c r="L2772" s="148"/>
      <c r="M2772" s="148"/>
    </row>
    <row r="2773" spans="2:13" x14ac:dyDescent="0.2">
      <c r="B2773" s="148"/>
      <c r="C2773" s="148"/>
      <c r="D2773" s="148"/>
      <c r="E2773" s="148"/>
      <c r="F2773" s="148"/>
      <c r="G2773" s="148"/>
      <c r="H2773" s="148"/>
      <c r="I2773" s="148"/>
      <c r="J2773" s="148"/>
      <c r="K2773" s="148"/>
      <c r="L2773" s="148"/>
      <c r="M2773" s="148"/>
    </row>
    <row r="2774" spans="2:13" x14ac:dyDescent="0.2">
      <c r="B2774" s="148"/>
      <c r="C2774" s="148"/>
      <c r="D2774" s="148"/>
      <c r="E2774" s="148"/>
      <c r="F2774" s="148"/>
      <c r="G2774" s="148"/>
      <c r="H2774" s="148"/>
      <c r="I2774" s="148"/>
      <c r="J2774" s="148"/>
      <c r="K2774" s="148"/>
      <c r="L2774" s="148"/>
      <c r="M2774" s="148"/>
    </row>
    <row r="2775" spans="2:13" x14ac:dyDescent="0.2">
      <c r="B2775" s="148"/>
      <c r="C2775" s="148"/>
      <c r="D2775" s="148"/>
      <c r="E2775" s="148"/>
      <c r="F2775" s="148"/>
      <c r="G2775" s="148"/>
      <c r="H2775" s="148"/>
      <c r="I2775" s="148"/>
      <c r="J2775" s="148"/>
      <c r="K2775" s="148"/>
      <c r="L2775" s="148"/>
      <c r="M2775" s="148"/>
    </row>
    <row r="2776" spans="2:13" x14ac:dyDescent="0.2">
      <c r="B2776" s="148"/>
      <c r="C2776" s="148"/>
      <c r="D2776" s="148"/>
      <c r="E2776" s="148"/>
      <c r="F2776" s="148"/>
      <c r="G2776" s="148"/>
      <c r="H2776" s="148"/>
      <c r="I2776" s="148"/>
      <c r="J2776" s="148"/>
      <c r="K2776" s="148"/>
      <c r="L2776" s="148"/>
      <c r="M2776" s="148"/>
    </row>
    <row r="2777" spans="2:13" x14ac:dyDescent="0.2">
      <c r="B2777" s="148"/>
      <c r="C2777" s="148"/>
      <c r="D2777" s="148"/>
      <c r="E2777" s="148"/>
      <c r="F2777" s="148"/>
      <c r="G2777" s="148"/>
      <c r="H2777" s="148"/>
      <c r="I2777" s="148"/>
      <c r="J2777" s="148"/>
      <c r="K2777" s="148"/>
      <c r="L2777" s="148"/>
      <c r="M2777" s="148"/>
    </row>
    <row r="2778" spans="2:13" x14ac:dyDescent="0.2">
      <c r="B2778" s="148"/>
      <c r="C2778" s="148"/>
      <c r="D2778" s="148"/>
      <c r="E2778" s="148"/>
      <c r="F2778" s="148"/>
      <c r="G2778" s="148"/>
      <c r="H2778" s="148"/>
      <c r="I2778" s="148"/>
      <c r="J2778" s="148"/>
      <c r="K2778" s="148"/>
      <c r="L2778" s="148"/>
      <c r="M2778" s="148"/>
    </row>
    <row r="2779" spans="2:13" x14ac:dyDescent="0.2">
      <c r="B2779" s="148"/>
      <c r="C2779" s="148"/>
      <c r="D2779" s="148"/>
      <c r="E2779" s="148"/>
      <c r="F2779" s="148"/>
      <c r="G2779" s="148"/>
      <c r="H2779" s="148"/>
      <c r="I2779" s="148"/>
      <c r="J2779" s="148"/>
      <c r="K2779" s="148"/>
      <c r="L2779" s="148"/>
      <c r="M2779" s="148"/>
    </row>
    <row r="2780" spans="2:13" x14ac:dyDescent="0.2">
      <c r="B2780" s="148"/>
      <c r="C2780" s="148"/>
      <c r="D2780" s="148"/>
      <c r="E2780" s="148"/>
      <c r="F2780" s="148"/>
      <c r="G2780" s="148"/>
      <c r="H2780" s="148"/>
      <c r="I2780" s="148"/>
      <c r="J2780" s="148"/>
      <c r="K2780" s="148"/>
      <c r="L2780" s="148"/>
      <c r="M2780" s="148"/>
    </row>
    <row r="2781" spans="2:13" x14ac:dyDescent="0.2">
      <c r="B2781" s="148"/>
      <c r="C2781" s="148"/>
      <c r="D2781" s="148"/>
      <c r="E2781" s="148"/>
      <c r="F2781" s="148"/>
      <c r="G2781" s="148"/>
      <c r="H2781" s="148"/>
      <c r="I2781" s="148"/>
      <c r="J2781" s="148"/>
      <c r="K2781" s="148"/>
      <c r="L2781" s="148"/>
      <c r="M2781" s="148"/>
    </row>
    <row r="2782" spans="2:13" x14ac:dyDescent="0.2">
      <c r="B2782" s="148"/>
      <c r="C2782" s="148"/>
      <c r="D2782" s="148"/>
      <c r="E2782" s="148"/>
      <c r="F2782" s="148"/>
      <c r="G2782" s="148"/>
      <c r="H2782" s="148"/>
      <c r="I2782" s="148"/>
      <c r="J2782" s="148"/>
      <c r="K2782" s="148"/>
      <c r="L2782" s="148"/>
      <c r="M2782" s="148"/>
    </row>
    <row r="2783" spans="2:13" x14ac:dyDescent="0.2">
      <c r="B2783" s="148"/>
      <c r="C2783" s="148"/>
      <c r="D2783" s="148"/>
      <c r="E2783" s="148"/>
      <c r="F2783" s="148"/>
      <c r="G2783" s="148"/>
      <c r="H2783" s="148"/>
      <c r="I2783" s="148"/>
      <c r="J2783" s="148"/>
      <c r="K2783" s="148"/>
      <c r="L2783" s="148"/>
      <c r="M2783" s="148"/>
    </row>
    <row r="2784" spans="2:13" x14ac:dyDescent="0.2">
      <c r="B2784" s="148"/>
      <c r="C2784" s="148"/>
      <c r="D2784" s="148"/>
      <c r="E2784" s="148"/>
      <c r="F2784" s="148"/>
      <c r="G2784" s="148"/>
      <c r="H2784" s="148"/>
      <c r="I2784" s="148"/>
      <c r="J2784" s="148"/>
      <c r="K2784" s="148"/>
      <c r="L2784" s="148"/>
      <c r="M2784" s="148"/>
    </row>
    <row r="2785" spans="2:13" x14ac:dyDescent="0.2">
      <c r="B2785" s="148"/>
      <c r="C2785" s="148"/>
      <c r="D2785" s="148"/>
      <c r="E2785" s="148"/>
      <c r="F2785" s="148"/>
      <c r="G2785" s="148"/>
      <c r="H2785" s="148"/>
      <c r="I2785" s="148"/>
      <c r="J2785" s="148"/>
      <c r="K2785" s="148"/>
      <c r="L2785" s="148"/>
      <c r="M2785" s="148"/>
    </row>
    <row r="2786" spans="2:13" x14ac:dyDescent="0.2">
      <c r="B2786" s="148"/>
      <c r="C2786" s="148"/>
      <c r="D2786" s="148"/>
      <c r="E2786" s="148"/>
      <c r="F2786" s="148"/>
      <c r="G2786" s="148"/>
      <c r="H2786" s="148"/>
      <c r="I2786" s="148"/>
      <c r="J2786" s="148"/>
      <c r="K2786" s="148"/>
      <c r="L2786" s="148"/>
      <c r="M2786" s="148"/>
    </row>
    <row r="2787" spans="2:13" x14ac:dyDescent="0.2">
      <c r="B2787" s="148"/>
      <c r="C2787" s="148"/>
      <c r="D2787" s="148"/>
      <c r="E2787" s="148"/>
      <c r="F2787" s="148"/>
      <c r="G2787" s="148"/>
      <c r="H2787" s="148"/>
      <c r="I2787" s="148"/>
      <c r="J2787" s="148"/>
      <c r="K2787" s="148"/>
      <c r="L2787" s="148"/>
      <c r="M2787" s="148"/>
    </row>
    <row r="2788" spans="2:13" x14ac:dyDescent="0.2">
      <c r="B2788" s="148"/>
      <c r="C2788" s="148"/>
      <c r="D2788" s="148"/>
      <c r="E2788" s="148"/>
      <c r="F2788" s="148"/>
      <c r="G2788" s="148"/>
      <c r="H2788" s="148"/>
      <c r="I2788" s="148"/>
      <c r="J2788" s="148"/>
      <c r="K2788" s="148"/>
      <c r="L2788" s="148"/>
      <c r="M2788" s="148"/>
    </row>
    <row r="2789" spans="2:13" x14ac:dyDescent="0.2">
      <c r="B2789" s="148"/>
      <c r="C2789" s="148"/>
      <c r="D2789" s="148"/>
      <c r="E2789" s="148"/>
      <c r="F2789" s="148"/>
      <c r="G2789" s="148"/>
      <c r="H2789" s="148"/>
      <c r="I2789" s="148"/>
      <c r="J2789" s="148"/>
      <c r="K2789" s="148"/>
      <c r="L2789" s="148"/>
      <c r="M2789" s="148"/>
    </row>
    <row r="2790" spans="2:13" x14ac:dyDescent="0.2">
      <c r="B2790" s="148"/>
      <c r="C2790" s="148"/>
      <c r="D2790" s="148"/>
      <c r="E2790" s="148"/>
      <c r="F2790" s="148"/>
      <c r="G2790" s="148"/>
      <c r="H2790" s="148"/>
      <c r="I2790" s="148"/>
      <c r="J2790" s="148"/>
      <c r="K2790" s="148"/>
      <c r="L2790" s="148"/>
      <c r="M2790" s="148"/>
    </row>
    <row r="2791" spans="2:13" x14ac:dyDescent="0.2">
      <c r="B2791" s="148"/>
      <c r="C2791" s="148"/>
      <c r="D2791" s="148"/>
      <c r="E2791" s="148"/>
      <c r="F2791" s="148"/>
      <c r="G2791" s="148"/>
      <c r="H2791" s="148"/>
      <c r="I2791" s="148"/>
      <c r="J2791" s="148"/>
      <c r="K2791" s="148"/>
      <c r="L2791" s="148"/>
      <c r="M2791" s="148"/>
    </row>
    <row r="2792" spans="2:13" x14ac:dyDescent="0.2">
      <c r="B2792" s="148"/>
      <c r="C2792" s="148"/>
      <c r="D2792" s="148"/>
      <c r="E2792" s="148"/>
      <c r="F2792" s="148"/>
      <c r="G2792" s="148"/>
      <c r="H2792" s="148"/>
      <c r="I2792" s="148"/>
      <c r="J2792" s="148"/>
      <c r="K2792" s="148"/>
      <c r="L2792" s="148"/>
      <c r="M2792" s="148"/>
    </row>
    <row r="2793" spans="2:13" x14ac:dyDescent="0.2">
      <c r="B2793" s="148"/>
      <c r="C2793" s="148"/>
      <c r="D2793" s="148"/>
      <c r="E2793" s="148"/>
      <c r="F2793" s="148"/>
      <c r="G2793" s="148"/>
      <c r="H2793" s="148"/>
      <c r="I2793" s="148"/>
      <c r="J2793" s="148"/>
      <c r="K2793" s="148"/>
      <c r="L2793" s="148"/>
      <c r="M2793" s="148"/>
    </row>
    <row r="2794" spans="2:13" x14ac:dyDescent="0.2">
      <c r="B2794" s="148"/>
      <c r="C2794" s="148"/>
      <c r="D2794" s="148"/>
      <c r="E2794" s="148"/>
      <c r="F2794" s="148"/>
      <c r="G2794" s="148"/>
      <c r="H2794" s="148"/>
      <c r="I2794" s="148"/>
      <c r="J2794" s="148"/>
      <c r="K2794" s="148"/>
      <c r="L2794" s="148"/>
      <c r="M2794" s="148"/>
    </row>
    <row r="2795" spans="2:13" x14ac:dyDescent="0.2">
      <c r="B2795" s="148"/>
      <c r="C2795" s="148"/>
      <c r="D2795" s="148"/>
      <c r="E2795" s="148"/>
      <c r="F2795" s="148"/>
      <c r="G2795" s="148"/>
      <c r="H2795" s="148"/>
      <c r="I2795" s="148"/>
      <c r="J2795" s="148"/>
      <c r="K2795" s="148"/>
      <c r="L2795" s="148"/>
      <c r="M2795" s="148"/>
    </row>
    <row r="2796" spans="2:13" x14ac:dyDescent="0.2">
      <c r="B2796" s="148"/>
      <c r="C2796" s="148"/>
      <c r="D2796" s="148"/>
      <c r="E2796" s="148"/>
      <c r="F2796" s="148"/>
      <c r="G2796" s="148"/>
      <c r="H2796" s="148"/>
      <c r="I2796" s="148"/>
      <c r="J2796" s="148"/>
      <c r="K2796" s="148"/>
      <c r="L2796" s="148"/>
      <c r="M2796" s="148"/>
    </row>
    <row r="2797" spans="2:13" x14ac:dyDescent="0.2">
      <c r="B2797" s="148"/>
      <c r="C2797" s="148"/>
      <c r="D2797" s="148"/>
      <c r="E2797" s="148"/>
      <c r="F2797" s="148"/>
      <c r="G2797" s="148"/>
      <c r="H2797" s="148"/>
      <c r="I2797" s="148"/>
      <c r="J2797" s="148"/>
      <c r="K2797" s="148"/>
      <c r="L2797" s="148"/>
      <c r="M2797" s="148"/>
    </row>
    <row r="2798" spans="2:13" x14ac:dyDescent="0.2">
      <c r="B2798" s="148"/>
      <c r="C2798" s="148"/>
      <c r="D2798" s="148"/>
      <c r="E2798" s="148"/>
      <c r="F2798" s="148"/>
      <c r="G2798" s="148"/>
      <c r="H2798" s="148"/>
      <c r="I2798" s="148"/>
      <c r="J2798" s="148"/>
      <c r="K2798" s="148"/>
      <c r="L2798" s="148"/>
      <c r="M2798" s="148"/>
    </row>
    <row r="2799" spans="2:13" x14ac:dyDescent="0.2">
      <c r="B2799" s="148"/>
      <c r="C2799" s="148"/>
      <c r="D2799" s="148"/>
      <c r="E2799" s="148"/>
      <c r="F2799" s="148"/>
      <c r="G2799" s="148"/>
      <c r="H2799" s="148"/>
      <c r="I2799" s="148"/>
      <c r="J2799" s="148"/>
      <c r="K2799" s="148"/>
      <c r="L2799" s="148"/>
      <c r="M2799" s="148"/>
    </row>
    <row r="2800" spans="2:13" x14ac:dyDescent="0.2">
      <c r="B2800" s="148"/>
      <c r="C2800" s="148"/>
      <c r="D2800" s="148"/>
      <c r="E2800" s="148"/>
      <c r="F2800" s="148"/>
      <c r="G2800" s="148"/>
      <c r="H2800" s="148"/>
      <c r="I2800" s="148"/>
      <c r="J2800" s="148"/>
      <c r="K2800" s="148"/>
      <c r="L2800" s="148"/>
      <c r="M2800" s="148"/>
    </row>
    <row r="2801" spans="2:13" x14ac:dyDescent="0.2">
      <c r="B2801" s="148"/>
      <c r="C2801" s="148"/>
      <c r="D2801" s="148"/>
      <c r="E2801" s="148"/>
      <c r="F2801" s="148"/>
      <c r="G2801" s="148"/>
      <c r="H2801" s="148"/>
      <c r="I2801" s="148"/>
      <c r="J2801" s="148"/>
      <c r="K2801" s="148"/>
      <c r="L2801" s="148"/>
      <c r="M2801" s="148"/>
    </row>
    <row r="2802" spans="2:13" x14ac:dyDescent="0.2">
      <c r="B2802" s="148"/>
      <c r="C2802" s="148"/>
      <c r="D2802" s="148"/>
      <c r="E2802" s="148"/>
      <c r="F2802" s="148"/>
      <c r="G2802" s="148"/>
      <c r="H2802" s="148"/>
      <c r="I2802" s="148"/>
      <c r="J2802" s="148"/>
      <c r="K2802" s="148"/>
      <c r="L2802" s="148"/>
      <c r="M2802" s="148"/>
    </row>
    <row r="2803" spans="2:13" x14ac:dyDescent="0.2">
      <c r="B2803" s="148"/>
      <c r="C2803" s="148"/>
      <c r="D2803" s="148"/>
      <c r="E2803" s="148"/>
      <c r="F2803" s="148"/>
      <c r="G2803" s="148"/>
      <c r="H2803" s="148"/>
      <c r="I2803" s="148"/>
      <c r="J2803" s="148"/>
      <c r="K2803" s="148"/>
      <c r="L2803" s="148"/>
      <c r="M2803" s="148"/>
    </row>
    <row r="2804" spans="2:13" x14ac:dyDescent="0.2">
      <c r="B2804" s="148"/>
      <c r="C2804" s="148"/>
      <c r="D2804" s="148"/>
      <c r="E2804" s="148"/>
      <c r="F2804" s="148"/>
      <c r="G2804" s="148"/>
      <c r="H2804" s="148"/>
      <c r="I2804" s="148"/>
      <c r="J2804" s="148"/>
      <c r="K2804" s="148"/>
      <c r="L2804" s="148"/>
      <c r="M2804" s="148"/>
    </row>
    <row r="2805" spans="2:13" x14ac:dyDescent="0.2">
      <c r="B2805" s="148"/>
      <c r="C2805" s="148"/>
      <c r="D2805" s="148"/>
      <c r="E2805" s="148"/>
      <c r="F2805" s="148"/>
      <c r="G2805" s="148"/>
      <c r="H2805" s="148"/>
      <c r="I2805" s="148"/>
      <c r="J2805" s="148"/>
      <c r="K2805" s="148"/>
      <c r="L2805" s="148"/>
      <c r="M2805" s="148"/>
    </row>
    <row r="2806" spans="2:13" x14ac:dyDescent="0.2">
      <c r="B2806" s="148"/>
      <c r="C2806" s="148"/>
      <c r="D2806" s="148"/>
      <c r="E2806" s="148"/>
      <c r="F2806" s="148"/>
      <c r="G2806" s="148"/>
      <c r="H2806" s="148"/>
      <c r="I2806" s="148"/>
      <c r="J2806" s="148"/>
      <c r="K2806" s="148"/>
      <c r="L2806" s="148"/>
      <c r="M2806" s="148"/>
    </row>
    <row r="2807" spans="2:13" x14ac:dyDescent="0.2">
      <c r="B2807" s="148"/>
      <c r="C2807" s="148"/>
      <c r="D2807" s="148"/>
      <c r="E2807" s="148"/>
      <c r="F2807" s="148"/>
      <c r="G2807" s="148"/>
      <c r="H2807" s="148"/>
      <c r="I2807" s="148"/>
      <c r="J2807" s="148"/>
      <c r="K2807" s="148"/>
      <c r="L2807" s="148"/>
      <c r="M2807" s="148"/>
    </row>
    <row r="2808" spans="2:13" x14ac:dyDescent="0.2">
      <c r="B2808" s="148"/>
      <c r="C2808" s="148"/>
      <c r="D2808" s="148"/>
      <c r="E2808" s="148"/>
      <c r="F2808" s="148"/>
      <c r="G2808" s="148"/>
      <c r="H2808" s="148"/>
      <c r="I2808" s="148"/>
      <c r="J2808" s="148"/>
      <c r="K2808" s="148"/>
      <c r="L2808" s="148"/>
      <c r="M2808" s="148"/>
    </row>
    <row r="2809" spans="2:13" x14ac:dyDescent="0.2">
      <c r="B2809" s="148"/>
      <c r="C2809" s="148"/>
      <c r="D2809" s="148"/>
      <c r="E2809" s="148"/>
      <c r="F2809" s="148"/>
      <c r="G2809" s="148"/>
      <c r="H2809" s="148"/>
      <c r="I2809" s="148"/>
      <c r="J2809" s="148"/>
      <c r="K2809" s="148"/>
      <c r="L2809" s="148"/>
      <c r="M2809" s="148"/>
    </row>
    <row r="2810" spans="2:13" x14ac:dyDescent="0.2">
      <c r="B2810" s="148"/>
      <c r="C2810" s="148"/>
      <c r="D2810" s="148"/>
      <c r="E2810" s="148"/>
      <c r="F2810" s="148"/>
      <c r="G2810" s="148"/>
      <c r="H2810" s="148"/>
      <c r="I2810" s="148"/>
      <c r="J2810" s="148"/>
      <c r="K2810" s="148"/>
      <c r="L2810" s="148"/>
      <c r="M2810" s="148"/>
    </row>
    <row r="2811" spans="2:13" x14ac:dyDescent="0.2">
      <c r="B2811" s="148"/>
      <c r="C2811" s="148"/>
      <c r="D2811" s="148"/>
      <c r="E2811" s="148"/>
      <c r="F2811" s="148"/>
      <c r="G2811" s="148"/>
      <c r="H2811" s="148"/>
      <c r="I2811" s="148"/>
      <c r="J2811" s="148"/>
      <c r="K2811" s="148"/>
      <c r="L2811" s="148"/>
      <c r="M2811" s="148"/>
    </row>
    <row r="2812" spans="2:13" x14ac:dyDescent="0.2">
      <c r="B2812" s="148"/>
      <c r="C2812" s="148"/>
      <c r="D2812" s="148"/>
      <c r="E2812" s="148"/>
      <c r="F2812" s="148"/>
      <c r="G2812" s="148"/>
      <c r="H2812" s="148"/>
      <c r="I2812" s="148"/>
      <c r="J2812" s="148"/>
      <c r="K2812" s="148"/>
      <c r="L2812" s="148"/>
      <c r="M2812" s="148"/>
    </row>
    <row r="2813" spans="2:13" x14ac:dyDescent="0.2">
      <c r="B2813" s="148"/>
      <c r="C2813" s="148"/>
      <c r="D2813" s="148"/>
      <c r="E2813" s="148"/>
      <c r="F2813" s="148"/>
      <c r="G2813" s="148"/>
      <c r="H2813" s="148"/>
      <c r="I2813" s="148"/>
      <c r="J2813" s="148"/>
      <c r="K2813" s="148"/>
      <c r="L2813" s="148"/>
      <c r="M2813" s="148"/>
    </row>
    <row r="2814" spans="2:13" x14ac:dyDescent="0.2">
      <c r="B2814" s="148"/>
      <c r="C2814" s="148"/>
      <c r="D2814" s="148"/>
      <c r="E2814" s="148"/>
      <c r="F2814" s="148"/>
      <c r="G2814" s="148"/>
      <c r="H2814" s="148"/>
      <c r="I2814" s="148"/>
      <c r="J2814" s="148"/>
      <c r="K2814" s="148"/>
      <c r="L2814" s="148"/>
      <c r="M2814" s="148"/>
    </row>
    <row r="2815" spans="2:13" x14ac:dyDescent="0.2">
      <c r="B2815" s="148"/>
      <c r="C2815" s="148"/>
      <c r="D2815" s="148"/>
      <c r="E2815" s="148"/>
      <c r="F2815" s="148"/>
      <c r="G2815" s="148"/>
      <c r="H2815" s="148"/>
      <c r="I2815" s="148"/>
      <c r="J2815" s="148"/>
      <c r="K2815" s="148"/>
      <c r="L2815" s="148"/>
      <c r="M2815" s="148"/>
    </row>
    <row r="2816" spans="2:13" x14ac:dyDescent="0.2">
      <c r="B2816" s="148"/>
      <c r="C2816" s="148"/>
      <c r="D2816" s="148"/>
      <c r="E2816" s="148"/>
      <c r="F2816" s="148"/>
      <c r="G2816" s="148"/>
      <c r="H2816" s="148"/>
      <c r="I2816" s="148"/>
      <c r="J2816" s="148"/>
      <c r="K2816" s="148"/>
      <c r="L2816" s="148"/>
      <c r="M2816" s="148"/>
    </row>
    <row r="2817" spans="2:13" x14ac:dyDescent="0.2">
      <c r="B2817" s="148"/>
      <c r="C2817" s="148"/>
      <c r="D2817" s="148"/>
      <c r="E2817" s="148"/>
      <c r="F2817" s="148"/>
      <c r="G2817" s="148"/>
      <c r="H2817" s="148"/>
      <c r="I2817" s="148"/>
      <c r="J2817" s="148"/>
      <c r="K2817" s="148"/>
      <c r="L2817" s="148"/>
      <c r="M2817" s="148"/>
    </row>
    <row r="2818" spans="2:13" x14ac:dyDescent="0.2">
      <c r="B2818" s="148"/>
      <c r="C2818" s="148"/>
      <c r="D2818" s="148"/>
      <c r="E2818" s="148"/>
      <c r="F2818" s="148"/>
      <c r="G2818" s="148"/>
      <c r="H2818" s="148"/>
      <c r="I2818" s="148"/>
      <c r="J2818" s="148"/>
      <c r="K2818" s="148"/>
      <c r="L2818" s="148"/>
      <c r="M2818" s="148"/>
    </row>
    <row r="2819" spans="2:13" x14ac:dyDescent="0.2">
      <c r="B2819" s="148"/>
      <c r="C2819" s="148"/>
      <c r="D2819" s="148"/>
      <c r="E2819" s="148"/>
      <c r="F2819" s="148"/>
      <c r="G2819" s="148"/>
      <c r="H2819" s="148"/>
      <c r="I2819" s="148"/>
      <c r="J2819" s="148"/>
      <c r="K2819" s="148"/>
      <c r="L2819" s="148"/>
      <c r="M2819" s="148"/>
    </row>
    <row r="2820" spans="2:13" x14ac:dyDescent="0.2">
      <c r="B2820" s="148"/>
      <c r="C2820" s="148"/>
      <c r="D2820" s="148"/>
      <c r="E2820" s="148"/>
      <c r="F2820" s="148"/>
      <c r="G2820" s="148"/>
      <c r="H2820" s="148"/>
      <c r="I2820" s="148"/>
      <c r="J2820" s="148"/>
      <c r="K2820" s="148"/>
      <c r="L2820" s="148"/>
      <c r="M2820" s="148"/>
    </row>
    <row r="2821" spans="2:13" x14ac:dyDescent="0.2">
      <c r="B2821" s="148"/>
      <c r="C2821" s="148"/>
      <c r="D2821" s="148"/>
      <c r="E2821" s="148"/>
      <c r="F2821" s="148"/>
      <c r="G2821" s="148"/>
      <c r="H2821" s="148"/>
      <c r="I2821" s="148"/>
      <c r="J2821" s="148"/>
      <c r="K2821" s="148"/>
      <c r="L2821" s="148"/>
      <c r="M2821" s="148"/>
    </row>
    <row r="2822" spans="2:13" x14ac:dyDescent="0.2">
      <c r="B2822" s="148"/>
      <c r="C2822" s="148"/>
      <c r="D2822" s="148"/>
      <c r="E2822" s="148"/>
      <c r="F2822" s="148"/>
      <c r="G2822" s="148"/>
      <c r="H2822" s="148"/>
      <c r="I2822" s="148"/>
      <c r="J2822" s="148"/>
      <c r="K2822" s="148"/>
      <c r="L2822" s="148"/>
      <c r="M2822" s="148"/>
    </row>
    <row r="2823" spans="2:13" x14ac:dyDescent="0.2">
      <c r="B2823" s="148"/>
      <c r="C2823" s="148"/>
      <c r="D2823" s="148"/>
      <c r="E2823" s="148"/>
      <c r="F2823" s="148"/>
      <c r="G2823" s="148"/>
      <c r="H2823" s="148"/>
      <c r="I2823" s="148"/>
      <c r="J2823" s="148"/>
      <c r="K2823" s="148"/>
      <c r="L2823" s="148"/>
      <c r="M2823" s="148"/>
    </row>
    <row r="2824" spans="2:13" x14ac:dyDescent="0.2">
      <c r="B2824" s="148"/>
      <c r="C2824" s="148"/>
      <c r="D2824" s="148"/>
      <c r="E2824" s="148"/>
      <c r="F2824" s="148"/>
      <c r="G2824" s="148"/>
      <c r="H2824" s="148"/>
      <c r="I2824" s="148"/>
      <c r="J2824" s="148"/>
      <c r="K2824" s="148"/>
      <c r="L2824" s="148"/>
      <c r="M2824" s="148"/>
    </row>
    <row r="2825" spans="2:13" x14ac:dyDescent="0.2">
      <c r="B2825" s="148"/>
      <c r="C2825" s="148"/>
      <c r="D2825" s="148"/>
      <c r="E2825" s="148"/>
      <c r="F2825" s="148"/>
      <c r="G2825" s="148"/>
      <c r="H2825" s="148"/>
      <c r="I2825" s="148"/>
      <c r="J2825" s="148"/>
      <c r="K2825" s="148"/>
      <c r="L2825" s="148"/>
      <c r="M2825" s="148"/>
    </row>
    <row r="2826" spans="2:13" x14ac:dyDescent="0.2">
      <c r="B2826" s="148"/>
      <c r="C2826" s="148"/>
      <c r="D2826" s="148"/>
      <c r="E2826" s="148"/>
      <c r="F2826" s="148"/>
      <c r="G2826" s="148"/>
      <c r="H2826" s="148"/>
      <c r="I2826" s="148"/>
      <c r="J2826" s="148"/>
      <c r="K2826" s="148"/>
      <c r="L2826" s="148"/>
      <c r="M2826" s="148"/>
    </row>
    <row r="2827" spans="2:13" x14ac:dyDescent="0.2">
      <c r="B2827" s="148"/>
      <c r="C2827" s="148"/>
      <c r="D2827" s="148"/>
      <c r="E2827" s="148"/>
      <c r="F2827" s="148"/>
      <c r="G2827" s="148"/>
      <c r="H2827" s="148"/>
      <c r="I2827" s="148"/>
      <c r="J2827" s="148"/>
      <c r="K2827" s="148"/>
      <c r="L2827" s="148"/>
      <c r="M2827" s="148"/>
    </row>
    <row r="2828" spans="2:13" x14ac:dyDescent="0.2">
      <c r="B2828" s="148"/>
      <c r="C2828" s="148"/>
      <c r="D2828" s="148"/>
      <c r="E2828" s="148"/>
      <c r="F2828" s="148"/>
      <c r="G2828" s="148"/>
      <c r="H2828" s="148"/>
      <c r="I2828" s="148"/>
      <c r="J2828" s="148"/>
      <c r="K2828" s="148"/>
      <c r="L2828" s="148"/>
      <c r="M2828" s="148"/>
    </row>
    <row r="2829" spans="2:13" x14ac:dyDescent="0.2">
      <c r="B2829" s="148"/>
      <c r="C2829" s="148"/>
      <c r="D2829" s="148"/>
      <c r="E2829" s="148"/>
      <c r="F2829" s="148"/>
      <c r="G2829" s="148"/>
      <c r="H2829" s="148"/>
      <c r="I2829" s="148"/>
      <c r="J2829" s="148"/>
      <c r="K2829" s="148"/>
      <c r="L2829" s="148"/>
      <c r="M2829" s="148"/>
    </row>
    <row r="2830" spans="2:13" x14ac:dyDescent="0.2">
      <c r="B2830" s="148"/>
      <c r="C2830" s="148"/>
      <c r="D2830" s="148"/>
      <c r="E2830" s="148"/>
      <c r="F2830" s="148"/>
      <c r="G2830" s="148"/>
      <c r="H2830" s="148"/>
      <c r="I2830" s="148"/>
      <c r="J2830" s="148"/>
      <c r="K2830" s="148"/>
      <c r="L2830" s="148"/>
      <c r="M2830" s="148"/>
    </row>
    <row r="2831" spans="2:13" x14ac:dyDescent="0.2">
      <c r="B2831" s="148"/>
      <c r="C2831" s="148"/>
      <c r="D2831" s="148"/>
      <c r="E2831" s="148"/>
      <c r="F2831" s="148"/>
      <c r="G2831" s="148"/>
      <c r="H2831" s="148"/>
      <c r="I2831" s="148"/>
      <c r="J2831" s="148"/>
      <c r="K2831" s="148"/>
      <c r="L2831" s="148"/>
      <c r="M2831" s="148"/>
    </row>
    <row r="2832" spans="2:13" x14ac:dyDescent="0.2">
      <c r="B2832" s="148"/>
      <c r="C2832" s="148"/>
      <c r="D2832" s="148"/>
      <c r="E2832" s="148"/>
      <c r="F2832" s="148"/>
      <c r="G2832" s="148"/>
      <c r="H2832" s="148"/>
      <c r="I2832" s="148"/>
      <c r="J2832" s="148"/>
      <c r="K2832" s="148"/>
      <c r="L2832" s="148"/>
      <c r="M2832" s="148"/>
    </row>
    <row r="2833" spans="2:13" x14ac:dyDescent="0.2">
      <c r="B2833" s="148"/>
      <c r="C2833" s="148"/>
      <c r="D2833" s="148"/>
      <c r="E2833" s="148"/>
      <c r="F2833" s="148"/>
      <c r="G2833" s="148"/>
      <c r="H2833" s="148"/>
      <c r="I2833" s="148"/>
      <c r="J2833" s="148"/>
      <c r="K2833" s="148"/>
      <c r="L2833" s="148"/>
      <c r="M2833" s="148"/>
    </row>
    <row r="2834" spans="2:13" x14ac:dyDescent="0.2">
      <c r="B2834" s="148"/>
      <c r="C2834" s="148"/>
      <c r="D2834" s="148"/>
      <c r="E2834" s="148"/>
      <c r="F2834" s="148"/>
      <c r="G2834" s="148"/>
      <c r="H2834" s="148"/>
      <c r="I2834" s="148"/>
      <c r="J2834" s="148"/>
      <c r="K2834" s="148"/>
      <c r="L2834" s="148"/>
      <c r="M2834" s="148"/>
    </row>
    <row r="2835" spans="2:13" x14ac:dyDescent="0.2">
      <c r="B2835" s="148"/>
      <c r="C2835" s="148"/>
      <c r="D2835" s="148"/>
      <c r="E2835" s="148"/>
      <c r="F2835" s="148"/>
      <c r="G2835" s="148"/>
      <c r="H2835" s="148"/>
      <c r="I2835" s="148"/>
      <c r="J2835" s="148"/>
      <c r="K2835" s="148"/>
      <c r="L2835" s="148"/>
      <c r="M2835" s="148"/>
    </row>
    <row r="2836" spans="2:13" x14ac:dyDescent="0.2">
      <c r="B2836" s="148"/>
      <c r="C2836" s="148"/>
      <c r="D2836" s="148"/>
      <c r="E2836" s="148"/>
      <c r="F2836" s="148"/>
      <c r="G2836" s="148"/>
      <c r="H2836" s="148"/>
      <c r="I2836" s="148"/>
      <c r="J2836" s="148"/>
      <c r="K2836" s="148"/>
      <c r="L2836" s="148"/>
      <c r="M2836" s="148"/>
    </row>
    <row r="2837" spans="2:13" x14ac:dyDescent="0.2">
      <c r="B2837" s="148"/>
      <c r="C2837" s="148"/>
      <c r="D2837" s="148"/>
      <c r="E2837" s="148"/>
      <c r="F2837" s="148"/>
      <c r="G2837" s="148"/>
      <c r="H2837" s="148"/>
      <c r="I2837" s="148"/>
      <c r="J2837" s="148"/>
      <c r="K2837" s="148"/>
      <c r="L2837" s="148"/>
      <c r="M2837" s="148"/>
    </row>
    <row r="2838" spans="2:13" x14ac:dyDescent="0.2">
      <c r="B2838" s="148"/>
      <c r="C2838" s="148"/>
      <c r="D2838" s="148"/>
      <c r="E2838" s="148"/>
      <c r="F2838" s="148"/>
      <c r="G2838" s="148"/>
      <c r="H2838" s="148"/>
      <c r="I2838" s="148"/>
      <c r="J2838" s="148"/>
      <c r="K2838" s="148"/>
      <c r="L2838" s="148"/>
      <c r="M2838" s="148"/>
    </row>
    <row r="2839" spans="2:13" x14ac:dyDescent="0.2">
      <c r="B2839" s="148"/>
      <c r="C2839" s="148"/>
      <c r="D2839" s="148"/>
      <c r="E2839" s="148"/>
      <c r="F2839" s="148"/>
      <c r="G2839" s="148"/>
      <c r="H2839" s="148"/>
      <c r="I2839" s="148"/>
      <c r="J2839" s="148"/>
      <c r="K2839" s="148"/>
      <c r="L2839" s="148"/>
      <c r="M2839" s="148"/>
    </row>
    <row r="2840" spans="2:13" x14ac:dyDescent="0.2">
      <c r="B2840" s="148"/>
      <c r="C2840" s="148"/>
      <c r="D2840" s="148"/>
      <c r="E2840" s="148"/>
      <c r="F2840" s="148"/>
      <c r="G2840" s="148"/>
      <c r="H2840" s="148"/>
      <c r="I2840" s="148"/>
      <c r="J2840" s="148"/>
      <c r="K2840" s="148"/>
      <c r="L2840" s="148"/>
      <c r="M2840" s="148"/>
    </row>
    <row r="2841" spans="2:13" x14ac:dyDescent="0.2">
      <c r="B2841" s="148"/>
      <c r="C2841" s="148"/>
      <c r="D2841" s="148"/>
      <c r="E2841" s="148"/>
      <c r="F2841" s="148"/>
      <c r="G2841" s="148"/>
      <c r="H2841" s="148"/>
      <c r="I2841" s="148"/>
      <c r="J2841" s="148"/>
      <c r="K2841" s="148"/>
      <c r="L2841" s="148"/>
      <c r="M2841" s="148"/>
    </row>
    <row r="2842" spans="2:13" x14ac:dyDescent="0.2">
      <c r="B2842" s="148"/>
      <c r="C2842" s="148"/>
      <c r="D2842" s="148"/>
      <c r="E2842" s="148"/>
      <c r="F2842" s="148"/>
      <c r="G2842" s="148"/>
      <c r="H2842" s="148"/>
      <c r="I2842" s="148"/>
      <c r="J2842" s="148"/>
      <c r="K2842" s="148"/>
      <c r="L2842" s="148"/>
      <c r="M2842" s="148"/>
    </row>
    <row r="2843" spans="2:13" x14ac:dyDescent="0.2">
      <c r="B2843" s="148"/>
      <c r="C2843" s="148"/>
      <c r="D2843" s="148"/>
      <c r="E2843" s="148"/>
      <c r="F2843" s="148"/>
      <c r="G2843" s="148"/>
      <c r="H2843" s="148"/>
      <c r="I2843" s="148"/>
      <c r="J2843" s="148"/>
      <c r="K2843" s="148"/>
      <c r="L2843" s="148"/>
      <c r="M2843" s="148"/>
    </row>
    <row r="2844" spans="2:13" x14ac:dyDescent="0.2">
      <c r="B2844" s="148"/>
      <c r="C2844" s="148"/>
      <c r="D2844" s="148"/>
      <c r="E2844" s="148"/>
      <c r="F2844" s="148"/>
      <c r="G2844" s="148"/>
      <c r="H2844" s="148"/>
      <c r="I2844" s="148"/>
      <c r="J2844" s="148"/>
      <c r="K2844" s="148"/>
      <c r="L2844" s="148"/>
      <c r="M2844" s="148"/>
    </row>
    <row r="2845" spans="2:13" x14ac:dyDescent="0.2">
      <c r="B2845" s="148"/>
      <c r="C2845" s="148"/>
      <c r="D2845" s="148"/>
      <c r="E2845" s="148"/>
      <c r="F2845" s="148"/>
      <c r="G2845" s="148"/>
      <c r="H2845" s="148"/>
      <c r="I2845" s="148"/>
      <c r="J2845" s="148"/>
      <c r="K2845" s="148"/>
      <c r="L2845" s="148"/>
      <c r="M2845" s="148"/>
    </row>
    <row r="2846" spans="2:13" x14ac:dyDescent="0.2">
      <c r="B2846" s="148"/>
      <c r="C2846" s="148"/>
      <c r="D2846" s="148"/>
      <c r="E2846" s="148"/>
      <c r="F2846" s="148"/>
      <c r="G2846" s="148"/>
      <c r="H2846" s="148"/>
      <c r="I2846" s="148"/>
      <c r="J2846" s="148"/>
      <c r="K2846" s="148"/>
      <c r="L2846" s="148"/>
      <c r="M2846" s="148"/>
    </row>
    <row r="2847" spans="2:13" x14ac:dyDescent="0.2">
      <c r="B2847" s="148"/>
      <c r="C2847" s="148"/>
      <c r="D2847" s="148"/>
      <c r="E2847" s="148"/>
      <c r="F2847" s="148"/>
      <c r="G2847" s="148"/>
      <c r="H2847" s="148"/>
      <c r="I2847" s="148"/>
      <c r="J2847" s="148"/>
      <c r="K2847" s="148"/>
      <c r="L2847" s="148"/>
      <c r="M2847" s="148"/>
    </row>
    <row r="2848" spans="2:13" x14ac:dyDescent="0.2">
      <c r="B2848" s="148"/>
      <c r="C2848" s="148"/>
      <c r="D2848" s="148"/>
      <c r="E2848" s="148"/>
      <c r="F2848" s="148"/>
      <c r="G2848" s="148"/>
      <c r="H2848" s="148"/>
      <c r="I2848" s="148"/>
      <c r="J2848" s="148"/>
      <c r="K2848" s="148"/>
      <c r="L2848" s="148"/>
      <c r="M2848" s="148"/>
    </row>
    <row r="2849" spans="2:13" x14ac:dyDescent="0.2">
      <c r="B2849" s="148"/>
      <c r="C2849" s="148"/>
      <c r="D2849" s="148"/>
      <c r="E2849" s="148"/>
      <c r="F2849" s="148"/>
      <c r="G2849" s="148"/>
      <c r="H2849" s="148"/>
      <c r="I2849" s="148"/>
      <c r="J2849" s="148"/>
      <c r="K2849" s="148"/>
      <c r="L2849" s="148"/>
      <c r="M2849" s="148"/>
    </row>
    <row r="2850" spans="2:13" x14ac:dyDescent="0.2">
      <c r="B2850" s="148"/>
      <c r="C2850" s="148"/>
      <c r="D2850" s="148"/>
      <c r="E2850" s="148"/>
      <c r="F2850" s="148"/>
      <c r="G2850" s="148"/>
      <c r="H2850" s="148"/>
      <c r="I2850" s="148"/>
      <c r="J2850" s="148"/>
      <c r="K2850" s="148"/>
      <c r="L2850" s="148"/>
      <c r="M2850" s="148"/>
    </row>
    <row r="2851" spans="2:13" x14ac:dyDescent="0.2">
      <c r="B2851" s="148"/>
      <c r="C2851" s="148"/>
      <c r="D2851" s="148"/>
      <c r="E2851" s="148"/>
      <c r="F2851" s="148"/>
      <c r="G2851" s="148"/>
      <c r="H2851" s="148"/>
      <c r="I2851" s="148"/>
      <c r="J2851" s="148"/>
      <c r="K2851" s="148"/>
      <c r="L2851" s="148"/>
      <c r="M2851" s="148"/>
    </row>
    <row r="2852" spans="2:13" x14ac:dyDescent="0.2">
      <c r="B2852" s="148"/>
      <c r="C2852" s="148"/>
      <c r="D2852" s="148"/>
      <c r="E2852" s="148"/>
      <c r="F2852" s="148"/>
      <c r="G2852" s="148"/>
      <c r="H2852" s="148"/>
      <c r="I2852" s="148"/>
      <c r="J2852" s="148"/>
      <c r="K2852" s="148"/>
      <c r="L2852" s="148"/>
      <c r="M2852" s="148"/>
    </row>
    <row r="2853" spans="2:13" x14ac:dyDescent="0.2">
      <c r="B2853" s="148"/>
      <c r="C2853" s="148"/>
      <c r="D2853" s="148"/>
      <c r="E2853" s="148"/>
      <c r="F2853" s="148"/>
      <c r="G2853" s="148"/>
      <c r="H2853" s="148"/>
      <c r="I2853" s="148"/>
      <c r="J2853" s="148"/>
      <c r="K2853" s="148"/>
      <c r="L2853" s="148"/>
      <c r="M2853" s="148"/>
    </row>
    <row r="2854" spans="2:13" x14ac:dyDescent="0.2">
      <c r="B2854" s="148"/>
      <c r="C2854" s="148"/>
      <c r="D2854" s="148"/>
      <c r="E2854" s="148"/>
      <c r="F2854" s="148"/>
      <c r="G2854" s="148"/>
      <c r="H2854" s="148"/>
      <c r="I2854" s="148"/>
      <c r="J2854" s="148"/>
      <c r="K2854" s="148"/>
      <c r="L2854" s="148"/>
      <c r="M2854" s="148"/>
    </row>
    <row r="2855" spans="2:13" x14ac:dyDescent="0.2">
      <c r="B2855" s="148"/>
      <c r="C2855" s="148"/>
      <c r="D2855" s="148"/>
      <c r="E2855" s="148"/>
      <c r="F2855" s="148"/>
      <c r="G2855" s="148"/>
      <c r="H2855" s="148"/>
      <c r="I2855" s="148"/>
      <c r="J2855" s="148"/>
      <c r="K2855" s="148"/>
      <c r="L2855" s="148"/>
      <c r="M2855" s="148"/>
    </row>
    <row r="2856" spans="2:13" x14ac:dyDescent="0.2">
      <c r="B2856" s="148"/>
      <c r="C2856" s="148"/>
      <c r="D2856" s="148"/>
      <c r="E2856" s="148"/>
      <c r="F2856" s="148"/>
      <c r="G2856" s="148"/>
      <c r="H2856" s="148"/>
      <c r="I2856" s="148"/>
      <c r="J2856" s="148"/>
      <c r="K2856" s="148"/>
      <c r="L2856" s="148"/>
      <c r="M2856" s="148"/>
    </row>
    <row r="2857" spans="2:13" x14ac:dyDescent="0.2">
      <c r="B2857" s="148"/>
      <c r="C2857" s="148"/>
      <c r="D2857" s="148"/>
      <c r="E2857" s="148"/>
      <c r="F2857" s="148"/>
      <c r="G2857" s="148"/>
      <c r="H2857" s="148"/>
      <c r="I2857" s="148"/>
      <c r="J2857" s="148"/>
      <c r="K2857" s="148"/>
      <c r="L2857" s="148"/>
      <c r="M2857" s="148"/>
    </row>
    <row r="2858" spans="2:13" x14ac:dyDescent="0.2">
      <c r="B2858" s="148"/>
      <c r="C2858" s="148"/>
      <c r="D2858" s="148"/>
      <c r="E2858" s="148"/>
      <c r="F2858" s="148"/>
      <c r="G2858" s="148"/>
      <c r="H2858" s="148"/>
      <c r="I2858" s="148"/>
      <c r="J2858" s="148"/>
      <c r="K2858" s="148"/>
      <c r="L2858" s="148"/>
      <c r="M2858" s="148"/>
    </row>
    <row r="2859" spans="2:13" x14ac:dyDescent="0.2">
      <c r="B2859" s="148"/>
      <c r="C2859" s="148"/>
      <c r="D2859" s="148"/>
      <c r="E2859" s="148"/>
      <c r="F2859" s="148"/>
      <c r="G2859" s="148"/>
      <c r="H2859" s="148"/>
      <c r="I2859" s="148"/>
      <c r="J2859" s="148"/>
      <c r="K2859" s="148"/>
      <c r="L2859" s="148"/>
      <c r="M2859" s="148"/>
    </row>
    <row r="2860" spans="2:13" x14ac:dyDescent="0.2">
      <c r="B2860" s="148"/>
      <c r="C2860" s="148"/>
      <c r="D2860" s="148"/>
      <c r="E2860" s="148"/>
      <c r="F2860" s="148"/>
      <c r="G2860" s="148"/>
      <c r="H2860" s="148"/>
      <c r="I2860" s="148"/>
      <c r="J2860" s="148"/>
      <c r="K2860" s="148"/>
      <c r="L2860" s="148"/>
      <c r="M2860" s="148"/>
    </row>
    <row r="2861" spans="2:13" x14ac:dyDescent="0.2">
      <c r="B2861" s="148"/>
      <c r="C2861" s="148"/>
      <c r="D2861" s="148"/>
      <c r="E2861" s="148"/>
      <c r="F2861" s="148"/>
      <c r="G2861" s="148"/>
      <c r="H2861" s="148"/>
      <c r="I2861" s="148"/>
      <c r="J2861" s="148"/>
      <c r="K2861" s="148"/>
      <c r="L2861" s="148"/>
      <c r="M2861" s="148"/>
    </row>
    <row r="2862" spans="2:13" x14ac:dyDescent="0.2">
      <c r="B2862" s="148"/>
      <c r="C2862" s="148"/>
      <c r="D2862" s="148"/>
      <c r="E2862" s="148"/>
      <c r="F2862" s="148"/>
      <c r="G2862" s="148"/>
      <c r="H2862" s="148"/>
      <c r="I2862" s="148"/>
      <c r="J2862" s="148"/>
      <c r="K2862" s="148"/>
      <c r="L2862" s="148"/>
      <c r="M2862" s="148"/>
    </row>
    <row r="2863" spans="2:13" x14ac:dyDescent="0.2">
      <c r="B2863" s="148"/>
      <c r="C2863" s="148"/>
      <c r="D2863" s="148"/>
      <c r="E2863" s="148"/>
      <c r="F2863" s="148"/>
      <c r="G2863" s="148"/>
      <c r="H2863" s="148"/>
      <c r="I2863" s="148"/>
      <c r="J2863" s="148"/>
      <c r="K2863" s="148"/>
      <c r="L2863" s="148"/>
      <c r="M2863" s="148"/>
    </row>
    <row r="2864" spans="2:13" x14ac:dyDescent="0.2">
      <c r="B2864" s="148"/>
      <c r="C2864" s="148"/>
      <c r="D2864" s="148"/>
      <c r="E2864" s="148"/>
      <c r="F2864" s="148"/>
      <c r="G2864" s="148"/>
      <c r="H2864" s="148"/>
      <c r="I2864" s="148"/>
      <c r="J2864" s="148"/>
      <c r="K2864" s="148"/>
      <c r="L2864" s="148"/>
      <c r="M2864" s="148"/>
    </row>
    <row r="2865" spans="2:13" x14ac:dyDescent="0.2">
      <c r="B2865" s="148"/>
      <c r="C2865" s="148"/>
      <c r="D2865" s="148"/>
      <c r="E2865" s="148"/>
      <c r="F2865" s="148"/>
      <c r="G2865" s="148"/>
      <c r="H2865" s="148"/>
      <c r="I2865" s="148"/>
      <c r="J2865" s="148"/>
      <c r="K2865" s="148"/>
      <c r="L2865" s="148"/>
      <c r="M2865" s="148"/>
    </row>
    <row r="2866" spans="2:13" x14ac:dyDescent="0.2">
      <c r="B2866" s="148"/>
      <c r="C2866" s="148"/>
      <c r="D2866" s="148"/>
      <c r="E2866" s="148"/>
      <c r="F2866" s="148"/>
      <c r="G2866" s="148"/>
      <c r="H2866" s="148"/>
      <c r="I2866" s="148"/>
      <c r="J2866" s="148"/>
      <c r="K2866" s="148"/>
      <c r="L2866" s="148"/>
      <c r="M2866" s="148"/>
    </row>
    <row r="2867" spans="2:13" x14ac:dyDescent="0.2">
      <c r="B2867" s="148"/>
      <c r="C2867" s="148"/>
      <c r="D2867" s="148"/>
      <c r="E2867" s="148"/>
      <c r="F2867" s="148"/>
      <c r="G2867" s="148"/>
      <c r="H2867" s="148"/>
      <c r="I2867" s="148"/>
      <c r="J2867" s="148"/>
      <c r="K2867" s="148"/>
      <c r="L2867" s="148"/>
      <c r="M2867" s="148"/>
    </row>
    <row r="2868" spans="2:13" x14ac:dyDescent="0.2">
      <c r="B2868" s="148"/>
      <c r="C2868" s="148"/>
      <c r="D2868" s="148"/>
      <c r="E2868" s="148"/>
      <c r="F2868" s="148"/>
      <c r="G2868" s="148"/>
      <c r="H2868" s="148"/>
      <c r="I2868" s="148"/>
      <c r="J2868" s="148"/>
      <c r="K2868" s="148"/>
      <c r="L2868" s="148"/>
      <c r="M2868" s="148"/>
    </row>
    <row r="2869" spans="2:13" x14ac:dyDescent="0.2">
      <c r="B2869" s="148"/>
      <c r="C2869" s="148"/>
      <c r="D2869" s="148"/>
      <c r="E2869" s="148"/>
      <c r="F2869" s="148"/>
      <c r="G2869" s="148"/>
      <c r="H2869" s="148"/>
      <c r="I2869" s="148"/>
      <c r="J2869" s="148"/>
      <c r="K2869" s="148"/>
      <c r="L2869" s="148"/>
      <c r="M2869" s="148"/>
    </row>
    <row r="2870" spans="2:13" x14ac:dyDescent="0.2">
      <c r="B2870" s="148"/>
      <c r="C2870" s="148"/>
      <c r="D2870" s="148"/>
      <c r="E2870" s="148"/>
      <c r="F2870" s="148"/>
      <c r="G2870" s="148"/>
      <c r="H2870" s="148"/>
      <c r="I2870" s="148"/>
      <c r="J2870" s="148"/>
      <c r="K2870" s="148"/>
      <c r="L2870" s="148"/>
      <c r="M2870" s="148"/>
    </row>
    <row r="2871" spans="2:13" x14ac:dyDescent="0.2">
      <c r="B2871" s="148"/>
      <c r="C2871" s="148"/>
      <c r="D2871" s="148"/>
      <c r="E2871" s="148"/>
      <c r="F2871" s="148"/>
      <c r="G2871" s="148"/>
      <c r="H2871" s="148"/>
      <c r="I2871" s="148"/>
      <c r="J2871" s="148"/>
      <c r="K2871" s="148"/>
      <c r="L2871" s="148"/>
      <c r="M2871" s="148"/>
    </row>
    <row r="2872" spans="2:13" x14ac:dyDescent="0.2">
      <c r="B2872" s="148"/>
      <c r="C2872" s="148"/>
      <c r="D2872" s="148"/>
      <c r="E2872" s="148"/>
      <c r="F2872" s="148"/>
      <c r="G2872" s="148"/>
      <c r="H2872" s="148"/>
      <c r="I2872" s="148"/>
      <c r="J2872" s="148"/>
      <c r="K2872" s="148"/>
      <c r="L2872" s="148"/>
      <c r="M2872" s="148"/>
    </row>
    <row r="2873" spans="2:13" x14ac:dyDescent="0.2">
      <c r="B2873" s="148"/>
      <c r="C2873" s="148"/>
      <c r="D2873" s="148"/>
      <c r="E2873" s="148"/>
      <c r="F2873" s="148"/>
      <c r="G2873" s="148"/>
      <c r="H2873" s="148"/>
      <c r="I2873" s="148"/>
      <c r="J2873" s="148"/>
      <c r="K2873" s="148"/>
      <c r="L2873" s="148"/>
      <c r="M2873" s="148"/>
    </row>
    <row r="2874" spans="2:13" x14ac:dyDescent="0.2">
      <c r="B2874" s="148"/>
      <c r="C2874" s="148"/>
      <c r="D2874" s="148"/>
      <c r="E2874" s="148"/>
      <c r="F2874" s="148"/>
      <c r="G2874" s="148"/>
      <c r="H2874" s="148"/>
      <c r="I2874" s="148"/>
      <c r="J2874" s="148"/>
      <c r="K2874" s="148"/>
      <c r="L2874" s="148"/>
      <c r="M2874" s="148"/>
    </row>
    <row r="2875" spans="2:13" x14ac:dyDescent="0.2">
      <c r="B2875" s="148"/>
      <c r="C2875" s="148"/>
      <c r="D2875" s="148"/>
      <c r="E2875" s="148"/>
      <c r="F2875" s="148"/>
      <c r="G2875" s="148"/>
      <c r="H2875" s="148"/>
      <c r="I2875" s="148"/>
      <c r="J2875" s="148"/>
      <c r="K2875" s="148"/>
      <c r="L2875" s="148"/>
      <c r="M2875" s="148"/>
    </row>
    <row r="2876" spans="2:13" x14ac:dyDescent="0.2">
      <c r="B2876" s="148"/>
      <c r="C2876" s="148"/>
      <c r="D2876" s="148"/>
      <c r="E2876" s="148"/>
      <c r="F2876" s="148"/>
      <c r="G2876" s="148"/>
      <c r="H2876" s="148"/>
      <c r="I2876" s="148"/>
      <c r="J2876" s="148"/>
      <c r="K2876" s="148"/>
      <c r="L2876" s="148"/>
      <c r="M2876" s="148"/>
    </row>
    <row r="2877" spans="2:13" x14ac:dyDescent="0.2">
      <c r="B2877" s="148"/>
      <c r="C2877" s="148"/>
      <c r="D2877" s="148"/>
      <c r="E2877" s="148"/>
      <c r="F2877" s="148"/>
      <c r="G2877" s="148"/>
      <c r="H2877" s="148"/>
      <c r="I2877" s="148"/>
      <c r="J2877" s="148"/>
      <c r="K2877" s="148"/>
      <c r="L2877" s="148"/>
      <c r="M2877" s="148"/>
    </row>
    <row r="2878" spans="2:13" x14ac:dyDescent="0.2">
      <c r="B2878" s="148"/>
      <c r="C2878" s="148"/>
      <c r="D2878" s="148"/>
      <c r="E2878" s="148"/>
      <c r="F2878" s="148"/>
      <c r="G2878" s="148"/>
      <c r="H2878" s="148"/>
      <c r="I2878" s="148"/>
      <c r="J2878" s="148"/>
      <c r="K2878" s="148"/>
      <c r="L2878" s="148"/>
      <c r="M2878" s="148"/>
    </row>
    <row r="2879" spans="2:13" x14ac:dyDescent="0.2">
      <c r="B2879" s="148"/>
      <c r="C2879" s="148"/>
      <c r="D2879" s="148"/>
      <c r="E2879" s="148"/>
      <c r="F2879" s="148"/>
      <c r="G2879" s="148"/>
      <c r="H2879" s="148"/>
      <c r="I2879" s="148"/>
      <c r="J2879" s="148"/>
      <c r="K2879" s="148"/>
      <c r="L2879" s="148"/>
      <c r="M2879" s="148"/>
    </row>
    <row r="2880" spans="2:13" x14ac:dyDescent="0.2">
      <c r="B2880" s="148"/>
      <c r="C2880" s="148"/>
      <c r="D2880" s="148"/>
      <c r="E2880" s="148"/>
      <c r="F2880" s="148"/>
      <c r="G2880" s="148"/>
      <c r="H2880" s="148"/>
      <c r="I2880" s="148"/>
      <c r="J2880" s="148"/>
      <c r="K2880" s="148"/>
      <c r="L2880" s="148"/>
      <c r="M2880" s="148"/>
    </row>
    <row r="2881" spans="2:13" x14ac:dyDescent="0.2">
      <c r="B2881" s="148"/>
      <c r="C2881" s="148"/>
      <c r="D2881" s="148"/>
      <c r="E2881" s="148"/>
      <c r="F2881" s="148"/>
      <c r="G2881" s="148"/>
      <c r="H2881" s="148"/>
      <c r="I2881" s="148"/>
      <c r="J2881" s="148"/>
      <c r="K2881" s="148"/>
      <c r="L2881" s="148"/>
      <c r="M2881" s="148"/>
    </row>
    <row r="2882" spans="2:13" x14ac:dyDescent="0.2">
      <c r="B2882" s="148"/>
      <c r="C2882" s="148"/>
      <c r="D2882" s="148"/>
      <c r="E2882" s="148"/>
      <c r="F2882" s="148"/>
      <c r="G2882" s="148"/>
      <c r="H2882" s="148"/>
      <c r="I2882" s="148"/>
      <c r="J2882" s="148"/>
      <c r="K2882" s="148"/>
      <c r="L2882" s="148"/>
      <c r="M2882" s="148"/>
    </row>
    <row r="2883" spans="2:13" x14ac:dyDescent="0.2">
      <c r="B2883" s="148"/>
      <c r="C2883" s="148"/>
      <c r="D2883" s="148"/>
      <c r="E2883" s="148"/>
      <c r="F2883" s="148"/>
      <c r="G2883" s="148"/>
      <c r="H2883" s="148"/>
      <c r="I2883" s="148"/>
      <c r="J2883" s="148"/>
      <c r="K2883" s="148"/>
      <c r="L2883" s="148"/>
      <c r="M2883" s="148"/>
    </row>
    <row r="2884" spans="2:13" x14ac:dyDescent="0.2">
      <c r="B2884" s="148"/>
      <c r="C2884" s="148"/>
      <c r="D2884" s="148"/>
      <c r="E2884" s="148"/>
      <c r="F2884" s="148"/>
      <c r="G2884" s="148"/>
      <c r="H2884" s="148"/>
      <c r="I2884" s="148"/>
      <c r="J2884" s="148"/>
      <c r="K2884" s="148"/>
      <c r="L2884" s="148"/>
      <c r="M2884" s="148"/>
    </row>
    <row r="2885" spans="2:13" x14ac:dyDescent="0.2">
      <c r="B2885" s="148"/>
      <c r="C2885" s="148"/>
      <c r="D2885" s="148"/>
      <c r="E2885" s="148"/>
      <c r="F2885" s="148"/>
      <c r="G2885" s="148"/>
      <c r="H2885" s="148"/>
      <c r="I2885" s="148"/>
      <c r="J2885" s="148"/>
      <c r="K2885" s="148"/>
      <c r="L2885" s="148"/>
      <c r="M2885" s="148"/>
    </row>
    <row r="2886" spans="2:13" x14ac:dyDescent="0.2">
      <c r="B2886" s="148"/>
      <c r="C2886" s="148"/>
      <c r="D2886" s="148"/>
      <c r="E2886" s="148"/>
      <c r="F2886" s="148"/>
      <c r="G2886" s="148"/>
      <c r="H2886" s="148"/>
      <c r="I2886" s="148"/>
      <c r="J2886" s="148"/>
      <c r="K2886" s="148"/>
      <c r="L2886" s="148"/>
      <c r="M2886" s="148"/>
    </row>
    <row r="2887" spans="2:13" x14ac:dyDescent="0.2">
      <c r="B2887" s="148"/>
      <c r="C2887" s="148"/>
      <c r="D2887" s="148"/>
      <c r="E2887" s="148"/>
      <c r="F2887" s="148"/>
      <c r="G2887" s="148"/>
      <c r="H2887" s="148"/>
      <c r="I2887" s="148"/>
      <c r="J2887" s="148"/>
      <c r="K2887" s="148"/>
      <c r="L2887" s="148"/>
      <c r="M2887" s="148"/>
    </row>
    <row r="2888" spans="2:13" x14ac:dyDescent="0.2">
      <c r="B2888" s="148"/>
      <c r="C2888" s="148"/>
      <c r="D2888" s="148"/>
      <c r="E2888" s="148"/>
      <c r="F2888" s="148"/>
      <c r="G2888" s="148"/>
      <c r="H2888" s="148"/>
      <c r="I2888" s="148"/>
      <c r="J2888" s="148"/>
      <c r="K2888" s="148"/>
      <c r="L2888" s="148"/>
      <c r="M2888" s="148"/>
    </row>
    <row r="2889" spans="2:13" x14ac:dyDescent="0.2">
      <c r="B2889" s="148"/>
      <c r="C2889" s="148"/>
      <c r="D2889" s="148"/>
      <c r="E2889" s="148"/>
      <c r="F2889" s="148"/>
      <c r="G2889" s="148"/>
      <c r="H2889" s="148"/>
      <c r="I2889" s="148"/>
      <c r="J2889" s="148"/>
      <c r="K2889" s="148"/>
      <c r="L2889" s="148"/>
      <c r="M2889" s="148"/>
    </row>
    <row r="2890" spans="2:13" x14ac:dyDescent="0.2">
      <c r="B2890" s="148"/>
      <c r="C2890" s="148"/>
      <c r="D2890" s="148"/>
      <c r="E2890" s="148"/>
      <c r="F2890" s="148"/>
      <c r="G2890" s="148"/>
      <c r="H2890" s="148"/>
      <c r="I2890" s="148"/>
      <c r="J2890" s="148"/>
      <c r="K2890" s="148"/>
      <c r="L2890" s="148"/>
      <c r="M2890" s="148"/>
    </row>
    <row r="2891" spans="2:13" x14ac:dyDescent="0.2">
      <c r="B2891" s="148"/>
      <c r="C2891" s="148"/>
      <c r="D2891" s="148"/>
      <c r="E2891" s="148"/>
      <c r="F2891" s="148"/>
      <c r="G2891" s="148"/>
      <c r="H2891" s="148"/>
      <c r="I2891" s="148"/>
      <c r="J2891" s="148"/>
      <c r="K2891" s="148"/>
      <c r="L2891" s="148"/>
      <c r="M2891" s="148"/>
    </row>
    <row r="2892" spans="2:13" x14ac:dyDescent="0.2">
      <c r="B2892" s="148"/>
      <c r="C2892" s="148"/>
      <c r="D2892" s="148"/>
      <c r="E2892" s="148"/>
      <c r="F2892" s="148"/>
      <c r="G2892" s="148"/>
      <c r="H2892" s="148"/>
      <c r="I2892" s="148"/>
      <c r="J2892" s="148"/>
      <c r="K2892" s="148"/>
      <c r="L2892" s="148"/>
      <c r="M2892" s="148"/>
    </row>
    <row r="2893" spans="2:13" x14ac:dyDescent="0.2">
      <c r="B2893" s="148"/>
      <c r="C2893" s="148"/>
      <c r="D2893" s="148"/>
      <c r="E2893" s="148"/>
      <c r="F2893" s="148"/>
      <c r="G2893" s="148"/>
      <c r="H2893" s="148"/>
      <c r="I2893" s="148"/>
      <c r="J2893" s="148"/>
      <c r="K2893" s="148"/>
      <c r="L2893" s="148"/>
      <c r="M2893" s="148"/>
    </row>
    <row r="2894" spans="2:13" x14ac:dyDescent="0.2">
      <c r="B2894" s="148"/>
      <c r="C2894" s="148"/>
      <c r="D2894" s="148"/>
      <c r="E2894" s="148"/>
      <c r="F2894" s="148"/>
      <c r="G2894" s="148"/>
      <c r="H2894" s="148"/>
      <c r="I2894" s="148"/>
      <c r="J2894" s="148"/>
      <c r="K2894" s="148"/>
      <c r="L2894" s="148"/>
      <c r="M2894" s="148"/>
    </row>
    <row r="2895" spans="2:13" x14ac:dyDescent="0.2">
      <c r="B2895" s="148"/>
      <c r="C2895" s="148"/>
      <c r="D2895" s="148"/>
      <c r="E2895" s="148"/>
      <c r="F2895" s="148"/>
      <c r="G2895" s="148"/>
      <c r="H2895" s="148"/>
      <c r="I2895" s="148"/>
      <c r="J2895" s="148"/>
      <c r="K2895" s="148"/>
      <c r="L2895" s="148"/>
      <c r="M2895" s="148"/>
    </row>
    <row r="2896" spans="2:13" x14ac:dyDescent="0.2">
      <c r="B2896" s="148"/>
      <c r="C2896" s="148"/>
      <c r="D2896" s="148"/>
      <c r="E2896" s="148"/>
      <c r="F2896" s="148"/>
      <c r="G2896" s="148"/>
      <c r="H2896" s="148"/>
      <c r="I2896" s="148"/>
      <c r="J2896" s="148"/>
      <c r="K2896" s="148"/>
      <c r="L2896" s="148"/>
      <c r="M2896" s="148"/>
    </row>
    <row r="2897" spans="2:13" x14ac:dyDescent="0.2">
      <c r="B2897" s="148"/>
      <c r="C2897" s="148"/>
      <c r="D2897" s="148"/>
      <c r="E2897" s="148"/>
      <c r="F2897" s="148"/>
      <c r="G2897" s="148"/>
      <c r="H2897" s="148"/>
      <c r="I2897" s="148"/>
      <c r="J2897" s="148"/>
      <c r="K2897" s="148"/>
      <c r="L2897" s="148"/>
      <c r="M2897" s="148"/>
    </row>
    <row r="2898" spans="2:13" x14ac:dyDescent="0.2">
      <c r="B2898" s="148"/>
      <c r="C2898" s="148"/>
      <c r="D2898" s="148"/>
      <c r="E2898" s="148"/>
      <c r="F2898" s="148"/>
      <c r="G2898" s="148"/>
      <c r="H2898" s="148"/>
      <c r="I2898" s="148"/>
      <c r="J2898" s="148"/>
      <c r="K2898" s="148"/>
      <c r="L2898" s="148"/>
      <c r="M2898" s="148"/>
    </row>
    <row r="2899" spans="2:13" x14ac:dyDescent="0.2">
      <c r="B2899" s="148"/>
      <c r="C2899" s="148"/>
      <c r="D2899" s="148"/>
      <c r="E2899" s="148"/>
      <c r="F2899" s="148"/>
      <c r="G2899" s="148"/>
      <c r="H2899" s="148"/>
      <c r="I2899" s="148"/>
      <c r="J2899" s="148"/>
      <c r="K2899" s="148"/>
      <c r="L2899" s="148"/>
      <c r="M2899" s="148"/>
    </row>
    <row r="2900" spans="2:13" x14ac:dyDescent="0.2">
      <c r="B2900" s="148"/>
      <c r="C2900" s="148"/>
      <c r="D2900" s="148"/>
      <c r="E2900" s="148"/>
      <c r="F2900" s="148"/>
      <c r="G2900" s="148"/>
      <c r="H2900" s="148"/>
      <c r="I2900" s="148"/>
      <c r="J2900" s="148"/>
      <c r="K2900" s="148"/>
      <c r="L2900" s="148"/>
      <c r="M2900" s="148"/>
    </row>
    <row r="2901" spans="2:13" x14ac:dyDescent="0.2">
      <c r="B2901" s="148"/>
      <c r="C2901" s="148"/>
      <c r="D2901" s="148"/>
      <c r="E2901" s="148"/>
      <c r="F2901" s="148"/>
      <c r="G2901" s="148"/>
      <c r="H2901" s="148"/>
      <c r="I2901" s="148"/>
      <c r="J2901" s="148"/>
      <c r="K2901" s="148"/>
      <c r="L2901" s="148"/>
      <c r="M2901" s="148"/>
    </row>
    <row r="2902" spans="2:13" x14ac:dyDescent="0.2">
      <c r="B2902" s="148"/>
      <c r="C2902" s="148"/>
      <c r="D2902" s="148"/>
      <c r="E2902" s="148"/>
      <c r="F2902" s="148"/>
      <c r="G2902" s="148"/>
      <c r="H2902" s="148"/>
      <c r="I2902" s="148"/>
      <c r="J2902" s="148"/>
      <c r="K2902" s="148"/>
      <c r="L2902" s="148"/>
      <c r="M2902" s="148"/>
    </row>
    <row r="2903" spans="2:13" x14ac:dyDescent="0.2">
      <c r="B2903" s="148"/>
      <c r="C2903" s="148"/>
      <c r="D2903" s="148"/>
      <c r="E2903" s="148"/>
      <c r="F2903" s="148"/>
      <c r="G2903" s="148"/>
      <c r="H2903" s="148"/>
      <c r="I2903" s="148"/>
      <c r="J2903" s="148"/>
      <c r="K2903" s="148"/>
      <c r="L2903" s="148"/>
      <c r="M2903" s="148"/>
    </row>
    <row r="2904" spans="2:13" x14ac:dyDescent="0.2">
      <c r="B2904" s="148"/>
      <c r="C2904" s="148"/>
      <c r="D2904" s="148"/>
      <c r="E2904" s="148"/>
      <c r="F2904" s="148"/>
      <c r="G2904" s="148"/>
      <c r="H2904" s="148"/>
      <c r="I2904" s="148"/>
      <c r="J2904" s="148"/>
      <c r="K2904" s="148"/>
      <c r="L2904" s="148"/>
      <c r="M2904" s="148"/>
    </row>
    <row r="2905" spans="2:13" x14ac:dyDescent="0.2">
      <c r="B2905" s="148"/>
      <c r="C2905" s="148"/>
      <c r="D2905" s="148"/>
      <c r="E2905" s="148"/>
      <c r="F2905" s="148"/>
      <c r="G2905" s="148"/>
      <c r="H2905" s="148"/>
      <c r="I2905" s="148"/>
      <c r="J2905" s="148"/>
      <c r="K2905" s="148"/>
      <c r="L2905" s="148"/>
      <c r="M2905" s="148"/>
    </row>
    <row r="2906" spans="2:13" x14ac:dyDescent="0.2">
      <c r="B2906" s="148"/>
      <c r="C2906" s="148"/>
      <c r="D2906" s="148"/>
      <c r="E2906" s="148"/>
      <c r="F2906" s="148"/>
      <c r="G2906" s="148"/>
      <c r="H2906" s="148"/>
      <c r="I2906" s="148"/>
      <c r="J2906" s="148"/>
      <c r="K2906" s="148"/>
      <c r="L2906" s="148"/>
      <c r="M2906" s="148"/>
    </row>
    <row r="2907" spans="2:13" x14ac:dyDescent="0.2">
      <c r="B2907" s="148"/>
      <c r="C2907" s="148"/>
      <c r="D2907" s="148"/>
      <c r="E2907" s="148"/>
      <c r="F2907" s="148"/>
      <c r="G2907" s="148"/>
      <c r="H2907" s="148"/>
      <c r="I2907" s="148"/>
      <c r="J2907" s="148"/>
      <c r="K2907" s="148"/>
      <c r="L2907" s="148"/>
      <c r="M2907" s="148"/>
    </row>
    <row r="2908" spans="2:13" x14ac:dyDescent="0.2">
      <c r="B2908" s="148"/>
      <c r="C2908" s="148"/>
      <c r="D2908" s="148"/>
      <c r="E2908" s="148"/>
      <c r="F2908" s="148"/>
      <c r="G2908" s="148"/>
      <c r="H2908" s="148"/>
      <c r="I2908" s="148"/>
      <c r="J2908" s="148"/>
      <c r="K2908" s="148"/>
      <c r="L2908" s="148"/>
      <c r="M2908" s="148"/>
    </row>
    <row r="2909" spans="2:13" x14ac:dyDescent="0.2">
      <c r="B2909" s="148"/>
      <c r="C2909" s="148"/>
      <c r="D2909" s="148"/>
      <c r="E2909" s="148"/>
      <c r="F2909" s="148"/>
      <c r="G2909" s="148"/>
      <c r="H2909" s="148"/>
      <c r="I2909" s="148"/>
      <c r="J2909" s="148"/>
      <c r="K2909" s="148"/>
      <c r="L2909" s="148"/>
      <c r="M2909" s="148"/>
    </row>
    <row r="2910" spans="2:13" x14ac:dyDescent="0.2">
      <c r="B2910" s="148"/>
      <c r="C2910" s="148"/>
      <c r="D2910" s="148"/>
      <c r="E2910" s="148"/>
      <c r="F2910" s="148"/>
      <c r="G2910" s="148"/>
      <c r="H2910" s="148"/>
      <c r="I2910" s="148"/>
      <c r="J2910" s="148"/>
      <c r="K2910" s="148"/>
      <c r="L2910" s="148"/>
      <c r="M2910" s="148"/>
    </row>
    <row r="2911" spans="2:13" x14ac:dyDescent="0.2">
      <c r="B2911" s="148"/>
      <c r="C2911" s="148"/>
      <c r="D2911" s="148"/>
      <c r="E2911" s="148"/>
      <c r="F2911" s="148"/>
      <c r="G2911" s="148"/>
      <c r="H2911" s="148"/>
      <c r="I2911" s="148"/>
      <c r="J2911" s="148"/>
      <c r="K2911" s="148"/>
      <c r="L2911" s="148"/>
      <c r="M2911" s="148"/>
    </row>
    <row r="2912" spans="2:13" x14ac:dyDescent="0.2">
      <c r="B2912" s="148"/>
      <c r="C2912" s="148"/>
      <c r="D2912" s="148"/>
      <c r="E2912" s="148"/>
      <c r="F2912" s="148"/>
      <c r="G2912" s="148"/>
      <c r="H2912" s="148"/>
      <c r="I2912" s="148"/>
      <c r="J2912" s="148"/>
      <c r="K2912" s="148"/>
      <c r="L2912" s="148"/>
      <c r="M2912" s="148"/>
    </row>
    <row r="2913" spans="2:13" x14ac:dyDescent="0.2">
      <c r="B2913" s="148"/>
      <c r="C2913" s="148"/>
      <c r="D2913" s="148"/>
      <c r="E2913" s="148"/>
      <c r="F2913" s="148"/>
      <c r="G2913" s="148"/>
      <c r="H2913" s="148"/>
      <c r="I2913" s="148"/>
      <c r="J2913" s="148"/>
      <c r="K2913" s="148"/>
      <c r="L2913" s="148"/>
      <c r="M2913" s="148"/>
    </row>
    <row r="2914" spans="2:13" x14ac:dyDescent="0.2">
      <c r="B2914" s="148"/>
      <c r="C2914" s="148"/>
      <c r="D2914" s="148"/>
      <c r="E2914" s="148"/>
      <c r="F2914" s="148"/>
      <c r="G2914" s="148"/>
      <c r="H2914" s="148"/>
      <c r="I2914" s="148"/>
      <c r="J2914" s="148"/>
      <c r="K2914" s="148"/>
      <c r="L2914" s="148"/>
      <c r="M2914" s="148"/>
    </row>
    <row r="2915" spans="2:13" x14ac:dyDescent="0.2">
      <c r="B2915" s="148"/>
      <c r="C2915" s="148"/>
      <c r="D2915" s="148"/>
      <c r="E2915" s="148"/>
      <c r="F2915" s="148"/>
      <c r="G2915" s="148"/>
      <c r="H2915" s="148"/>
      <c r="I2915" s="148"/>
      <c r="J2915" s="148"/>
      <c r="K2915" s="148"/>
      <c r="L2915" s="148"/>
      <c r="M2915" s="148"/>
    </row>
    <row r="2916" spans="2:13" x14ac:dyDescent="0.2">
      <c r="B2916" s="148"/>
      <c r="C2916" s="148"/>
      <c r="D2916" s="148"/>
      <c r="E2916" s="148"/>
      <c r="F2916" s="148"/>
      <c r="G2916" s="148"/>
      <c r="H2916" s="148"/>
      <c r="I2916" s="148"/>
      <c r="J2916" s="148"/>
      <c r="K2916" s="148"/>
      <c r="L2916" s="148"/>
      <c r="M2916" s="148"/>
    </row>
    <row r="2917" spans="2:13" x14ac:dyDescent="0.2">
      <c r="B2917" s="148"/>
      <c r="C2917" s="148"/>
      <c r="D2917" s="148"/>
      <c r="E2917" s="148"/>
      <c r="F2917" s="148"/>
      <c r="G2917" s="148"/>
      <c r="H2917" s="148"/>
      <c r="I2917" s="148"/>
      <c r="J2917" s="148"/>
      <c r="K2917" s="148"/>
      <c r="L2917" s="148"/>
      <c r="M2917" s="148"/>
    </row>
    <row r="2918" spans="2:13" x14ac:dyDescent="0.2">
      <c r="B2918" s="148"/>
      <c r="C2918" s="148"/>
      <c r="D2918" s="148"/>
      <c r="E2918" s="148"/>
      <c r="F2918" s="148"/>
      <c r="G2918" s="148"/>
      <c r="H2918" s="148"/>
      <c r="I2918" s="148"/>
      <c r="J2918" s="148"/>
      <c r="K2918" s="148"/>
      <c r="L2918" s="148"/>
      <c r="M2918" s="148"/>
    </row>
    <row r="2919" spans="2:13" x14ac:dyDescent="0.2">
      <c r="B2919" s="148"/>
      <c r="C2919" s="148"/>
      <c r="D2919" s="148"/>
      <c r="E2919" s="148"/>
      <c r="F2919" s="148"/>
      <c r="G2919" s="148"/>
      <c r="H2919" s="148"/>
      <c r="I2919" s="148"/>
      <c r="J2919" s="148"/>
      <c r="K2919" s="148"/>
      <c r="L2919" s="148"/>
      <c r="M2919" s="148"/>
    </row>
    <row r="2920" spans="2:13" x14ac:dyDescent="0.2">
      <c r="B2920" s="148"/>
      <c r="C2920" s="148"/>
      <c r="D2920" s="148"/>
      <c r="E2920" s="148"/>
      <c r="F2920" s="148"/>
      <c r="G2920" s="148"/>
      <c r="H2920" s="148"/>
      <c r="I2920" s="148"/>
      <c r="J2920" s="148"/>
      <c r="K2920" s="148"/>
      <c r="L2920" s="148"/>
      <c r="M2920" s="148"/>
    </row>
    <row r="2921" spans="2:13" x14ac:dyDescent="0.2">
      <c r="B2921" s="148"/>
      <c r="C2921" s="148"/>
      <c r="D2921" s="148"/>
      <c r="E2921" s="148"/>
      <c r="F2921" s="148"/>
      <c r="G2921" s="148"/>
      <c r="H2921" s="148"/>
      <c r="I2921" s="148"/>
      <c r="J2921" s="148"/>
      <c r="K2921" s="148"/>
      <c r="L2921" s="148"/>
      <c r="M2921" s="148"/>
    </row>
    <row r="2922" spans="2:13" x14ac:dyDescent="0.2">
      <c r="B2922" s="148"/>
      <c r="C2922" s="148"/>
      <c r="D2922" s="148"/>
      <c r="E2922" s="148"/>
      <c r="F2922" s="148"/>
      <c r="G2922" s="148"/>
      <c r="H2922" s="148"/>
      <c r="I2922" s="148"/>
      <c r="J2922" s="148"/>
      <c r="K2922" s="148"/>
      <c r="L2922" s="148"/>
      <c r="M2922" s="148"/>
    </row>
    <row r="2923" spans="2:13" x14ac:dyDescent="0.2">
      <c r="B2923" s="148"/>
      <c r="C2923" s="148"/>
      <c r="D2923" s="148"/>
      <c r="E2923" s="148"/>
      <c r="F2923" s="148"/>
      <c r="G2923" s="148"/>
      <c r="H2923" s="148"/>
      <c r="I2923" s="148"/>
      <c r="J2923" s="148"/>
      <c r="K2923" s="148"/>
      <c r="L2923" s="148"/>
      <c r="M2923" s="148"/>
    </row>
    <row r="2924" spans="2:13" x14ac:dyDescent="0.2">
      <c r="B2924" s="148"/>
      <c r="C2924" s="148"/>
      <c r="D2924" s="148"/>
      <c r="E2924" s="148"/>
      <c r="F2924" s="148"/>
      <c r="G2924" s="148"/>
      <c r="H2924" s="148"/>
      <c r="I2924" s="148"/>
      <c r="J2924" s="148"/>
      <c r="K2924" s="148"/>
      <c r="L2924" s="148"/>
      <c r="M2924" s="148"/>
    </row>
    <row r="2925" spans="2:13" x14ac:dyDescent="0.2">
      <c r="B2925" s="148"/>
      <c r="C2925" s="148"/>
      <c r="D2925" s="148"/>
      <c r="E2925" s="148"/>
      <c r="F2925" s="148"/>
      <c r="G2925" s="148"/>
      <c r="H2925" s="148"/>
      <c r="I2925" s="148"/>
      <c r="J2925" s="148"/>
      <c r="K2925" s="148"/>
      <c r="L2925" s="148"/>
      <c r="M2925" s="148"/>
    </row>
    <row r="2926" spans="2:13" x14ac:dyDescent="0.2">
      <c r="B2926" s="148"/>
      <c r="C2926" s="148"/>
      <c r="D2926" s="148"/>
      <c r="E2926" s="148"/>
      <c r="F2926" s="148"/>
      <c r="G2926" s="148"/>
      <c r="H2926" s="148"/>
      <c r="I2926" s="148"/>
      <c r="J2926" s="148"/>
      <c r="K2926" s="148"/>
      <c r="L2926" s="148"/>
      <c r="M2926" s="148"/>
    </row>
    <row r="2927" spans="2:13" x14ac:dyDescent="0.2">
      <c r="B2927" s="148"/>
      <c r="C2927" s="148"/>
      <c r="D2927" s="148"/>
      <c r="E2927" s="148"/>
      <c r="F2927" s="148"/>
      <c r="G2927" s="148"/>
      <c r="H2927" s="148"/>
      <c r="I2927" s="148"/>
      <c r="J2927" s="148"/>
      <c r="K2927" s="148"/>
      <c r="L2927" s="148"/>
      <c r="M2927" s="148"/>
    </row>
    <row r="2928" spans="2:13" x14ac:dyDescent="0.2">
      <c r="B2928" s="148"/>
      <c r="C2928" s="148"/>
      <c r="D2928" s="148"/>
      <c r="E2928" s="148"/>
      <c r="F2928" s="148"/>
      <c r="G2928" s="148"/>
      <c r="H2928" s="148"/>
      <c r="I2928" s="148"/>
      <c r="J2928" s="148"/>
      <c r="K2928" s="148"/>
      <c r="L2928" s="148"/>
      <c r="M2928" s="148"/>
    </row>
    <row r="2929" spans="2:13" x14ac:dyDescent="0.2">
      <c r="B2929" s="148"/>
      <c r="C2929" s="148"/>
      <c r="D2929" s="148"/>
      <c r="E2929" s="148"/>
      <c r="F2929" s="148"/>
      <c r="G2929" s="148"/>
      <c r="H2929" s="148"/>
      <c r="I2929" s="148"/>
      <c r="J2929" s="148"/>
      <c r="K2929" s="148"/>
      <c r="L2929" s="148"/>
      <c r="M2929" s="148"/>
    </row>
    <row r="2930" spans="2:13" x14ac:dyDescent="0.2">
      <c r="B2930" s="148"/>
      <c r="C2930" s="148"/>
      <c r="D2930" s="148"/>
      <c r="E2930" s="148"/>
      <c r="F2930" s="148"/>
      <c r="G2930" s="148"/>
      <c r="H2930" s="148"/>
      <c r="I2930" s="148"/>
      <c r="J2930" s="148"/>
      <c r="K2930" s="148"/>
      <c r="L2930" s="148"/>
      <c r="M2930" s="148"/>
    </row>
    <row r="2931" spans="2:13" x14ac:dyDescent="0.2">
      <c r="B2931" s="148"/>
      <c r="C2931" s="148"/>
      <c r="D2931" s="148"/>
      <c r="E2931" s="148"/>
      <c r="F2931" s="148"/>
      <c r="G2931" s="148"/>
      <c r="H2931" s="148"/>
      <c r="I2931" s="148"/>
      <c r="J2931" s="148"/>
      <c r="K2931" s="148"/>
      <c r="L2931" s="148"/>
      <c r="M2931" s="148"/>
    </row>
    <row r="2932" spans="2:13" x14ac:dyDescent="0.2">
      <c r="B2932" s="148"/>
      <c r="C2932" s="148"/>
      <c r="D2932" s="148"/>
      <c r="E2932" s="148"/>
      <c r="F2932" s="148"/>
      <c r="G2932" s="148"/>
      <c r="H2932" s="148"/>
      <c r="I2932" s="148"/>
      <c r="J2932" s="148"/>
      <c r="K2932" s="148"/>
      <c r="L2932" s="148"/>
      <c r="M2932" s="148"/>
    </row>
    <row r="2933" spans="2:13" x14ac:dyDescent="0.2">
      <c r="B2933" s="148"/>
      <c r="C2933" s="148"/>
      <c r="D2933" s="148"/>
      <c r="E2933" s="148"/>
      <c r="F2933" s="148"/>
      <c r="G2933" s="148"/>
      <c r="H2933" s="148"/>
      <c r="I2933" s="148"/>
      <c r="J2933" s="148"/>
      <c r="K2933" s="148"/>
      <c r="L2933" s="148"/>
      <c r="M2933" s="148"/>
    </row>
    <row r="2934" spans="2:13" x14ac:dyDescent="0.2">
      <c r="B2934" s="148"/>
      <c r="C2934" s="148"/>
      <c r="D2934" s="148"/>
      <c r="E2934" s="148"/>
      <c r="F2934" s="148"/>
      <c r="G2934" s="148"/>
      <c r="H2934" s="148"/>
      <c r="I2934" s="148"/>
      <c r="J2934" s="148"/>
      <c r="K2934" s="148"/>
      <c r="L2934" s="148"/>
      <c r="M2934" s="148"/>
    </row>
    <row r="2935" spans="2:13" x14ac:dyDescent="0.2">
      <c r="B2935" s="148"/>
      <c r="C2935" s="148"/>
      <c r="D2935" s="148"/>
      <c r="E2935" s="148"/>
      <c r="F2935" s="148"/>
      <c r="G2935" s="148"/>
      <c r="H2935" s="148"/>
      <c r="I2935" s="148"/>
      <c r="J2935" s="148"/>
      <c r="K2935" s="148"/>
      <c r="L2935" s="148"/>
      <c r="M2935" s="148"/>
    </row>
    <row r="2936" spans="2:13" x14ac:dyDescent="0.2">
      <c r="B2936" s="148"/>
      <c r="C2936" s="148"/>
      <c r="D2936" s="148"/>
      <c r="E2936" s="148"/>
      <c r="F2936" s="148"/>
      <c r="G2936" s="148"/>
      <c r="H2936" s="148"/>
      <c r="I2936" s="148"/>
      <c r="J2936" s="148"/>
      <c r="K2936" s="148"/>
      <c r="L2936" s="148"/>
      <c r="M2936" s="148"/>
    </row>
    <row r="2937" spans="2:13" x14ac:dyDescent="0.2">
      <c r="B2937" s="148"/>
      <c r="C2937" s="148"/>
      <c r="D2937" s="148"/>
      <c r="E2937" s="148"/>
      <c r="F2937" s="148"/>
      <c r="G2937" s="148"/>
      <c r="H2937" s="148"/>
      <c r="I2937" s="148"/>
      <c r="J2937" s="148"/>
      <c r="K2937" s="148"/>
      <c r="L2937" s="148"/>
      <c r="M2937" s="148"/>
    </row>
    <row r="2938" spans="2:13" x14ac:dyDescent="0.2">
      <c r="B2938" s="148"/>
      <c r="C2938" s="148"/>
      <c r="D2938" s="148"/>
      <c r="E2938" s="148"/>
      <c r="F2938" s="148"/>
      <c r="G2938" s="148"/>
      <c r="H2938" s="148"/>
      <c r="I2938" s="148"/>
      <c r="J2938" s="148"/>
      <c r="K2938" s="148"/>
      <c r="L2938" s="148"/>
      <c r="M2938" s="148"/>
    </row>
    <row r="2939" spans="2:13" x14ac:dyDescent="0.2">
      <c r="B2939" s="148"/>
      <c r="C2939" s="148"/>
      <c r="D2939" s="148"/>
      <c r="E2939" s="148"/>
      <c r="F2939" s="148"/>
      <c r="G2939" s="148"/>
      <c r="H2939" s="148"/>
      <c r="I2939" s="148"/>
      <c r="J2939" s="148"/>
      <c r="K2939" s="148"/>
      <c r="L2939" s="148"/>
      <c r="M2939" s="148"/>
    </row>
    <row r="2940" spans="2:13" x14ac:dyDescent="0.2">
      <c r="B2940" s="148"/>
      <c r="C2940" s="148"/>
      <c r="D2940" s="148"/>
      <c r="E2940" s="148"/>
      <c r="F2940" s="148"/>
      <c r="G2940" s="148"/>
      <c r="H2940" s="148"/>
      <c r="I2940" s="148"/>
      <c r="J2940" s="148"/>
      <c r="K2940" s="148"/>
      <c r="L2940" s="148"/>
      <c r="M2940" s="148"/>
    </row>
    <row r="2941" spans="2:13" x14ac:dyDescent="0.2">
      <c r="B2941" s="148"/>
      <c r="C2941" s="148"/>
      <c r="D2941" s="148"/>
      <c r="E2941" s="148"/>
      <c r="F2941" s="148"/>
      <c r="G2941" s="148"/>
      <c r="H2941" s="148"/>
      <c r="I2941" s="148"/>
      <c r="J2941" s="148"/>
      <c r="K2941" s="148"/>
      <c r="L2941" s="148"/>
      <c r="M2941" s="148"/>
    </row>
    <row r="2942" spans="2:13" x14ac:dyDescent="0.2">
      <c r="B2942" s="148"/>
      <c r="C2942" s="148"/>
      <c r="D2942" s="148"/>
      <c r="E2942" s="148"/>
      <c r="F2942" s="148"/>
      <c r="G2942" s="148"/>
      <c r="H2942" s="148"/>
      <c r="I2942" s="148"/>
      <c r="J2942" s="148"/>
      <c r="K2942" s="148"/>
      <c r="L2942" s="148"/>
      <c r="M2942" s="148"/>
    </row>
    <row r="2943" spans="2:13" x14ac:dyDescent="0.2">
      <c r="B2943" s="148"/>
      <c r="C2943" s="148"/>
      <c r="D2943" s="148"/>
      <c r="E2943" s="148"/>
      <c r="F2943" s="148"/>
      <c r="G2943" s="148"/>
      <c r="H2943" s="148"/>
      <c r="I2943" s="148"/>
      <c r="J2943" s="148"/>
      <c r="K2943" s="148"/>
      <c r="L2943" s="148"/>
      <c r="M2943" s="148"/>
    </row>
    <row r="2944" spans="2:13" x14ac:dyDescent="0.2">
      <c r="B2944" s="148"/>
      <c r="C2944" s="148"/>
      <c r="D2944" s="148"/>
      <c r="E2944" s="148"/>
      <c r="F2944" s="148"/>
      <c r="G2944" s="148"/>
      <c r="H2944" s="148"/>
      <c r="I2944" s="148"/>
      <c r="J2944" s="148"/>
      <c r="K2944" s="148"/>
      <c r="L2944" s="148"/>
      <c r="M2944" s="148"/>
    </row>
    <row r="2945" spans="2:13" x14ac:dyDescent="0.2">
      <c r="B2945" s="148"/>
      <c r="C2945" s="148"/>
      <c r="D2945" s="148"/>
      <c r="E2945" s="148"/>
      <c r="F2945" s="148"/>
      <c r="G2945" s="148"/>
      <c r="H2945" s="148"/>
      <c r="I2945" s="148"/>
      <c r="J2945" s="148"/>
      <c r="K2945" s="148"/>
      <c r="L2945" s="148"/>
      <c r="M2945" s="148"/>
    </row>
    <row r="2946" spans="2:13" x14ac:dyDescent="0.2">
      <c r="B2946" s="148"/>
      <c r="C2946" s="148"/>
      <c r="D2946" s="148"/>
      <c r="E2946" s="148"/>
      <c r="F2946" s="148"/>
      <c r="G2946" s="148"/>
      <c r="H2946" s="148"/>
      <c r="I2946" s="148"/>
      <c r="J2946" s="148"/>
      <c r="K2946" s="148"/>
      <c r="L2946" s="148"/>
      <c r="M2946" s="148"/>
    </row>
    <row r="2947" spans="2:13" x14ac:dyDescent="0.2">
      <c r="B2947" s="148"/>
      <c r="C2947" s="148"/>
      <c r="D2947" s="148"/>
      <c r="E2947" s="148"/>
      <c r="F2947" s="148"/>
      <c r="G2947" s="148"/>
      <c r="H2947" s="148"/>
      <c r="I2947" s="148"/>
      <c r="J2947" s="148"/>
      <c r="K2947" s="148"/>
      <c r="L2947" s="148"/>
      <c r="M2947" s="148"/>
    </row>
    <row r="2948" spans="2:13" x14ac:dyDescent="0.2">
      <c r="B2948" s="148"/>
      <c r="C2948" s="148"/>
      <c r="D2948" s="148"/>
      <c r="E2948" s="148"/>
      <c r="F2948" s="148"/>
      <c r="G2948" s="148"/>
      <c r="H2948" s="148"/>
      <c r="I2948" s="148"/>
      <c r="J2948" s="148"/>
      <c r="K2948" s="148"/>
      <c r="L2948" s="148"/>
      <c r="M2948" s="148"/>
    </row>
    <row r="2949" spans="2:13" x14ac:dyDescent="0.2">
      <c r="B2949" s="148"/>
      <c r="C2949" s="148"/>
      <c r="D2949" s="148"/>
      <c r="E2949" s="148"/>
      <c r="F2949" s="148"/>
      <c r="G2949" s="148"/>
      <c r="H2949" s="148"/>
      <c r="I2949" s="148"/>
      <c r="J2949" s="148"/>
      <c r="K2949" s="148"/>
      <c r="L2949" s="148"/>
      <c r="M2949" s="148"/>
    </row>
    <row r="2950" spans="2:13" x14ac:dyDescent="0.2">
      <c r="B2950" s="148"/>
      <c r="C2950" s="148"/>
      <c r="D2950" s="148"/>
      <c r="E2950" s="148"/>
      <c r="F2950" s="148"/>
      <c r="G2950" s="148"/>
      <c r="H2950" s="148"/>
      <c r="I2950" s="148"/>
      <c r="J2950" s="148"/>
      <c r="K2950" s="148"/>
      <c r="L2950" s="148"/>
      <c r="M2950" s="148"/>
    </row>
    <row r="2951" spans="2:13" x14ac:dyDescent="0.2">
      <c r="B2951" s="148"/>
      <c r="C2951" s="148"/>
      <c r="D2951" s="148"/>
      <c r="E2951" s="148"/>
      <c r="F2951" s="148"/>
      <c r="G2951" s="148"/>
      <c r="H2951" s="148"/>
      <c r="I2951" s="148"/>
      <c r="J2951" s="148"/>
      <c r="K2951" s="148"/>
      <c r="L2951" s="148"/>
      <c r="M2951" s="148"/>
    </row>
    <row r="2952" spans="2:13" x14ac:dyDescent="0.2">
      <c r="B2952" s="148"/>
      <c r="C2952" s="148"/>
      <c r="D2952" s="148"/>
      <c r="E2952" s="148"/>
      <c r="F2952" s="148"/>
      <c r="G2952" s="148"/>
      <c r="H2952" s="148"/>
      <c r="I2952" s="148"/>
      <c r="J2952" s="148"/>
      <c r="K2952" s="148"/>
      <c r="L2952" s="148"/>
      <c r="M2952" s="148"/>
    </row>
    <row r="2953" spans="2:13" x14ac:dyDescent="0.2">
      <c r="B2953" s="148"/>
      <c r="C2953" s="148"/>
      <c r="D2953" s="148"/>
      <c r="E2953" s="148"/>
      <c r="F2953" s="148"/>
      <c r="G2953" s="148"/>
      <c r="H2953" s="148"/>
      <c r="I2953" s="148"/>
      <c r="J2953" s="148"/>
      <c r="K2953" s="148"/>
      <c r="L2953" s="148"/>
      <c r="M2953" s="148"/>
    </row>
    <row r="2954" spans="2:13" x14ac:dyDescent="0.2">
      <c r="B2954" s="148"/>
      <c r="C2954" s="148"/>
      <c r="D2954" s="148"/>
      <c r="E2954" s="148"/>
      <c r="F2954" s="148"/>
      <c r="G2954" s="148"/>
      <c r="H2954" s="148"/>
      <c r="I2954" s="148"/>
      <c r="J2954" s="148"/>
      <c r="K2954" s="148"/>
      <c r="L2954" s="148"/>
      <c r="M2954" s="148"/>
    </row>
    <row r="2955" spans="2:13" x14ac:dyDescent="0.2">
      <c r="B2955" s="148"/>
      <c r="C2955" s="148"/>
      <c r="D2955" s="148"/>
      <c r="E2955" s="148"/>
      <c r="F2955" s="148"/>
      <c r="G2955" s="148"/>
      <c r="H2955" s="148"/>
      <c r="I2955" s="148"/>
      <c r="J2955" s="148"/>
      <c r="K2955" s="148"/>
      <c r="L2955" s="148"/>
      <c r="M2955" s="148"/>
    </row>
    <row r="2956" spans="2:13" x14ac:dyDescent="0.2">
      <c r="B2956" s="148"/>
      <c r="C2956" s="148"/>
      <c r="D2956" s="148"/>
      <c r="E2956" s="148"/>
      <c r="F2956" s="148"/>
      <c r="G2956" s="148"/>
      <c r="H2956" s="148"/>
      <c r="I2956" s="148"/>
      <c r="J2956" s="148"/>
      <c r="K2956" s="148"/>
      <c r="L2956" s="148"/>
      <c r="M2956" s="148"/>
    </row>
    <row r="2957" spans="2:13" x14ac:dyDescent="0.2">
      <c r="B2957" s="148"/>
      <c r="C2957" s="148"/>
      <c r="D2957" s="148"/>
      <c r="E2957" s="148"/>
      <c r="F2957" s="148"/>
      <c r="G2957" s="148"/>
      <c r="H2957" s="148"/>
      <c r="I2957" s="148"/>
      <c r="J2957" s="148"/>
      <c r="K2957" s="148"/>
      <c r="L2957" s="148"/>
      <c r="M2957" s="148"/>
    </row>
    <row r="2958" spans="2:13" x14ac:dyDescent="0.2">
      <c r="B2958" s="148"/>
      <c r="C2958" s="148"/>
      <c r="D2958" s="148"/>
      <c r="E2958" s="148"/>
      <c r="F2958" s="148"/>
      <c r="G2958" s="148"/>
      <c r="H2958" s="148"/>
      <c r="I2958" s="148"/>
      <c r="J2958" s="148"/>
      <c r="K2958" s="148"/>
      <c r="L2958" s="148"/>
      <c r="M2958" s="148"/>
    </row>
    <row r="2959" spans="2:13" x14ac:dyDescent="0.2">
      <c r="B2959" s="148"/>
      <c r="C2959" s="148"/>
      <c r="D2959" s="148"/>
      <c r="E2959" s="148"/>
      <c r="F2959" s="148"/>
      <c r="G2959" s="148"/>
      <c r="H2959" s="148"/>
      <c r="I2959" s="148"/>
      <c r="J2959" s="148"/>
      <c r="K2959" s="148"/>
      <c r="L2959" s="148"/>
      <c r="M2959" s="148"/>
    </row>
    <row r="2960" spans="2:13" x14ac:dyDescent="0.2">
      <c r="B2960" s="148"/>
      <c r="C2960" s="148"/>
      <c r="D2960" s="148"/>
      <c r="E2960" s="148"/>
      <c r="F2960" s="148"/>
      <c r="G2960" s="148"/>
      <c r="H2960" s="148"/>
      <c r="I2960" s="148"/>
      <c r="J2960" s="148"/>
      <c r="K2960" s="148"/>
      <c r="L2960" s="148"/>
      <c r="M2960" s="148"/>
    </row>
    <row r="2961" spans="2:13" x14ac:dyDescent="0.2">
      <c r="B2961" s="148"/>
      <c r="C2961" s="148"/>
      <c r="D2961" s="148"/>
      <c r="E2961" s="148"/>
      <c r="F2961" s="148"/>
      <c r="G2961" s="148"/>
      <c r="H2961" s="148"/>
      <c r="I2961" s="148"/>
      <c r="J2961" s="148"/>
      <c r="K2961" s="148"/>
      <c r="L2961" s="148"/>
      <c r="M2961" s="148"/>
    </row>
    <row r="2962" spans="2:13" x14ac:dyDescent="0.2">
      <c r="B2962" s="148"/>
      <c r="C2962" s="148"/>
      <c r="D2962" s="148"/>
      <c r="E2962" s="148"/>
      <c r="F2962" s="148"/>
      <c r="G2962" s="148"/>
      <c r="H2962" s="148"/>
      <c r="I2962" s="148"/>
      <c r="J2962" s="148"/>
      <c r="K2962" s="148"/>
      <c r="L2962" s="148"/>
      <c r="M2962" s="148"/>
    </row>
    <row r="2963" spans="2:13" x14ac:dyDescent="0.2">
      <c r="B2963" s="148"/>
      <c r="C2963" s="148"/>
      <c r="D2963" s="148"/>
      <c r="E2963" s="148"/>
      <c r="F2963" s="148"/>
      <c r="G2963" s="148"/>
      <c r="H2963" s="148"/>
      <c r="I2963" s="148"/>
      <c r="J2963" s="148"/>
      <c r="K2963" s="148"/>
      <c r="L2963" s="148"/>
      <c r="M2963" s="148"/>
    </row>
    <row r="2964" spans="2:13" x14ac:dyDescent="0.2">
      <c r="B2964" s="148"/>
      <c r="C2964" s="148"/>
      <c r="D2964" s="148"/>
      <c r="E2964" s="148"/>
      <c r="F2964" s="148"/>
      <c r="G2964" s="148"/>
      <c r="H2964" s="148"/>
      <c r="I2964" s="148"/>
      <c r="J2964" s="148"/>
      <c r="K2964" s="148"/>
      <c r="L2964" s="148"/>
      <c r="M2964" s="148"/>
    </row>
    <row r="2965" spans="2:13" x14ac:dyDescent="0.2">
      <c r="B2965" s="148"/>
      <c r="C2965" s="148"/>
      <c r="D2965" s="148"/>
      <c r="E2965" s="148"/>
      <c r="F2965" s="148"/>
      <c r="G2965" s="148"/>
      <c r="H2965" s="148"/>
      <c r="I2965" s="148"/>
      <c r="J2965" s="148"/>
      <c r="K2965" s="148"/>
      <c r="L2965" s="148"/>
      <c r="M2965" s="148"/>
    </row>
    <row r="2966" spans="2:13" x14ac:dyDescent="0.2">
      <c r="B2966" s="148"/>
      <c r="C2966" s="148"/>
      <c r="D2966" s="148"/>
      <c r="E2966" s="148"/>
      <c r="F2966" s="148"/>
      <c r="G2966" s="148"/>
      <c r="H2966" s="148"/>
      <c r="I2966" s="148"/>
      <c r="J2966" s="148"/>
      <c r="K2966" s="148"/>
      <c r="L2966" s="148"/>
      <c r="M2966" s="148"/>
    </row>
    <row r="2967" spans="2:13" x14ac:dyDescent="0.2">
      <c r="B2967" s="148"/>
      <c r="C2967" s="148"/>
      <c r="D2967" s="148"/>
      <c r="E2967" s="148"/>
      <c r="F2967" s="148"/>
      <c r="G2967" s="148"/>
      <c r="H2967" s="148"/>
      <c r="I2967" s="148"/>
      <c r="J2967" s="148"/>
      <c r="K2967" s="148"/>
      <c r="L2967" s="148"/>
      <c r="M2967" s="148"/>
    </row>
    <row r="2968" spans="2:13" x14ac:dyDescent="0.2">
      <c r="B2968" s="148"/>
      <c r="C2968" s="148"/>
      <c r="D2968" s="148"/>
      <c r="E2968" s="148"/>
      <c r="F2968" s="148"/>
      <c r="G2968" s="148"/>
      <c r="H2968" s="148"/>
      <c r="I2968" s="148"/>
      <c r="J2968" s="148"/>
      <c r="K2968" s="148"/>
      <c r="L2968" s="148"/>
      <c r="M2968" s="148"/>
    </row>
    <row r="2969" spans="2:13" x14ac:dyDescent="0.2">
      <c r="B2969" s="148"/>
      <c r="C2969" s="148"/>
      <c r="D2969" s="148"/>
      <c r="E2969" s="148"/>
      <c r="F2969" s="148"/>
      <c r="G2969" s="148"/>
      <c r="H2969" s="148"/>
      <c r="I2969" s="148"/>
      <c r="J2969" s="148"/>
      <c r="K2969" s="148"/>
      <c r="L2969" s="148"/>
      <c r="M2969" s="148"/>
    </row>
    <row r="2970" spans="2:13" x14ac:dyDescent="0.2">
      <c r="B2970" s="148"/>
      <c r="C2970" s="148"/>
      <c r="D2970" s="148"/>
      <c r="E2970" s="148"/>
      <c r="F2970" s="148"/>
      <c r="G2970" s="148"/>
      <c r="H2970" s="148"/>
      <c r="I2970" s="148"/>
      <c r="J2970" s="148"/>
      <c r="K2970" s="148"/>
      <c r="L2970" s="148"/>
      <c r="M2970" s="148"/>
    </row>
    <row r="2971" spans="2:13" x14ac:dyDescent="0.2">
      <c r="B2971" s="148"/>
      <c r="C2971" s="148"/>
      <c r="D2971" s="148"/>
      <c r="E2971" s="148"/>
      <c r="F2971" s="148"/>
      <c r="G2971" s="148"/>
      <c r="H2971" s="148"/>
      <c r="I2971" s="148"/>
      <c r="J2971" s="148"/>
      <c r="K2971" s="148"/>
      <c r="L2971" s="148"/>
      <c r="M2971" s="148"/>
    </row>
    <row r="2972" spans="2:13" x14ac:dyDescent="0.2">
      <c r="B2972" s="148"/>
      <c r="C2972" s="148"/>
      <c r="D2972" s="148"/>
      <c r="E2972" s="148"/>
      <c r="F2972" s="148"/>
      <c r="G2972" s="148"/>
      <c r="H2972" s="148"/>
      <c r="I2972" s="148"/>
      <c r="J2972" s="148"/>
      <c r="K2972" s="148"/>
      <c r="L2972" s="148"/>
      <c r="M2972" s="148"/>
    </row>
    <row r="2973" spans="2:13" x14ac:dyDescent="0.2">
      <c r="B2973" s="148"/>
      <c r="C2973" s="148"/>
      <c r="D2973" s="148"/>
      <c r="E2973" s="148"/>
      <c r="F2973" s="148"/>
      <c r="G2973" s="148"/>
      <c r="H2973" s="148"/>
      <c r="I2973" s="148"/>
      <c r="J2973" s="148"/>
      <c r="K2973" s="148"/>
      <c r="L2973" s="148"/>
      <c r="M2973" s="148"/>
    </row>
    <row r="2974" spans="2:13" x14ac:dyDescent="0.2">
      <c r="B2974" s="148"/>
      <c r="C2974" s="148"/>
      <c r="D2974" s="148"/>
      <c r="E2974" s="148"/>
      <c r="F2974" s="148"/>
      <c r="G2974" s="148"/>
      <c r="H2974" s="148"/>
      <c r="I2974" s="148"/>
      <c r="J2974" s="148"/>
      <c r="K2974" s="148"/>
      <c r="L2974" s="148"/>
      <c r="M2974" s="148"/>
    </row>
    <row r="2975" spans="2:13" x14ac:dyDescent="0.2">
      <c r="B2975" s="148"/>
      <c r="C2975" s="148"/>
      <c r="D2975" s="148"/>
      <c r="E2975" s="148"/>
      <c r="F2975" s="148"/>
      <c r="G2975" s="148"/>
      <c r="H2975" s="148"/>
      <c r="I2975" s="148"/>
      <c r="J2975" s="148"/>
      <c r="K2975" s="148"/>
      <c r="L2975" s="148"/>
      <c r="M2975" s="148"/>
    </row>
    <row r="2976" spans="2:13" x14ac:dyDescent="0.2">
      <c r="B2976" s="148"/>
      <c r="C2976" s="148"/>
      <c r="D2976" s="148"/>
      <c r="E2976" s="148"/>
      <c r="F2976" s="148"/>
      <c r="G2976" s="148"/>
      <c r="H2976" s="148"/>
      <c r="I2976" s="148"/>
      <c r="J2976" s="148"/>
      <c r="K2976" s="148"/>
      <c r="L2976" s="148"/>
      <c r="M2976" s="148"/>
    </row>
    <row r="2977" spans="2:13" x14ac:dyDescent="0.2">
      <c r="B2977" s="148"/>
      <c r="C2977" s="148"/>
      <c r="D2977" s="148"/>
      <c r="E2977" s="148"/>
      <c r="F2977" s="148"/>
      <c r="G2977" s="148"/>
      <c r="H2977" s="148"/>
      <c r="I2977" s="148"/>
      <c r="J2977" s="148"/>
      <c r="K2977" s="148"/>
      <c r="L2977" s="148"/>
      <c r="M2977" s="148"/>
    </row>
    <row r="2978" spans="2:13" x14ac:dyDescent="0.2">
      <c r="B2978" s="148"/>
      <c r="C2978" s="148"/>
      <c r="D2978" s="148"/>
      <c r="E2978" s="148"/>
      <c r="F2978" s="148"/>
      <c r="G2978" s="148"/>
      <c r="H2978" s="148"/>
      <c r="I2978" s="148"/>
      <c r="J2978" s="148"/>
      <c r="K2978" s="148"/>
      <c r="L2978" s="148"/>
      <c r="M2978" s="148"/>
    </row>
    <row r="2979" spans="2:13" x14ac:dyDescent="0.2">
      <c r="B2979" s="148"/>
      <c r="C2979" s="148"/>
      <c r="D2979" s="148"/>
      <c r="E2979" s="148"/>
      <c r="F2979" s="148"/>
      <c r="G2979" s="148"/>
      <c r="H2979" s="148"/>
      <c r="I2979" s="148"/>
      <c r="J2979" s="148"/>
      <c r="K2979" s="148"/>
      <c r="L2979" s="148"/>
      <c r="M2979" s="148"/>
    </row>
    <row r="2980" spans="2:13" x14ac:dyDescent="0.2">
      <c r="B2980" s="148"/>
      <c r="C2980" s="148"/>
      <c r="D2980" s="148"/>
      <c r="E2980" s="148"/>
      <c r="F2980" s="148"/>
      <c r="G2980" s="148"/>
      <c r="H2980" s="148"/>
      <c r="I2980" s="148"/>
      <c r="J2980" s="148"/>
      <c r="K2980" s="148"/>
      <c r="L2980" s="148"/>
      <c r="M2980" s="148"/>
    </row>
    <row r="2981" spans="2:13" x14ac:dyDescent="0.2">
      <c r="B2981" s="148"/>
      <c r="C2981" s="148"/>
      <c r="D2981" s="148"/>
      <c r="E2981" s="148"/>
      <c r="F2981" s="148"/>
      <c r="G2981" s="148"/>
      <c r="H2981" s="148"/>
      <c r="I2981" s="148"/>
      <c r="J2981" s="148"/>
      <c r="K2981" s="148"/>
      <c r="L2981" s="148"/>
      <c r="M2981" s="148"/>
    </row>
    <row r="2982" spans="2:13" x14ac:dyDescent="0.2">
      <c r="B2982" s="148"/>
      <c r="C2982" s="148"/>
      <c r="D2982" s="148"/>
      <c r="E2982" s="148"/>
      <c r="F2982" s="148"/>
      <c r="G2982" s="148"/>
      <c r="H2982" s="148"/>
      <c r="I2982" s="148"/>
      <c r="J2982" s="148"/>
      <c r="K2982" s="148"/>
      <c r="L2982" s="148"/>
      <c r="M2982" s="148"/>
    </row>
    <row r="2983" spans="2:13" x14ac:dyDescent="0.2">
      <c r="B2983" s="148"/>
      <c r="C2983" s="148"/>
      <c r="D2983" s="148"/>
      <c r="E2983" s="148"/>
      <c r="F2983" s="148"/>
      <c r="G2983" s="148"/>
      <c r="H2983" s="148"/>
      <c r="I2983" s="148"/>
      <c r="J2983" s="148"/>
      <c r="K2983" s="148"/>
      <c r="L2983" s="148"/>
      <c r="M2983" s="148"/>
    </row>
    <row r="2984" spans="2:13" x14ac:dyDescent="0.2">
      <c r="B2984" s="148"/>
      <c r="C2984" s="148"/>
      <c r="D2984" s="148"/>
      <c r="E2984" s="148"/>
      <c r="F2984" s="148"/>
      <c r="G2984" s="148"/>
      <c r="H2984" s="148"/>
      <c r="I2984" s="148"/>
      <c r="J2984" s="148"/>
      <c r="K2984" s="148"/>
      <c r="L2984" s="148"/>
      <c r="M2984" s="148"/>
    </row>
    <row r="2985" spans="2:13" x14ac:dyDescent="0.2">
      <c r="B2985" s="148"/>
      <c r="C2985" s="148"/>
      <c r="D2985" s="148"/>
      <c r="E2985" s="148"/>
      <c r="F2985" s="148"/>
      <c r="G2985" s="148"/>
      <c r="H2985" s="148"/>
      <c r="I2985" s="148"/>
      <c r="J2985" s="148"/>
      <c r="K2985" s="148"/>
      <c r="L2985" s="148"/>
      <c r="M2985" s="148"/>
    </row>
    <row r="2986" spans="2:13" x14ac:dyDescent="0.2">
      <c r="B2986" s="148"/>
      <c r="C2986" s="148"/>
      <c r="D2986" s="148"/>
      <c r="E2986" s="148"/>
      <c r="F2986" s="148"/>
      <c r="G2986" s="148"/>
      <c r="H2986" s="148"/>
      <c r="I2986" s="148"/>
      <c r="J2986" s="148"/>
      <c r="K2986" s="148"/>
      <c r="L2986" s="148"/>
      <c r="M2986" s="148"/>
    </row>
    <row r="2987" spans="2:13" x14ac:dyDescent="0.2">
      <c r="B2987" s="148"/>
      <c r="C2987" s="148"/>
      <c r="D2987" s="148"/>
      <c r="E2987" s="148"/>
      <c r="F2987" s="148"/>
      <c r="G2987" s="148"/>
      <c r="H2987" s="148"/>
      <c r="I2987" s="148"/>
      <c r="J2987" s="148"/>
      <c r="K2987" s="148"/>
      <c r="L2987" s="148"/>
      <c r="M2987" s="148"/>
    </row>
    <row r="2988" spans="2:13" x14ac:dyDescent="0.2">
      <c r="B2988" s="148"/>
      <c r="C2988" s="148"/>
      <c r="D2988" s="148"/>
      <c r="E2988" s="148"/>
      <c r="F2988" s="148"/>
      <c r="G2988" s="148"/>
      <c r="H2988" s="148"/>
      <c r="I2988" s="148"/>
      <c r="J2988" s="148"/>
      <c r="K2988" s="148"/>
      <c r="L2988" s="148"/>
      <c r="M2988" s="148"/>
    </row>
    <row r="2989" spans="2:13" x14ac:dyDescent="0.2">
      <c r="B2989" s="148"/>
      <c r="C2989" s="148"/>
      <c r="D2989" s="148"/>
      <c r="E2989" s="148"/>
      <c r="F2989" s="148"/>
      <c r="G2989" s="148"/>
      <c r="H2989" s="148"/>
      <c r="I2989" s="148"/>
      <c r="J2989" s="148"/>
      <c r="K2989" s="148"/>
      <c r="L2989" s="148"/>
      <c r="M2989" s="148"/>
    </row>
    <row r="2990" spans="2:13" x14ac:dyDescent="0.2">
      <c r="B2990" s="148"/>
      <c r="C2990" s="148"/>
      <c r="D2990" s="148"/>
      <c r="E2990" s="148"/>
      <c r="F2990" s="148"/>
      <c r="G2990" s="148"/>
      <c r="H2990" s="148"/>
      <c r="I2990" s="148"/>
      <c r="J2990" s="148"/>
      <c r="K2990" s="148"/>
      <c r="L2990" s="148"/>
      <c r="M2990" s="148"/>
    </row>
    <row r="2991" spans="2:13" x14ac:dyDescent="0.2">
      <c r="B2991" s="148"/>
      <c r="C2991" s="148"/>
      <c r="D2991" s="148"/>
      <c r="E2991" s="148"/>
      <c r="F2991" s="148"/>
      <c r="G2991" s="148"/>
      <c r="H2991" s="148"/>
      <c r="I2991" s="148"/>
      <c r="J2991" s="148"/>
      <c r="K2991" s="148"/>
      <c r="L2991" s="148"/>
      <c r="M2991" s="148"/>
    </row>
    <row r="2992" spans="2:13" x14ac:dyDescent="0.2">
      <c r="B2992" s="148"/>
      <c r="C2992" s="148"/>
      <c r="D2992" s="148"/>
      <c r="E2992" s="148"/>
      <c r="F2992" s="148"/>
      <c r="G2992" s="148"/>
      <c r="H2992" s="148"/>
      <c r="I2992" s="148"/>
      <c r="J2992" s="148"/>
      <c r="K2992" s="148"/>
      <c r="L2992" s="148"/>
      <c r="M2992" s="148"/>
    </row>
    <row r="2993" spans="2:13" x14ac:dyDescent="0.2">
      <c r="B2993" s="148"/>
      <c r="C2993" s="148"/>
      <c r="D2993" s="148"/>
      <c r="E2993" s="148"/>
      <c r="F2993" s="148"/>
      <c r="G2993" s="148"/>
      <c r="H2993" s="148"/>
      <c r="I2993" s="148"/>
      <c r="J2993" s="148"/>
      <c r="K2993" s="148"/>
      <c r="L2993" s="148"/>
      <c r="M2993" s="148"/>
    </row>
    <row r="2994" spans="2:13" x14ac:dyDescent="0.2">
      <c r="B2994" s="148"/>
      <c r="C2994" s="148"/>
      <c r="D2994" s="148"/>
      <c r="E2994" s="148"/>
      <c r="F2994" s="148"/>
      <c r="G2994" s="148"/>
      <c r="H2994" s="148"/>
      <c r="I2994" s="148"/>
      <c r="J2994" s="148"/>
      <c r="K2994" s="148"/>
      <c r="L2994" s="148"/>
      <c r="M2994" s="148"/>
    </row>
    <row r="2995" spans="2:13" x14ac:dyDescent="0.2">
      <c r="B2995" s="148"/>
      <c r="C2995" s="148"/>
      <c r="D2995" s="148"/>
      <c r="E2995" s="148"/>
      <c r="F2995" s="148"/>
      <c r="G2995" s="148"/>
      <c r="H2995" s="148"/>
      <c r="I2995" s="148"/>
      <c r="J2995" s="148"/>
      <c r="K2995" s="148"/>
      <c r="L2995" s="148"/>
      <c r="M2995" s="148"/>
    </row>
    <row r="2996" spans="2:13" x14ac:dyDescent="0.2">
      <c r="B2996" s="148"/>
      <c r="C2996" s="148"/>
      <c r="D2996" s="148"/>
      <c r="E2996" s="148"/>
      <c r="F2996" s="148"/>
      <c r="G2996" s="148"/>
      <c r="H2996" s="148"/>
      <c r="I2996" s="148"/>
      <c r="J2996" s="148"/>
      <c r="K2996" s="148"/>
      <c r="L2996" s="148"/>
      <c r="M2996" s="148"/>
    </row>
    <row r="2997" spans="2:13" x14ac:dyDescent="0.2">
      <c r="B2997" s="148"/>
      <c r="C2997" s="148"/>
      <c r="D2997" s="148"/>
      <c r="E2997" s="148"/>
      <c r="F2997" s="148"/>
      <c r="G2997" s="148"/>
      <c r="H2997" s="148"/>
      <c r="I2997" s="148"/>
      <c r="J2997" s="148"/>
      <c r="K2997" s="148"/>
      <c r="L2997" s="148"/>
      <c r="M2997" s="148"/>
    </row>
    <row r="2998" spans="2:13" x14ac:dyDescent="0.2">
      <c r="B2998" s="148"/>
      <c r="C2998" s="148"/>
      <c r="D2998" s="148"/>
      <c r="E2998" s="148"/>
      <c r="F2998" s="148"/>
      <c r="G2998" s="148"/>
      <c r="H2998" s="148"/>
      <c r="I2998" s="148"/>
      <c r="J2998" s="148"/>
      <c r="K2998" s="148"/>
      <c r="L2998" s="148"/>
      <c r="M2998" s="148"/>
    </row>
    <row r="2999" spans="2:13" x14ac:dyDescent="0.2">
      <c r="B2999" s="148"/>
      <c r="C2999" s="148"/>
      <c r="D2999" s="148"/>
      <c r="E2999" s="148"/>
      <c r="F2999" s="148"/>
      <c r="G2999" s="148"/>
      <c r="H2999" s="148"/>
      <c r="I2999" s="148"/>
      <c r="J2999" s="148"/>
      <c r="K2999" s="148"/>
      <c r="L2999" s="148"/>
      <c r="M2999" s="148"/>
    </row>
    <row r="3000" spans="2:13" x14ac:dyDescent="0.2">
      <c r="B3000" s="148"/>
      <c r="C3000" s="148"/>
      <c r="D3000" s="148"/>
      <c r="E3000" s="148"/>
      <c r="F3000" s="148"/>
      <c r="G3000" s="148"/>
      <c r="H3000" s="148"/>
      <c r="I3000" s="148"/>
      <c r="J3000" s="148"/>
      <c r="K3000" s="148"/>
      <c r="L3000" s="148"/>
      <c r="M3000" s="148"/>
    </row>
    <row r="3001" spans="2:13" x14ac:dyDescent="0.2">
      <c r="B3001" s="148"/>
      <c r="C3001" s="148"/>
      <c r="D3001" s="148"/>
      <c r="E3001" s="148"/>
      <c r="F3001" s="148"/>
      <c r="G3001" s="148"/>
      <c r="H3001" s="148"/>
      <c r="I3001" s="148"/>
      <c r="J3001" s="148"/>
      <c r="K3001" s="148"/>
      <c r="L3001" s="148"/>
      <c r="M3001" s="148"/>
    </row>
    <row r="3002" spans="2:13" x14ac:dyDescent="0.2">
      <c r="B3002" s="148"/>
      <c r="C3002" s="148"/>
      <c r="D3002" s="148"/>
      <c r="E3002" s="148"/>
      <c r="F3002" s="148"/>
      <c r="G3002" s="148"/>
      <c r="H3002" s="148"/>
      <c r="I3002" s="148"/>
      <c r="J3002" s="148"/>
      <c r="K3002" s="148"/>
      <c r="L3002" s="148"/>
      <c r="M3002" s="148"/>
    </row>
    <row r="3003" spans="2:13" x14ac:dyDescent="0.2">
      <c r="B3003" s="148"/>
      <c r="C3003" s="148"/>
      <c r="D3003" s="148"/>
      <c r="E3003" s="148"/>
      <c r="F3003" s="148"/>
      <c r="G3003" s="148"/>
      <c r="H3003" s="148"/>
      <c r="I3003" s="148"/>
      <c r="J3003" s="148"/>
      <c r="K3003" s="148"/>
      <c r="L3003" s="148"/>
      <c r="M3003" s="148"/>
    </row>
    <row r="3004" spans="2:13" x14ac:dyDescent="0.2">
      <c r="B3004" s="148"/>
      <c r="C3004" s="148"/>
      <c r="D3004" s="148"/>
      <c r="E3004" s="148"/>
      <c r="F3004" s="148"/>
      <c r="G3004" s="148"/>
      <c r="H3004" s="148"/>
      <c r="I3004" s="148"/>
      <c r="J3004" s="148"/>
      <c r="K3004" s="148"/>
      <c r="L3004" s="148"/>
      <c r="M3004" s="148"/>
    </row>
    <row r="3005" spans="2:13" x14ac:dyDescent="0.2">
      <c r="B3005" s="148"/>
      <c r="C3005" s="148"/>
      <c r="D3005" s="148"/>
      <c r="E3005" s="148"/>
      <c r="F3005" s="148"/>
      <c r="G3005" s="148"/>
      <c r="H3005" s="148"/>
      <c r="I3005" s="148"/>
      <c r="J3005" s="148"/>
      <c r="K3005" s="148"/>
      <c r="L3005" s="148"/>
      <c r="M3005" s="148"/>
    </row>
    <row r="3006" spans="2:13" x14ac:dyDescent="0.2">
      <c r="B3006" s="148"/>
      <c r="C3006" s="148"/>
      <c r="D3006" s="148"/>
      <c r="E3006" s="148"/>
      <c r="F3006" s="148"/>
      <c r="G3006" s="148"/>
      <c r="H3006" s="148"/>
      <c r="I3006" s="148"/>
      <c r="J3006" s="148"/>
      <c r="K3006" s="148"/>
      <c r="L3006" s="148"/>
      <c r="M3006" s="148"/>
    </row>
    <row r="3007" spans="2:13" x14ac:dyDescent="0.2">
      <c r="B3007" s="148"/>
      <c r="C3007" s="148"/>
      <c r="D3007" s="148"/>
      <c r="E3007" s="148"/>
      <c r="F3007" s="148"/>
      <c r="G3007" s="148"/>
      <c r="H3007" s="148"/>
      <c r="I3007" s="148"/>
      <c r="J3007" s="148"/>
      <c r="K3007" s="148"/>
      <c r="L3007" s="148"/>
      <c r="M3007" s="148"/>
    </row>
    <row r="3008" spans="2:13" x14ac:dyDescent="0.2">
      <c r="B3008" s="148"/>
      <c r="C3008" s="148"/>
      <c r="D3008" s="148"/>
      <c r="E3008" s="148"/>
      <c r="F3008" s="148"/>
      <c r="G3008" s="148"/>
      <c r="H3008" s="148"/>
      <c r="I3008" s="148"/>
      <c r="J3008" s="148"/>
      <c r="K3008" s="148"/>
      <c r="L3008" s="148"/>
      <c r="M3008" s="148"/>
    </row>
    <row r="3009" spans="2:13" x14ac:dyDescent="0.2">
      <c r="B3009" s="148"/>
      <c r="C3009" s="148"/>
      <c r="D3009" s="148"/>
      <c r="E3009" s="148"/>
      <c r="F3009" s="148"/>
      <c r="G3009" s="148"/>
      <c r="H3009" s="148"/>
      <c r="I3009" s="148"/>
      <c r="J3009" s="148"/>
      <c r="K3009" s="148"/>
      <c r="L3009" s="148"/>
      <c r="M3009" s="148"/>
    </row>
    <row r="3010" spans="2:13" x14ac:dyDescent="0.2">
      <c r="B3010" s="148"/>
      <c r="C3010" s="148"/>
      <c r="D3010" s="148"/>
      <c r="E3010" s="148"/>
      <c r="F3010" s="148"/>
      <c r="G3010" s="148"/>
      <c r="H3010" s="148"/>
      <c r="I3010" s="148"/>
      <c r="J3010" s="148"/>
      <c r="K3010" s="148"/>
      <c r="L3010" s="148"/>
      <c r="M3010" s="148"/>
    </row>
    <row r="3011" spans="2:13" x14ac:dyDescent="0.2">
      <c r="B3011" s="148"/>
      <c r="C3011" s="148"/>
      <c r="D3011" s="148"/>
      <c r="E3011" s="148"/>
      <c r="F3011" s="148"/>
      <c r="G3011" s="148"/>
      <c r="H3011" s="148"/>
      <c r="I3011" s="148"/>
      <c r="J3011" s="148"/>
      <c r="K3011" s="148"/>
      <c r="L3011" s="148"/>
      <c r="M3011" s="148"/>
    </row>
    <row r="3012" spans="2:13" x14ac:dyDescent="0.2">
      <c r="B3012" s="148"/>
      <c r="C3012" s="148"/>
      <c r="D3012" s="148"/>
      <c r="E3012" s="148"/>
      <c r="F3012" s="148"/>
      <c r="G3012" s="148"/>
      <c r="H3012" s="148"/>
      <c r="I3012" s="148"/>
      <c r="J3012" s="148"/>
      <c r="K3012" s="148"/>
      <c r="L3012" s="148"/>
      <c r="M3012" s="148"/>
    </row>
    <row r="3013" spans="2:13" x14ac:dyDescent="0.2">
      <c r="B3013" s="148"/>
      <c r="C3013" s="148"/>
      <c r="D3013" s="148"/>
      <c r="E3013" s="148"/>
      <c r="F3013" s="148"/>
      <c r="G3013" s="148"/>
      <c r="H3013" s="148"/>
      <c r="I3013" s="148"/>
      <c r="J3013" s="148"/>
      <c r="K3013" s="148"/>
      <c r="L3013" s="148"/>
      <c r="M3013" s="148"/>
    </row>
    <row r="3014" spans="2:13" x14ac:dyDescent="0.2">
      <c r="B3014" s="148"/>
      <c r="C3014" s="148"/>
      <c r="D3014" s="148"/>
      <c r="E3014" s="148"/>
      <c r="F3014" s="148"/>
      <c r="G3014" s="148"/>
      <c r="H3014" s="148"/>
      <c r="I3014" s="148"/>
      <c r="J3014" s="148"/>
      <c r="K3014" s="148"/>
      <c r="L3014" s="148"/>
      <c r="M3014" s="148"/>
    </row>
    <row r="3015" spans="2:13" x14ac:dyDescent="0.2">
      <c r="B3015" s="148"/>
      <c r="C3015" s="148"/>
      <c r="D3015" s="148"/>
      <c r="E3015" s="148"/>
      <c r="F3015" s="148"/>
      <c r="G3015" s="148"/>
      <c r="H3015" s="148"/>
      <c r="I3015" s="148"/>
      <c r="J3015" s="148"/>
      <c r="K3015" s="148"/>
      <c r="L3015" s="148"/>
      <c r="M3015" s="148"/>
    </row>
    <row r="3016" spans="2:13" x14ac:dyDescent="0.2">
      <c r="B3016" s="148"/>
      <c r="C3016" s="148"/>
      <c r="D3016" s="148"/>
      <c r="E3016" s="148"/>
      <c r="F3016" s="148"/>
      <c r="G3016" s="148"/>
      <c r="H3016" s="148"/>
      <c r="I3016" s="148"/>
      <c r="J3016" s="148"/>
      <c r="K3016" s="148"/>
      <c r="L3016" s="148"/>
      <c r="M3016" s="148"/>
    </row>
    <row r="3017" spans="2:13" x14ac:dyDescent="0.2">
      <c r="B3017" s="148"/>
      <c r="C3017" s="148"/>
      <c r="D3017" s="148"/>
      <c r="E3017" s="148"/>
      <c r="F3017" s="148"/>
      <c r="G3017" s="148"/>
      <c r="H3017" s="148"/>
      <c r="I3017" s="148"/>
      <c r="J3017" s="148"/>
      <c r="K3017" s="148"/>
      <c r="L3017" s="148"/>
      <c r="M3017" s="148"/>
    </row>
    <row r="3018" spans="2:13" x14ac:dyDescent="0.2">
      <c r="B3018" s="148"/>
      <c r="C3018" s="148"/>
      <c r="D3018" s="148"/>
      <c r="E3018" s="148"/>
      <c r="F3018" s="148"/>
      <c r="G3018" s="148"/>
      <c r="H3018" s="148"/>
      <c r="I3018" s="148"/>
      <c r="J3018" s="148"/>
      <c r="K3018" s="148"/>
      <c r="L3018" s="148"/>
      <c r="M3018" s="148"/>
    </row>
    <row r="3019" spans="2:13" x14ac:dyDescent="0.2">
      <c r="B3019" s="148"/>
      <c r="C3019" s="148"/>
      <c r="D3019" s="148"/>
      <c r="E3019" s="148"/>
      <c r="F3019" s="148"/>
      <c r="G3019" s="148"/>
      <c r="H3019" s="148"/>
      <c r="I3019" s="148"/>
      <c r="J3019" s="148"/>
      <c r="K3019" s="148"/>
      <c r="L3019" s="148"/>
      <c r="M3019" s="148"/>
    </row>
    <row r="3020" spans="2:13" x14ac:dyDescent="0.2">
      <c r="B3020" s="148"/>
      <c r="C3020" s="148"/>
      <c r="D3020" s="148"/>
      <c r="E3020" s="148"/>
      <c r="F3020" s="148"/>
      <c r="G3020" s="148"/>
      <c r="H3020" s="148"/>
      <c r="I3020" s="148"/>
      <c r="J3020" s="148"/>
      <c r="K3020" s="148"/>
      <c r="L3020" s="148"/>
      <c r="M3020" s="148"/>
    </row>
    <row r="3021" spans="2:13" x14ac:dyDescent="0.2">
      <c r="B3021" s="148"/>
      <c r="C3021" s="148"/>
      <c r="D3021" s="148"/>
      <c r="E3021" s="148"/>
      <c r="F3021" s="148"/>
      <c r="G3021" s="148"/>
      <c r="H3021" s="148"/>
      <c r="I3021" s="148"/>
      <c r="J3021" s="148"/>
      <c r="K3021" s="148"/>
      <c r="L3021" s="148"/>
      <c r="M3021" s="148"/>
    </row>
    <row r="3022" spans="2:13" x14ac:dyDescent="0.2">
      <c r="B3022" s="148"/>
      <c r="C3022" s="148"/>
      <c r="D3022" s="148"/>
      <c r="E3022" s="148"/>
      <c r="F3022" s="148"/>
      <c r="G3022" s="148"/>
      <c r="H3022" s="148"/>
      <c r="I3022" s="148"/>
      <c r="J3022" s="148"/>
      <c r="K3022" s="148"/>
      <c r="L3022" s="148"/>
      <c r="M3022" s="148"/>
    </row>
    <row r="3023" spans="2:13" x14ac:dyDescent="0.2">
      <c r="B3023" s="148"/>
      <c r="C3023" s="148"/>
      <c r="D3023" s="148"/>
      <c r="E3023" s="148"/>
      <c r="F3023" s="148"/>
      <c r="G3023" s="148"/>
      <c r="H3023" s="148"/>
      <c r="I3023" s="148"/>
      <c r="J3023" s="148"/>
      <c r="K3023" s="148"/>
      <c r="L3023" s="148"/>
      <c r="M3023" s="148"/>
    </row>
    <row r="3024" spans="2:13" x14ac:dyDescent="0.2">
      <c r="B3024" s="148"/>
      <c r="C3024" s="148"/>
      <c r="D3024" s="148"/>
      <c r="E3024" s="148"/>
      <c r="F3024" s="148"/>
      <c r="G3024" s="148"/>
      <c r="H3024" s="148"/>
      <c r="I3024" s="148"/>
      <c r="J3024" s="148"/>
      <c r="K3024" s="148"/>
      <c r="L3024" s="148"/>
      <c r="M3024" s="148"/>
    </row>
    <row r="3025" spans="2:13" x14ac:dyDescent="0.2">
      <c r="B3025" s="148"/>
      <c r="C3025" s="148"/>
      <c r="D3025" s="148"/>
      <c r="E3025" s="148"/>
      <c r="F3025" s="148"/>
      <c r="G3025" s="148"/>
      <c r="H3025" s="148"/>
      <c r="I3025" s="148"/>
      <c r="J3025" s="148"/>
      <c r="K3025" s="148"/>
      <c r="L3025" s="148"/>
      <c r="M3025" s="148"/>
    </row>
    <row r="3026" spans="2:13" x14ac:dyDescent="0.2">
      <c r="B3026" s="148"/>
      <c r="C3026" s="148"/>
      <c r="D3026" s="148"/>
      <c r="E3026" s="148"/>
      <c r="F3026" s="148"/>
      <c r="G3026" s="148"/>
      <c r="H3026" s="148"/>
      <c r="I3026" s="148"/>
      <c r="J3026" s="148"/>
      <c r="K3026" s="148"/>
      <c r="L3026" s="148"/>
      <c r="M3026" s="148"/>
    </row>
    <row r="3027" spans="2:13" x14ac:dyDescent="0.2">
      <c r="B3027" s="148"/>
      <c r="C3027" s="148"/>
      <c r="D3027" s="148"/>
      <c r="E3027" s="148"/>
      <c r="F3027" s="148"/>
      <c r="G3027" s="148"/>
      <c r="H3027" s="148"/>
      <c r="I3027" s="148"/>
      <c r="J3027" s="148"/>
      <c r="K3027" s="148"/>
      <c r="L3027" s="148"/>
      <c r="M3027" s="148"/>
    </row>
    <row r="3028" spans="2:13" x14ac:dyDescent="0.2">
      <c r="B3028" s="148"/>
      <c r="C3028" s="148"/>
      <c r="D3028" s="148"/>
      <c r="E3028" s="148"/>
      <c r="F3028" s="148"/>
      <c r="G3028" s="148"/>
      <c r="H3028" s="148"/>
      <c r="I3028" s="148"/>
      <c r="J3028" s="148"/>
      <c r="K3028" s="148"/>
      <c r="L3028" s="148"/>
      <c r="M3028" s="148"/>
    </row>
    <row r="3029" spans="2:13" x14ac:dyDescent="0.2">
      <c r="B3029" s="148"/>
      <c r="C3029" s="148"/>
      <c r="D3029" s="148"/>
      <c r="E3029" s="148"/>
      <c r="F3029" s="148"/>
      <c r="G3029" s="148"/>
      <c r="H3029" s="148"/>
      <c r="I3029" s="148"/>
      <c r="J3029" s="148"/>
      <c r="K3029" s="148"/>
      <c r="L3029" s="148"/>
      <c r="M3029" s="148"/>
    </row>
    <row r="3030" spans="2:13" x14ac:dyDescent="0.2">
      <c r="B3030" s="148"/>
      <c r="C3030" s="148"/>
      <c r="D3030" s="148"/>
      <c r="E3030" s="148"/>
      <c r="F3030" s="148"/>
      <c r="G3030" s="148"/>
      <c r="H3030" s="148"/>
      <c r="I3030" s="148"/>
      <c r="J3030" s="148"/>
      <c r="K3030" s="148"/>
      <c r="L3030" s="148"/>
      <c r="M3030" s="148"/>
    </row>
    <row r="3031" spans="2:13" x14ac:dyDescent="0.2">
      <c r="B3031" s="148"/>
      <c r="C3031" s="148"/>
      <c r="D3031" s="148"/>
      <c r="E3031" s="148"/>
      <c r="F3031" s="148"/>
      <c r="G3031" s="148"/>
      <c r="H3031" s="148"/>
      <c r="I3031" s="148"/>
      <c r="J3031" s="148"/>
      <c r="K3031" s="148"/>
      <c r="L3031" s="148"/>
      <c r="M3031" s="148"/>
    </row>
    <row r="3032" spans="2:13" x14ac:dyDescent="0.2">
      <c r="B3032" s="148"/>
      <c r="C3032" s="148"/>
      <c r="D3032" s="148"/>
      <c r="E3032" s="148"/>
      <c r="F3032" s="148"/>
      <c r="G3032" s="148"/>
      <c r="H3032" s="148"/>
      <c r="I3032" s="148"/>
      <c r="J3032" s="148"/>
      <c r="K3032" s="148"/>
      <c r="L3032" s="148"/>
      <c r="M3032" s="148"/>
    </row>
    <row r="3033" spans="2:13" x14ac:dyDescent="0.2">
      <c r="B3033" s="148"/>
      <c r="C3033" s="148"/>
      <c r="D3033" s="148"/>
      <c r="E3033" s="148"/>
      <c r="F3033" s="148"/>
      <c r="G3033" s="148"/>
      <c r="H3033" s="148"/>
      <c r="I3033" s="148"/>
      <c r="J3033" s="148"/>
      <c r="K3033" s="148"/>
      <c r="L3033" s="148"/>
      <c r="M3033" s="148"/>
    </row>
    <row r="3034" spans="2:13" x14ac:dyDescent="0.2">
      <c r="B3034" s="148"/>
      <c r="C3034" s="148"/>
      <c r="D3034" s="148"/>
      <c r="E3034" s="148"/>
      <c r="F3034" s="148"/>
      <c r="G3034" s="148"/>
      <c r="H3034" s="148"/>
      <c r="I3034" s="148"/>
      <c r="J3034" s="148"/>
      <c r="K3034" s="148"/>
      <c r="L3034" s="148"/>
      <c r="M3034" s="148"/>
    </row>
    <row r="3035" spans="2:13" x14ac:dyDescent="0.2">
      <c r="B3035" s="148"/>
      <c r="C3035" s="148"/>
      <c r="D3035" s="148"/>
      <c r="E3035" s="148"/>
      <c r="F3035" s="148"/>
      <c r="G3035" s="148"/>
      <c r="H3035" s="148"/>
      <c r="I3035" s="148"/>
      <c r="J3035" s="148"/>
      <c r="K3035" s="148"/>
      <c r="L3035" s="148"/>
      <c r="M3035" s="148"/>
    </row>
    <row r="3036" spans="2:13" x14ac:dyDescent="0.2">
      <c r="B3036" s="148"/>
      <c r="C3036" s="148"/>
      <c r="D3036" s="148"/>
      <c r="E3036" s="148"/>
      <c r="F3036" s="148"/>
      <c r="G3036" s="148"/>
      <c r="H3036" s="148"/>
      <c r="I3036" s="148"/>
      <c r="J3036" s="148"/>
      <c r="K3036" s="148"/>
      <c r="L3036" s="148"/>
      <c r="M3036" s="148"/>
    </row>
    <row r="3037" spans="2:13" x14ac:dyDescent="0.2">
      <c r="B3037" s="148"/>
      <c r="C3037" s="148"/>
      <c r="D3037" s="148"/>
      <c r="E3037" s="148"/>
      <c r="F3037" s="148"/>
      <c r="G3037" s="148"/>
      <c r="H3037" s="148"/>
      <c r="I3037" s="148"/>
      <c r="J3037" s="148"/>
      <c r="K3037" s="148"/>
      <c r="L3037" s="148"/>
      <c r="M3037" s="148"/>
    </row>
    <row r="3038" spans="2:13" x14ac:dyDescent="0.2">
      <c r="B3038" s="148"/>
      <c r="C3038" s="148"/>
      <c r="D3038" s="148"/>
      <c r="E3038" s="148"/>
      <c r="F3038" s="148"/>
      <c r="G3038" s="148"/>
      <c r="H3038" s="148"/>
      <c r="I3038" s="148"/>
      <c r="J3038" s="148"/>
      <c r="K3038" s="148"/>
      <c r="L3038" s="148"/>
      <c r="M3038" s="148"/>
    </row>
    <row r="3039" spans="2:13" x14ac:dyDescent="0.2">
      <c r="B3039" s="148"/>
      <c r="C3039" s="148"/>
      <c r="D3039" s="148"/>
      <c r="E3039" s="148"/>
      <c r="F3039" s="148"/>
      <c r="G3039" s="148"/>
      <c r="H3039" s="148"/>
      <c r="I3039" s="148"/>
      <c r="J3039" s="148"/>
      <c r="K3039" s="148"/>
      <c r="L3039" s="148"/>
      <c r="M3039" s="148"/>
    </row>
    <row r="3040" spans="2:13" x14ac:dyDescent="0.2">
      <c r="B3040" s="148"/>
      <c r="C3040" s="148"/>
      <c r="D3040" s="148"/>
      <c r="E3040" s="148"/>
      <c r="F3040" s="148"/>
      <c r="G3040" s="148"/>
      <c r="H3040" s="148"/>
      <c r="I3040" s="148"/>
      <c r="J3040" s="148"/>
      <c r="K3040" s="148"/>
      <c r="L3040" s="148"/>
      <c r="M3040" s="148"/>
    </row>
    <row r="3041" spans="2:13" x14ac:dyDescent="0.2">
      <c r="B3041" s="148"/>
      <c r="C3041" s="148"/>
      <c r="D3041" s="148"/>
      <c r="E3041" s="148"/>
      <c r="F3041" s="148"/>
      <c r="G3041" s="148"/>
      <c r="H3041" s="148"/>
      <c r="I3041" s="148"/>
      <c r="J3041" s="148"/>
      <c r="K3041" s="148"/>
      <c r="L3041" s="148"/>
      <c r="M3041" s="148"/>
    </row>
    <row r="3042" spans="2:13" x14ac:dyDescent="0.2">
      <c r="B3042" s="148"/>
      <c r="C3042" s="148"/>
      <c r="D3042" s="148"/>
      <c r="E3042" s="148"/>
      <c r="F3042" s="148"/>
      <c r="G3042" s="148"/>
      <c r="H3042" s="148"/>
      <c r="I3042" s="148"/>
      <c r="J3042" s="148"/>
      <c r="K3042" s="148"/>
      <c r="L3042" s="148"/>
      <c r="M3042" s="148"/>
    </row>
    <row r="3043" spans="2:13" x14ac:dyDescent="0.2">
      <c r="B3043" s="148"/>
      <c r="C3043" s="148"/>
      <c r="D3043" s="148"/>
      <c r="E3043" s="148"/>
      <c r="F3043" s="148"/>
      <c r="G3043" s="148"/>
      <c r="H3043" s="148"/>
      <c r="I3043" s="148"/>
      <c r="J3043" s="148"/>
      <c r="K3043" s="148"/>
      <c r="L3043" s="148"/>
      <c r="M3043" s="148"/>
    </row>
    <row r="3044" spans="2:13" x14ac:dyDescent="0.2">
      <c r="B3044" s="148"/>
      <c r="C3044" s="148"/>
      <c r="D3044" s="148"/>
      <c r="E3044" s="148"/>
      <c r="F3044" s="148"/>
      <c r="G3044" s="148"/>
      <c r="H3044" s="148"/>
      <c r="I3044" s="148"/>
      <c r="J3044" s="148"/>
      <c r="K3044" s="148"/>
      <c r="L3044" s="148"/>
      <c r="M3044" s="148"/>
    </row>
    <row r="3045" spans="2:13" x14ac:dyDescent="0.2">
      <c r="B3045" s="148"/>
      <c r="C3045" s="148"/>
      <c r="D3045" s="148"/>
      <c r="E3045" s="148"/>
      <c r="F3045" s="148"/>
      <c r="G3045" s="148"/>
      <c r="H3045" s="148"/>
      <c r="I3045" s="148"/>
      <c r="J3045" s="148"/>
      <c r="K3045" s="148"/>
      <c r="L3045" s="148"/>
      <c r="M3045" s="148"/>
    </row>
    <row r="3046" spans="2:13" x14ac:dyDescent="0.2">
      <c r="B3046" s="148"/>
      <c r="C3046" s="148"/>
      <c r="D3046" s="148"/>
      <c r="E3046" s="148"/>
      <c r="F3046" s="148"/>
      <c r="G3046" s="148"/>
      <c r="H3046" s="148"/>
      <c r="I3046" s="148"/>
      <c r="J3046" s="148"/>
      <c r="K3046" s="148"/>
      <c r="L3046" s="148"/>
      <c r="M3046" s="148"/>
    </row>
    <row r="3047" spans="2:13" x14ac:dyDescent="0.2">
      <c r="B3047" s="148"/>
      <c r="C3047" s="148"/>
      <c r="D3047" s="148"/>
      <c r="E3047" s="148"/>
      <c r="F3047" s="148"/>
      <c r="G3047" s="148"/>
      <c r="H3047" s="148"/>
      <c r="I3047" s="148"/>
      <c r="J3047" s="148"/>
      <c r="K3047" s="148"/>
      <c r="L3047" s="148"/>
      <c r="M3047" s="148"/>
    </row>
    <row r="3048" spans="2:13" x14ac:dyDescent="0.2">
      <c r="B3048" s="148"/>
      <c r="C3048" s="148"/>
      <c r="D3048" s="148"/>
      <c r="E3048" s="148"/>
      <c r="F3048" s="148"/>
      <c r="G3048" s="148"/>
      <c r="H3048" s="148"/>
      <c r="I3048" s="148"/>
      <c r="J3048" s="148"/>
      <c r="K3048" s="148"/>
      <c r="L3048" s="148"/>
      <c r="M3048" s="148"/>
    </row>
    <row r="3049" spans="2:13" x14ac:dyDescent="0.2">
      <c r="B3049" s="148"/>
      <c r="C3049" s="148"/>
      <c r="D3049" s="148"/>
      <c r="E3049" s="148"/>
      <c r="F3049" s="148"/>
      <c r="G3049" s="148"/>
      <c r="H3049" s="148"/>
      <c r="I3049" s="148"/>
      <c r="J3049" s="148"/>
      <c r="K3049" s="148"/>
      <c r="L3049" s="148"/>
      <c r="M3049" s="148"/>
    </row>
    <row r="3050" spans="2:13" x14ac:dyDescent="0.2">
      <c r="B3050" s="148"/>
      <c r="C3050" s="148"/>
      <c r="D3050" s="148"/>
      <c r="E3050" s="148"/>
      <c r="F3050" s="148"/>
      <c r="G3050" s="148"/>
      <c r="H3050" s="148"/>
      <c r="I3050" s="148"/>
      <c r="J3050" s="148"/>
      <c r="K3050" s="148"/>
      <c r="L3050" s="148"/>
      <c r="M3050" s="148"/>
    </row>
    <row r="3051" spans="2:13" x14ac:dyDescent="0.2">
      <c r="B3051" s="148"/>
      <c r="C3051" s="148"/>
      <c r="D3051" s="148"/>
      <c r="E3051" s="148"/>
      <c r="F3051" s="148"/>
      <c r="G3051" s="148"/>
      <c r="H3051" s="148"/>
      <c r="I3051" s="148"/>
      <c r="J3051" s="148"/>
      <c r="K3051" s="148"/>
      <c r="L3051" s="148"/>
      <c r="M3051" s="148"/>
    </row>
    <row r="3052" spans="2:13" x14ac:dyDescent="0.2">
      <c r="B3052" s="148"/>
      <c r="C3052" s="148"/>
      <c r="D3052" s="148"/>
      <c r="E3052" s="148"/>
      <c r="F3052" s="148"/>
      <c r="G3052" s="148"/>
      <c r="H3052" s="148"/>
      <c r="I3052" s="148"/>
      <c r="J3052" s="148"/>
      <c r="K3052" s="148"/>
      <c r="L3052" s="148"/>
      <c r="M3052" s="148"/>
    </row>
    <row r="3053" spans="2:13" x14ac:dyDescent="0.2">
      <c r="B3053" s="148"/>
      <c r="C3053" s="148"/>
      <c r="D3053" s="148"/>
      <c r="E3053" s="148"/>
      <c r="F3053" s="148"/>
      <c r="G3053" s="148"/>
      <c r="H3053" s="148"/>
      <c r="I3053" s="148"/>
      <c r="J3053" s="148"/>
      <c r="K3053" s="148"/>
      <c r="L3053" s="148"/>
      <c r="M3053" s="148"/>
    </row>
    <row r="3054" spans="2:13" x14ac:dyDescent="0.2">
      <c r="B3054" s="148"/>
      <c r="C3054" s="148"/>
      <c r="D3054" s="148"/>
      <c r="E3054" s="148"/>
      <c r="F3054" s="148"/>
      <c r="G3054" s="148"/>
      <c r="H3054" s="148"/>
      <c r="I3054" s="148"/>
      <c r="J3054" s="148"/>
      <c r="K3054" s="148"/>
      <c r="L3054" s="148"/>
      <c r="M3054" s="148"/>
    </row>
    <row r="3055" spans="2:13" x14ac:dyDescent="0.2">
      <c r="B3055" s="148"/>
      <c r="C3055" s="148"/>
      <c r="D3055" s="148"/>
      <c r="E3055" s="148"/>
      <c r="F3055" s="148"/>
      <c r="G3055" s="148"/>
      <c r="H3055" s="148"/>
      <c r="I3055" s="148"/>
      <c r="J3055" s="148"/>
      <c r="K3055" s="148"/>
      <c r="L3055" s="148"/>
      <c r="M3055" s="148"/>
    </row>
    <row r="3056" spans="2:13" x14ac:dyDescent="0.2">
      <c r="B3056" s="148"/>
      <c r="C3056" s="148"/>
      <c r="D3056" s="148"/>
      <c r="E3056" s="148"/>
      <c r="F3056" s="148"/>
      <c r="G3056" s="148"/>
      <c r="H3056" s="148"/>
      <c r="I3056" s="148"/>
      <c r="J3056" s="148"/>
      <c r="K3056" s="148"/>
      <c r="L3056" s="148"/>
      <c r="M3056" s="148"/>
    </row>
    <row r="3057" spans="2:13" x14ac:dyDescent="0.2">
      <c r="B3057" s="148"/>
      <c r="C3057" s="148"/>
      <c r="D3057" s="148"/>
      <c r="E3057" s="148"/>
      <c r="F3057" s="148"/>
      <c r="G3057" s="148"/>
      <c r="H3057" s="148"/>
      <c r="I3057" s="148"/>
      <c r="J3057" s="148"/>
      <c r="K3057" s="148"/>
      <c r="L3057" s="148"/>
      <c r="M3057" s="148"/>
    </row>
    <row r="3058" spans="2:13" x14ac:dyDescent="0.2">
      <c r="B3058" s="148"/>
      <c r="C3058" s="148"/>
      <c r="D3058" s="148"/>
      <c r="E3058" s="148"/>
      <c r="F3058" s="148"/>
      <c r="G3058" s="148"/>
      <c r="H3058" s="148"/>
      <c r="I3058" s="148"/>
      <c r="J3058" s="148"/>
      <c r="K3058" s="148"/>
      <c r="L3058" s="148"/>
      <c r="M3058" s="148"/>
    </row>
    <row r="3059" spans="2:13" x14ac:dyDescent="0.2">
      <c r="B3059" s="148"/>
      <c r="C3059" s="148"/>
      <c r="D3059" s="148"/>
      <c r="E3059" s="148"/>
      <c r="F3059" s="148"/>
      <c r="G3059" s="148"/>
      <c r="H3059" s="148"/>
      <c r="I3059" s="148"/>
      <c r="J3059" s="148"/>
      <c r="K3059" s="148"/>
      <c r="L3059" s="148"/>
      <c r="M3059" s="148"/>
    </row>
    <row r="3060" spans="2:13" x14ac:dyDescent="0.2">
      <c r="B3060" s="148"/>
      <c r="C3060" s="148"/>
      <c r="D3060" s="148"/>
      <c r="E3060" s="148"/>
      <c r="F3060" s="148"/>
      <c r="G3060" s="148"/>
      <c r="H3060" s="148"/>
      <c r="I3060" s="148"/>
      <c r="J3060" s="148"/>
      <c r="K3060" s="148"/>
      <c r="L3060" s="148"/>
      <c r="M3060" s="148"/>
    </row>
    <row r="3061" spans="2:13" x14ac:dyDescent="0.2">
      <c r="B3061" s="148"/>
      <c r="C3061" s="148"/>
      <c r="D3061" s="148"/>
      <c r="E3061" s="148"/>
      <c r="F3061" s="148"/>
      <c r="G3061" s="148"/>
      <c r="H3061" s="148"/>
      <c r="I3061" s="148"/>
      <c r="J3061" s="148"/>
      <c r="K3061" s="148"/>
      <c r="L3061" s="148"/>
      <c r="M3061" s="148"/>
    </row>
    <row r="3062" spans="2:13" x14ac:dyDescent="0.2">
      <c r="B3062" s="148"/>
      <c r="C3062" s="148"/>
      <c r="D3062" s="148"/>
      <c r="E3062" s="148"/>
      <c r="F3062" s="148"/>
      <c r="G3062" s="148"/>
      <c r="H3062" s="148"/>
      <c r="I3062" s="148"/>
      <c r="J3062" s="148"/>
      <c r="K3062" s="148"/>
      <c r="L3062" s="148"/>
      <c r="M3062" s="148"/>
    </row>
    <row r="3063" spans="2:13" x14ac:dyDescent="0.2">
      <c r="B3063" s="148"/>
      <c r="C3063" s="148"/>
      <c r="D3063" s="148"/>
      <c r="E3063" s="148"/>
      <c r="F3063" s="148"/>
      <c r="G3063" s="148"/>
      <c r="H3063" s="148"/>
      <c r="I3063" s="148"/>
      <c r="J3063" s="148"/>
      <c r="K3063" s="148"/>
      <c r="L3063" s="148"/>
      <c r="M3063" s="148"/>
    </row>
    <row r="3064" spans="2:13" x14ac:dyDescent="0.2">
      <c r="B3064" s="148"/>
      <c r="C3064" s="148"/>
      <c r="D3064" s="148"/>
      <c r="E3064" s="148"/>
      <c r="F3064" s="148"/>
      <c r="G3064" s="148"/>
      <c r="H3064" s="148"/>
      <c r="I3064" s="148"/>
      <c r="J3064" s="148"/>
      <c r="K3064" s="148"/>
      <c r="L3064" s="148"/>
      <c r="M3064" s="148"/>
    </row>
    <row r="3065" spans="2:13" x14ac:dyDescent="0.2">
      <c r="B3065" s="148"/>
      <c r="C3065" s="148"/>
      <c r="D3065" s="148"/>
      <c r="E3065" s="148"/>
      <c r="F3065" s="148"/>
      <c r="G3065" s="148"/>
      <c r="H3065" s="148"/>
      <c r="I3065" s="148"/>
      <c r="J3065" s="148"/>
      <c r="K3065" s="148"/>
      <c r="L3065" s="148"/>
      <c r="M3065" s="148"/>
    </row>
    <row r="3066" spans="2:13" x14ac:dyDescent="0.2">
      <c r="B3066" s="148"/>
      <c r="C3066" s="148"/>
      <c r="D3066" s="148"/>
      <c r="E3066" s="148"/>
      <c r="F3066" s="148"/>
      <c r="G3066" s="148"/>
      <c r="H3066" s="148"/>
      <c r="I3066" s="148"/>
      <c r="J3066" s="148"/>
      <c r="K3066" s="148"/>
      <c r="L3066" s="148"/>
      <c r="M3066" s="148"/>
    </row>
    <row r="3067" spans="2:13" x14ac:dyDescent="0.2">
      <c r="B3067" s="148"/>
      <c r="C3067" s="148"/>
      <c r="D3067" s="148"/>
      <c r="E3067" s="148"/>
      <c r="F3067" s="148"/>
      <c r="G3067" s="148"/>
      <c r="H3067" s="148"/>
      <c r="I3067" s="148"/>
      <c r="J3067" s="148"/>
      <c r="K3067" s="148"/>
      <c r="L3067" s="148"/>
      <c r="M3067" s="148"/>
    </row>
    <row r="3068" spans="2:13" x14ac:dyDescent="0.2">
      <c r="B3068" s="148"/>
      <c r="C3068" s="148"/>
      <c r="D3068" s="148"/>
      <c r="E3068" s="148"/>
      <c r="F3068" s="148"/>
      <c r="G3068" s="148"/>
      <c r="H3068" s="148"/>
      <c r="I3068" s="148"/>
      <c r="J3068" s="148"/>
      <c r="K3068" s="148"/>
      <c r="L3068" s="148"/>
      <c r="M3068" s="148"/>
    </row>
    <row r="3069" spans="2:13" x14ac:dyDescent="0.2">
      <c r="B3069" s="148"/>
      <c r="C3069" s="148"/>
      <c r="D3069" s="148"/>
      <c r="E3069" s="148"/>
      <c r="F3069" s="148"/>
      <c r="G3069" s="148"/>
      <c r="H3069" s="148"/>
      <c r="I3069" s="148"/>
      <c r="J3069" s="148"/>
      <c r="K3069" s="148"/>
      <c r="L3069" s="148"/>
      <c r="M3069" s="148"/>
    </row>
    <row r="3070" spans="2:13" x14ac:dyDescent="0.2">
      <c r="B3070" s="148"/>
      <c r="C3070" s="148"/>
      <c r="D3070" s="148"/>
      <c r="E3070" s="148"/>
      <c r="F3070" s="148"/>
      <c r="G3070" s="148"/>
      <c r="H3070" s="148"/>
      <c r="I3070" s="148"/>
      <c r="J3070" s="148"/>
      <c r="K3070" s="148"/>
      <c r="L3070" s="148"/>
      <c r="M3070" s="148"/>
    </row>
    <row r="3071" spans="2:13" x14ac:dyDescent="0.2">
      <c r="B3071" s="148"/>
      <c r="C3071" s="148"/>
      <c r="D3071" s="148"/>
      <c r="E3071" s="148"/>
      <c r="F3071" s="148"/>
      <c r="G3071" s="148"/>
      <c r="H3071" s="148"/>
      <c r="I3071" s="148"/>
      <c r="J3071" s="148"/>
      <c r="K3071" s="148"/>
      <c r="L3071" s="148"/>
      <c r="M3071" s="148"/>
    </row>
    <row r="3072" spans="2:13" x14ac:dyDescent="0.2">
      <c r="B3072" s="148"/>
      <c r="C3072" s="148"/>
      <c r="D3072" s="148"/>
      <c r="E3072" s="148"/>
      <c r="F3072" s="148"/>
      <c r="G3072" s="148"/>
      <c r="H3072" s="148"/>
      <c r="I3072" s="148"/>
      <c r="J3072" s="148"/>
      <c r="K3072" s="148"/>
      <c r="L3072" s="148"/>
      <c r="M3072" s="148"/>
    </row>
    <row r="3073" spans="2:13" x14ac:dyDescent="0.2">
      <c r="B3073" s="148"/>
      <c r="C3073" s="148"/>
      <c r="D3073" s="148"/>
      <c r="E3073" s="148"/>
      <c r="F3073" s="148"/>
      <c r="G3073" s="148"/>
      <c r="H3073" s="148"/>
      <c r="I3073" s="148"/>
      <c r="J3073" s="148"/>
      <c r="K3073" s="148"/>
      <c r="L3073" s="148"/>
      <c r="M3073" s="148"/>
    </row>
    <row r="3074" spans="2:13" x14ac:dyDescent="0.2">
      <c r="B3074" s="148"/>
      <c r="C3074" s="148"/>
      <c r="D3074" s="148"/>
      <c r="E3074" s="148"/>
      <c r="F3074" s="148"/>
      <c r="G3074" s="148"/>
      <c r="H3074" s="148"/>
      <c r="I3074" s="148"/>
      <c r="J3074" s="148"/>
      <c r="K3074" s="148"/>
      <c r="L3074" s="148"/>
      <c r="M3074" s="148"/>
    </row>
    <row r="3075" spans="2:13" x14ac:dyDescent="0.2">
      <c r="B3075" s="148"/>
      <c r="C3075" s="148"/>
      <c r="D3075" s="148"/>
      <c r="E3075" s="148"/>
      <c r="F3075" s="148"/>
      <c r="G3075" s="148"/>
      <c r="H3075" s="148"/>
      <c r="I3075" s="148"/>
      <c r="J3075" s="148"/>
      <c r="K3075" s="148"/>
      <c r="L3075" s="148"/>
      <c r="M3075" s="148"/>
    </row>
    <row r="3076" spans="2:13" x14ac:dyDescent="0.2">
      <c r="B3076" s="148"/>
      <c r="C3076" s="148"/>
      <c r="D3076" s="148"/>
      <c r="E3076" s="148"/>
      <c r="F3076" s="148"/>
      <c r="G3076" s="148"/>
      <c r="H3076" s="148"/>
      <c r="I3076" s="148"/>
      <c r="J3076" s="148"/>
      <c r="K3076" s="148"/>
      <c r="L3076" s="148"/>
      <c r="M3076" s="148"/>
    </row>
    <row r="3077" spans="2:13" x14ac:dyDescent="0.2">
      <c r="B3077" s="148"/>
      <c r="C3077" s="148"/>
      <c r="D3077" s="148"/>
      <c r="E3077" s="148"/>
      <c r="F3077" s="148"/>
      <c r="G3077" s="148"/>
      <c r="H3077" s="148"/>
      <c r="I3077" s="148"/>
      <c r="J3077" s="148"/>
      <c r="K3077" s="148"/>
      <c r="L3077" s="148"/>
      <c r="M3077" s="148"/>
    </row>
    <row r="3078" spans="2:13" x14ac:dyDescent="0.2">
      <c r="B3078" s="148"/>
      <c r="C3078" s="148"/>
      <c r="D3078" s="148"/>
      <c r="E3078" s="148"/>
      <c r="F3078" s="148"/>
      <c r="G3078" s="148"/>
      <c r="H3078" s="148"/>
      <c r="I3078" s="148"/>
      <c r="J3078" s="148"/>
      <c r="K3078" s="148"/>
      <c r="L3078" s="148"/>
      <c r="M3078" s="148"/>
    </row>
    <row r="3079" spans="2:13" x14ac:dyDescent="0.2">
      <c r="B3079" s="148"/>
      <c r="C3079" s="148"/>
      <c r="D3079" s="148"/>
      <c r="E3079" s="148"/>
      <c r="F3079" s="148"/>
      <c r="G3079" s="148"/>
      <c r="H3079" s="148"/>
      <c r="I3079" s="148"/>
      <c r="J3079" s="148"/>
      <c r="K3079" s="148"/>
      <c r="L3079" s="148"/>
      <c r="M3079" s="148"/>
    </row>
    <row r="3080" spans="2:13" x14ac:dyDescent="0.2">
      <c r="B3080" s="148"/>
      <c r="C3080" s="148"/>
      <c r="D3080" s="148"/>
      <c r="E3080" s="148"/>
      <c r="F3080" s="148"/>
      <c r="G3080" s="148"/>
      <c r="H3080" s="148"/>
      <c r="I3080" s="148"/>
      <c r="J3080" s="148"/>
      <c r="K3080" s="148"/>
      <c r="L3080" s="148"/>
      <c r="M3080" s="148"/>
    </row>
    <row r="3081" spans="2:13" x14ac:dyDescent="0.2">
      <c r="B3081" s="148"/>
      <c r="C3081" s="148"/>
      <c r="D3081" s="148"/>
      <c r="E3081" s="148"/>
      <c r="F3081" s="148"/>
      <c r="G3081" s="148"/>
      <c r="H3081" s="148"/>
      <c r="I3081" s="148"/>
      <c r="J3081" s="148"/>
      <c r="K3081" s="148"/>
      <c r="L3081" s="148"/>
      <c r="M3081" s="148"/>
    </row>
    <row r="3082" spans="2:13" x14ac:dyDescent="0.2">
      <c r="B3082" s="148"/>
      <c r="C3082" s="148"/>
      <c r="D3082" s="148"/>
      <c r="E3082" s="148"/>
      <c r="F3082" s="148"/>
      <c r="G3082" s="148"/>
      <c r="H3082" s="148"/>
      <c r="I3082" s="148"/>
      <c r="J3082" s="148"/>
      <c r="K3082" s="148"/>
      <c r="L3082" s="148"/>
      <c r="M3082" s="148"/>
    </row>
    <row r="3083" spans="2:13" x14ac:dyDescent="0.2">
      <c r="B3083" s="148"/>
      <c r="C3083" s="148"/>
      <c r="D3083" s="148"/>
      <c r="E3083" s="148"/>
      <c r="F3083" s="148"/>
      <c r="G3083" s="148"/>
      <c r="H3083" s="148"/>
      <c r="I3083" s="148"/>
      <c r="J3083" s="148"/>
      <c r="K3083" s="148"/>
      <c r="L3083" s="148"/>
      <c r="M3083" s="148"/>
    </row>
    <row r="3084" spans="2:13" x14ac:dyDescent="0.2">
      <c r="B3084" s="148"/>
      <c r="C3084" s="148"/>
      <c r="D3084" s="148"/>
      <c r="E3084" s="148"/>
      <c r="F3084" s="148"/>
      <c r="G3084" s="148"/>
      <c r="H3084" s="148"/>
      <c r="I3084" s="148"/>
      <c r="J3084" s="148"/>
      <c r="K3084" s="148"/>
      <c r="L3084" s="148"/>
      <c r="M3084" s="148"/>
    </row>
    <row r="3085" spans="2:13" x14ac:dyDescent="0.2">
      <c r="B3085" s="148"/>
      <c r="C3085" s="148"/>
      <c r="D3085" s="148"/>
      <c r="E3085" s="148"/>
      <c r="F3085" s="148"/>
      <c r="G3085" s="148"/>
      <c r="H3085" s="148"/>
      <c r="I3085" s="148"/>
      <c r="J3085" s="148"/>
      <c r="K3085" s="148"/>
      <c r="L3085" s="148"/>
      <c r="M3085" s="148"/>
    </row>
    <row r="3086" spans="2:13" x14ac:dyDescent="0.2">
      <c r="B3086" s="148"/>
      <c r="C3086" s="148"/>
      <c r="D3086" s="148"/>
      <c r="E3086" s="148"/>
      <c r="F3086" s="148"/>
      <c r="G3086" s="148"/>
      <c r="H3086" s="148"/>
      <c r="I3086" s="148"/>
      <c r="J3086" s="148"/>
      <c r="K3086" s="148"/>
      <c r="L3086" s="148"/>
      <c r="M3086" s="148"/>
    </row>
    <row r="3087" spans="2:13" x14ac:dyDescent="0.2">
      <c r="B3087" s="148"/>
      <c r="C3087" s="148"/>
      <c r="D3087" s="148"/>
      <c r="E3087" s="148"/>
      <c r="F3087" s="148"/>
      <c r="G3087" s="148"/>
      <c r="H3087" s="148"/>
      <c r="I3087" s="148"/>
      <c r="J3087" s="148"/>
      <c r="K3087" s="148"/>
      <c r="L3087" s="148"/>
      <c r="M3087" s="148"/>
    </row>
    <row r="3088" spans="2:13" x14ac:dyDescent="0.2">
      <c r="B3088" s="148"/>
      <c r="C3088" s="148"/>
      <c r="D3088" s="148"/>
      <c r="E3088" s="148"/>
      <c r="F3088" s="148"/>
      <c r="G3088" s="148"/>
      <c r="H3088" s="148"/>
      <c r="I3088" s="148"/>
      <c r="J3088" s="148"/>
      <c r="K3088" s="148"/>
      <c r="L3088" s="148"/>
      <c r="M3088" s="148"/>
    </row>
    <row r="3089" spans="2:13" x14ac:dyDescent="0.2">
      <c r="B3089" s="148"/>
      <c r="C3089" s="148"/>
      <c r="D3089" s="148"/>
      <c r="E3089" s="148"/>
      <c r="F3089" s="148"/>
      <c r="G3089" s="148"/>
      <c r="H3089" s="148"/>
      <c r="I3089" s="148"/>
      <c r="J3089" s="148"/>
      <c r="K3089" s="148"/>
      <c r="L3089" s="148"/>
      <c r="M3089" s="148"/>
    </row>
    <row r="3090" spans="2:13" x14ac:dyDescent="0.2">
      <c r="B3090" s="148"/>
      <c r="C3090" s="148"/>
      <c r="D3090" s="148"/>
      <c r="E3090" s="148"/>
      <c r="F3090" s="148"/>
      <c r="G3090" s="148"/>
      <c r="H3090" s="148"/>
      <c r="I3090" s="148"/>
      <c r="J3090" s="148"/>
      <c r="K3090" s="148"/>
      <c r="L3090" s="148"/>
      <c r="M3090" s="148"/>
    </row>
    <row r="3091" spans="2:13" x14ac:dyDescent="0.2">
      <c r="B3091" s="148"/>
      <c r="C3091" s="148"/>
      <c r="D3091" s="148"/>
      <c r="E3091" s="148"/>
      <c r="F3091" s="148"/>
      <c r="G3091" s="148"/>
      <c r="H3091" s="148"/>
      <c r="I3091" s="148"/>
      <c r="J3091" s="148"/>
      <c r="K3091" s="148"/>
      <c r="L3091" s="148"/>
      <c r="M3091" s="148"/>
    </row>
    <row r="3092" spans="2:13" x14ac:dyDescent="0.2">
      <c r="B3092" s="148"/>
      <c r="C3092" s="148"/>
      <c r="D3092" s="148"/>
      <c r="E3092" s="148"/>
      <c r="F3092" s="148"/>
      <c r="G3092" s="148"/>
      <c r="H3092" s="148"/>
      <c r="I3092" s="148"/>
      <c r="J3092" s="148"/>
      <c r="K3092" s="148"/>
      <c r="L3092" s="148"/>
      <c r="M3092" s="148"/>
    </row>
    <row r="3093" spans="2:13" x14ac:dyDescent="0.2">
      <c r="B3093" s="148"/>
      <c r="C3093" s="148"/>
      <c r="D3093" s="148"/>
      <c r="E3093" s="148"/>
      <c r="F3093" s="148"/>
      <c r="G3093" s="148"/>
      <c r="H3093" s="148"/>
      <c r="I3093" s="148"/>
      <c r="J3093" s="148"/>
      <c r="K3093" s="148"/>
      <c r="L3093" s="148"/>
      <c r="M3093" s="148"/>
    </row>
    <row r="3094" spans="2:13" x14ac:dyDescent="0.2">
      <c r="B3094" s="148"/>
      <c r="C3094" s="148"/>
      <c r="D3094" s="148"/>
      <c r="E3094" s="148"/>
      <c r="F3094" s="148"/>
      <c r="G3094" s="148"/>
      <c r="H3094" s="148"/>
      <c r="I3094" s="148"/>
      <c r="J3094" s="148"/>
      <c r="K3094" s="148"/>
      <c r="L3094" s="148"/>
      <c r="M3094" s="148"/>
    </row>
    <row r="3095" spans="2:13" x14ac:dyDescent="0.2">
      <c r="B3095" s="148"/>
      <c r="C3095" s="148"/>
      <c r="D3095" s="148"/>
      <c r="E3095" s="148"/>
      <c r="F3095" s="148"/>
      <c r="G3095" s="148"/>
      <c r="H3095" s="148"/>
      <c r="I3095" s="148"/>
      <c r="J3095" s="148"/>
      <c r="K3095" s="148"/>
      <c r="L3095" s="148"/>
      <c r="M3095" s="148"/>
    </row>
    <row r="3096" spans="2:13" x14ac:dyDescent="0.2">
      <c r="B3096" s="148"/>
      <c r="C3096" s="148"/>
      <c r="D3096" s="148"/>
      <c r="E3096" s="148"/>
      <c r="F3096" s="148"/>
      <c r="G3096" s="148"/>
      <c r="H3096" s="148"/>
      <c r="I3096" s="148"/>
      <c r="J3096" s="148"/>
      <c r="K3096" s="148"/>
      <c r="L3096" s="148"/>
      <c r="M3096" s="148"/>
    </row>
    <row r="3097" spans="2:13" x14ac:dyDescent="0.2">
      <c r="B3097" s="148"/>
      <c r="C3097" s="148"/>
      <c r="D3097" s="148"/>
      <c r="E3097" s="148"/>
      <c r="F3097" s="148"/>
      <c r="G3097" s="148"/>
      <c r="H3097" s="148"/>
      <c r="I3097" s="148"/>
      <c r="J3097" s="148"/>
      <c r="K3097" s="148"/>
      <c r="L3097" s="148"/>
      <c r="M3097" s="148"/>
    </row>
    <row r="3098" spans="2:13" x14ac:dyDescent="0.2">
      <c r="B3098" s="148"/>
      <c r="C3098" s="148"/>
      <c r="D3098" s="148"/>
      <c r="E3098" s="148"/>
      <c r="F3098" s="148"/>
      <c r="G3098" s="148"/>
      <c r="H3098" s="148"/>
      <c r="I3098" s="148"/>
      <c r="J3098" s="148"/>
      <c r="K3098" s="148"/>
      <c r="L3098" s="148"/>
      <c r="M3098" s="148"/>
    </row>
    <row r="3099" spans="2:13" x14ac:dyDescent="0.2">
      <c r="B3099" s="148"/>
      <c r="C3099" s="148"/>
      <c r="D3099" s="148"/>
      <c r="E3099" s="148"/>
      <c r="F3099" s="148"/>
      <c r="G3099" s="148"/>
      <c r="H3099" s="148"/>
      <c r="I3099" s="148"/>
      <c r="J3099" s="148"/>
      <c r="K3099" s="148"/>
      <c r="L3099" s="148"/>
      <c r="M3099" s="148"/>
    </row>
    <row r="3100" spans="2:13" x14ac:dyDescent="0.2">
      <c r="B3100" s="148"/>
      <c r="C3100" s="148"/>
      <c r="D3100" s="148"/>
      <c r="E3100" s="148"/>
      <c r="F3100" s="148"/>
      <c r="G3100" s="148"/>
      <c r="H3100" s="148"/>
      <c r="I3100" s="148"/>
      <c r="J3100" s="148"/>
      <c r="K3100" s="148"/>
      <c r="L3100" s="148"/>
      <c r="M3100" s="148"/>
    </row>
    <row r="3101" spans="2:13" x14ac:dyDescent="0.2">
      <c r="B3101" s="148"/>
      <c r="C3101" s="148"/>
      <c r="D3101" s="148"/>
      <c r="E3101" s="148"/>
      <c r="F3101" s="148"/>
      <c r="G3101" s="148"/>
      <c r="H3101" s="148"/>
      <c r="I3101" s="148"/>
      <c r="J3101" s="148"/>
      <c r="K3101" s="148"/>
      <c r="L3101" s="148"/>
      <c r="M3101" s="148"/>
    </row>
    <row r="3102" spans="2:13" x14ac:dyDescent="0.2">
      <c r="B3102" s="148"/>
      <c r="C3102" s="148"/>
      <c r="D3102" s="148"/>
      <c r="E3102" s="148"/>
      <c r="F3102" s="148"/>
      <c r="G3102" s="148"/>
      <c r="H3102" s="148"/>
      <c r="I3102" s="148"/>
      <c r="J3102" s="148"/>
      <c r="K3102" s="148"/>
      <c r="L3102" s="148"/>
      <c r="M3102" s="148"/>
    </row>
    <row r="3103" spans="2:13" x14ac:dyDescent="0.2">
      <c r="B3103" s="148"/>
      <c r="C3103" s="148"/>
      <c r="D3103" s="148"/>
      <c r="E3103" s="148"/>
      <c r="F3103" s="148"/>
      <c r="G3103" s="148"/>
      <c r="H3103" s="148"/>
      <c r="I3103" s="148"/>
      <c r="J3103" s="148"/>
      <c r="K3103" s="148"/>
      <c r="L3103" s="148"/>
      <c r="M3103" s="148"/>
    </row>
    <row r="3104" spans="2:13" x14ac:dyDescent="0.2">
      <c r="B3104" s="148"/>
      <c r="C3104" s="148"/>
      <c r="D3104" s="148"/>
      <c r="E3104" s="148"/>
      <c r="F3104" s="148"/>
      <c r="G3104" s="148"/>
      <c r="H3104" s="148"/>
      <c r="I3104" s="148"/>
      <c r="J3104" s="148"/>
      <c r="K3104" s="148"/>
      <c r="L3104" s="148"/>
      <c r="M3104" s="148"/>
    </row>
    <row r="3105" spans="2:13" x14ac:dyDescent="0.2">
      <c r="B3105" s="148"/>
      <c r="C3105" s="148"/>
      <c r="D3105" s="148"/>
      <c r="E3105" s="148"/>
      <c r="F3105" s="148"/>
      <c r="G3105" s="148"/>
      <c r="H3105" s="148"/>
      <c r="I3105" s="148"/>
      <c r="J3105" s="148"/>
      <c r="K3105" s="148"/>
      <c r="L3105" s="148"/>
      <c r="M3105" s="148"/>
    </row>
    <row r="3106" spans="2:13" x14ac:dyDescent="0.2">
      <c r="B3106" s="148"/>
      <c r="C3106" s="148"/>
      <c r="D3106" s="148"/>
      <c r="E3106" s="148"/>
      <c r="F3106" s="148"/>
      <c r="G3106" s="148"/>
      <c r="H3106" s="148"/>
      <c r="I3106" s="148"/>
      <c r="J3106" s="148"/>
      <c r="K3106" s="148"/>
      <c r="L3106" s="148"/>
      <c r="M3106" s="148"/>
    </row>
    <row r="3107" spans="2:13" x14ac:dyDescent="0.2">
      <c r="B3107" s="148"/>
      <c r="C3107" s="148"/>
      <c r="D3107" s="148"/>
      <c r="E3107" s="148"/>
      <c r="F3107" s="148"/>
      <c r="G3107" s="148"/>
      <c r="H3107" s="148"/>
      <c r="I3107" s="148"/>
      <c r="J3107" s="148"/>
      <c r="K3107" s="148"/>
      <c r="L3107" s="148"/>
      <c r="M3107" s="148"/>
    </row>
    <row r="3108" spans="2:13" x14ac:dyDescent="0.2">
      <c r="B3108" s="148"/>
      <c r="C3108" s="148"/>
      <c r="D3108" s="148"/>
      <c r="E3108" s="148"/>
      <c r="F3108" s="148"/>
      <c r="G3108" s="148"/>
      <c r="H3108" s="148"/>
      <c r="I3108" s="148"/>
      <c r="J3108" s="148"/>
      <c r="K3108" s="148"/>
      <c r="L3108" s="148"/>
      <c r="M3108" s="148"/>
    </row>
    <row r="3109" spans="2:13" x14ac:dyDescent="0.2">
      <c r="B3109" s="148"/>
      <c r="C3109" s="148"/>
      <c r="D3109" s="148"/>
      <c r="E3109" s="148"/>
      <c r="F3109" s="148"/>
      <c r="G3109" s="148"/>
      <c r="H3109" s="148"/>
      <c r="I3109" s="148"/>
      <c r="J3109" s="148"/>
      <c r="K3109" s="148"/>
      <c r="L3109" s="148"/>
      <c r="M3109" s="148"/>
    </row>
    <row r="3110" spans="2:13" x14ac:dyDescent="0.2">
      <c r="B3110" s="148"/>
      <c r="C3110" s="148"/>
      <c r="D3110" s="148"/>
      <c r="E3110" s="148"/>
      <c r="F3110" s="148"/>
      <c r="G3110" s="148"/>
      <c r="H3110" s="148"/>
      <c r="I3110" s="148"/>
      <c r="J3110" s="148"/>
      <c r="K3110" s="148"/>
      <c r="L3110" s="148"/>
      <c r="M3110" s="148"/>
    </row>
    <row r="3111" spans="2:13" x14ac:dyDescent="0.2">
      <c r="B3111" s="148"/>
      <c r="C3111" s="148"/>
      <c r="D3111" s="148"/>
      <c r="E3111" s="148"/>
      <c r="F3111" s="148"/>
      <c r="G3111" s="148"/>
      <c r="H3111" s="148"/>
      <c r="I3111" s="148"/>
      <c r="J3111" s="148"/>
      <c r="K3111" s="148"/>
      <c r="L3111" s="148"/>
      <c r="M3111" s="148"/>
    </row>
    <row r="3112" spans="2:13" x14ac:dyDescent="0.2">
      <c r="B3112" s="148"/>
      <c r="C3112" s="148"/>
      <c r="D3112" s="148"/>
      <c r="E3112" s="148"/>
      <c r="F3112" s="148"/>
      <c r="G3112" s="148"/>
      <c r="H3112" s="148"/>
      <c r="I3112" s="148"/>
      <c r="J3112" s="148"/>
      <c r="K3112" s="148"/>
      <c r="L3112" s="148"/>
      <c r="M3112" s="148"/>
    </row>
    <row r="3113" spans="2:13" x14ac:dyDescent="0.2">
      <c r="B3113" s="148"/>
      <c r="C3113" s="148"/>
      <c r="D3113" s="148"/>
      <c r="E3113" s="148"/>
      <c r="F3113" s="148"/>
      <c r="G3113" s="148"/>
      <c r="H3113" s="148"/>
      <c r="I3113" s="148"/>
      <c r="J3113" s="148"/>
      <c r="K3113" s="148"/>
      <c r="L3113" s="148"/>
      <c r="M3113" s="148"/>
    </row>
    <row r="3114" spans="2:13" x14ac:dyDescent="0.2">
      <c r="B3114" s="148"/>
      <c r="C3114" s="148"/>
      <c r="D3114" s="148"/>
      <c r="E3114" s="148"/>
      <c r="F3114" s="148"/>
      <c r="G3114" s="148"/>
      <c r="H3114" s="148"/>
      <c r="I3114" s="148"/>
      <c r="J3114" s="148"/>
      <c r="K3114" s="148"/>
      <c r="L3114" s="148"/>
      <c r="M3114" s="148"/>
    </row>
    <row r="3115" spans="2:13" x14ac:dyDescent="0.2">
      <c r="B3115" s="148"/>
      <c r="C3115" s="148"/>
      <c r="D3115" s="148"/>
      <c r="E3115" s="148"/>
      <c r="F3115" s="148"/>
      <c r="G3115" s="148"/>
      <c r="H3115" s="148"/>
      <c r="I3115" s="148"/>
      <c r="J3115" s="148"/>
      <c r="K3115" s="148"/>
      <c r="L3115" s="148"/>
      <c r="M3115" s="148"/>
    </row>
    <row r="3116" spans="2:13" x14ac:dyDescent="0.2">
      <c r="B3116" s="148"/>
      <c r="C3116" s="148"/>
      <c r="D3116" s="148"/>
      <c r="E3116" s="148"/>
      <c r="F3116" s="148"/>
      <c r="G3116" s="148"/>
      <c r="H3116" s="148"/>
      <c r="I3116" s="148"/>
      <c r="J3116" s="148"/>
      <c r="K3116" s="148"/>
      <c r="L3116" s="148"/>
      <c r="M3116" s="148"/>
    </row>
    <row r="3117" spans="2:13" x14ac:dyDescent="0.2">
      <c r="B3117" s="148"/>
      <c r="C3117" s="148"/>
      <c r="D3117" s="148"/>
      <c r="E3117" s="148"/>
      <c r="F3117" s="148"/>
      <c r="G3117" s="148"/>
      <c r="H3117" s="148"/>
      <c r="I3117" s="148"/>
      <c r="J3117" s="148"/>
      <c r="K3117" s="148"/>
      <c r="L3117" s="148"/>
      <c r="M3117" s="148"/>
    </row>
    <row r="3118" spans="2:13" x14ac:dyDescent="0.2">
      <c r="B3118" s="148"/>
      <c r="C3118" s="148"/>
      <c r="D3118" s="148"/>
      <c r="E3118" s="148"/>
      <c r="F3118" s="148"/>
      <c r="G3118" s="148"/>
      <c r="H3118" s="148"/>
      <c r="I3118" s="148"/>
      <c r="J3118" s="148"/>
      <c r="K3118" s="148"/>
      <c r="L3118" s="148"/>
      <c r="M3118" s="148"/>
    </row>
    <row r="3119" spans="2:13" x14ac:dyDescent="0.2">
      <c r="B3119" s="148"/>
      <c r="C3119" s="148"/>
      <c r="D3119" s="148"/>
      <c r="E3119" s="148"/>
      <c r="F3119" s="148"/>
      <c r="G3119" s="148"/>
      <c r="H3119" s="148"/>
      <c r="I3119" s="148"/>
      <c r="J3119" s="148"/>
      <c r="K3119" s="148"/>
      <c r="L3119" s="148"/>
      <c r="M3119" s="148"/>
    </row>
    <row r="3120" spans="2:13" x14ac:dyDescent="0.2">
      <c r="B3120" s="148"/>
      <c r="C3120" s="148"/>
      <c r="D3120" s="148"/>
      <c r="E3120" s="148"/>
      <c r="F3120" s="148"/>
      <c r="G3120" s="148"/>
      <c r="H3120" s="148"/>
      <c r="I3120" s="148"/>
      <c r="J3120" s="148"/>
      <c r="K3120" s="148"/>
      <c r="L3120" s="148"/>
      <c r="M3120" s="148"/>
    </row>
    <row r="3121" spans="2:13" x14ac:dyDescent="0.2">
      <c r="B3121" s="148"/>
      <c r="C3121" s="148"/>
      <c r="D3121" s="148"/>
      <c r="E3121" s="148"/>
      <c r="F3121" s="148"/>
      <c r="G3121" s="148"/>
      <c r="H3121" s="148"/>
      <c r="I3121" s="148"/>
      <c r="J3121" s="148"/>
      <c r="K3121" s="148"/>
      <c r="L3121" s="148"/>
      <c r="M3121" s="148"/>
    </row>
    <row r="3122" spans="2:13" x14ac:dyDescent="0.2">
      <c r="B3122" s="148"/>
      <c r="C3122" s="148"/>
      <c r="D3122" s="148"/>
      <c r="E3122" s="148"/>
      <c r="F3122" s="148"/>
      <c r="G3122" s="148"/>
      <c r="H3122" s="148"/>
      <c r="I3122" s="148"/>
      <c r="J3122" s="148"/>
      <c r="K3122" s="148"/>
      <c r="L3122" s="148"/>
      <c r="M3122" s="148"/>
    </row>
    <row r="3123" spans="2:13" x14ac:dyDescent="0.2">
      <c r="B3123" s="148"/>
      <c r="C3123" s="148"/>
      <c r="D3123" s="148"/>
      <c r="E3123" s="148"/>
      <c r="F3123" s="148"/>
      <c r="G3123" s="148"/>
      <c r="H3123" s="148"/>
      <c r="I3123" s="148"/>
      <c r="J3123" s="148"/>
      <c r="K3123" s="148"/>
      <c r="L3123" s="148"/>
      <c r="M3123" s="148"/>
    </row>
    <row r="3124" spans="2:13" x14ac:dyDescent="0.2">
      <c r="B3124" s="148"/>
      <c r="C3124" s="148"/>
      <c r="D3124" s="148"/>
      <c r="E3124" s="148"/>
      <c r="F3124" s="148"/>
      <c r="G3124" s="148"/>
      <c r="H3124" s="148"/>
      <c r="I3124" s="148"/>
      <c r="J3124" s="148"/>
      <c r="K3124" s="148"/>
      <c r="L3124" s="148"/>
      <c r="M3124" s="148"/>
    </row>
    <row r="3125" spans="2:13" x14ac:dyDescent="0.2">
      <c r="B3125" s="148"/>
      <c r="C3125" s="148"/>
      <c r="D3125" s="148"/>
      <c r="E3125" s="148"/>
      <c r="F3125" s="148"/>
      <c r="G3125" s="148"/>
      <c r="H3125" s="148"/>
      <c r="I3125" s="148"/>
      <c r="J3125" s="148"/>
      <c r="K3125" s="148"/>
      <c r="L3125" s="148"/>
      <c r="M3125" s="148"/>
    </row>
    <row r="3126" spans="2:13" x14ac:dyDescent="0.2">
      <c r="B3126" s="148"/>
      <c r="C3126" s="148"/>
      <c r="D3126" s="148"/>
      <c r="E3126" s="148"/>
      <c r="F3126" s="148"/>
      <c r="G3126" s="148"/>
      <c r="H3126" s="148"/>
      <c r="I3126" s="148"/>
      <c r="J3126" s="148"/>
      <c r="K3126" s="148"/>
      <c r="L3126" s="148"/>
      <c r="M3126" s="148"/>
    </row>
    <row r="3127" spans="2:13" x14ac:dyDescent="0.2">
      <c r="B3127" s="148"/>
      <c r="C3127" s="148"/>
      <c r="D3127" s="148"/>
      <c r="E3127" s="148"/>
      <c r="F3127" s="148"/>
      <c r="G3127" s="148"/>
      <c r="H3127" s="148"/>
      <c r="I3127" s="148"/>
      <c r="J3127" s="148"/>
      <c r="K3127" s="148"/>
      <c r="L3127" s="148"/>
      <c r="M3127" s="148"/>
    </row>
    <row r="3128" spans="2:13" x14ac:dyDescent="0.2">
      <c r="B3128" s="148"/>
      <c r="C3128" s="148"/>
      <c r="D3128" s="148"/>
      <c r="E3128" s="148"/>
      <c r="F3128" s="148"/>
      <c r="G3128" s="148"/>
      <c r="H3128" s="148"/>
      <c r="I3128" s="148"/>
      <c r="J3128" s="148"/>
      <c r="K3128" s="148"/>
      <c r="L3128" s="148"/>
      <c r="M3128" s="148"/>
    </row>
    <row r="3129" spans="2:13" x14ac:dyDescent="0.2">
      <c r="B3129" s="148"/>
      <c r="C3129" s="148"/>
      <c r="D3129" s="148"/>
      <c r="E3129" s="148"/>
      <c r="F3129" s="148"/>
      <c r="G3129" s="148"/>
      <c r="H3129" s="148"/>
      <c r="I3129" s="148"/>
      <c r="J3129" s="148"/>
      <c r="K3129" s="148"/>
      <c r="L3129" s="148"/>
      <c r="M3129" s="148"/>
    </row>
    <row r="3130" spans="2:13" x14ac:dyDescent="0.2">
      <c r="B3130" s="148"/>
      <c r="C3130" s="148"/>
      <c r="D3130" s="148"/>
      <c r="E3130" s="148"/>
      <c r="F3130" s="148"/>
      <c r="G3130" s="148"/>
      <c r="H3130" s="148"/>
      <c r="I3130" s="148"/>
      <c r="J3130" s="148"/>
      <c r="K3130" s="148"/>
      <c r="L3130" s="148"/>
      <c r="M3130" s="148"/>
    </row>
    <row r="3131" spans="2:13" x14ac:dyDescent="0.2">
      <c r="B3131" s="148"/>
      <c r="C3131" s="148"/>
      <c r="D3131" s="148"/>
      <c r="E3131" s="148"/>
      <c r="F3131" s="148"/>
      <c r="G3131" s="148"/>
      <c r="H3131" s="148"/>
      <c r="I3131" s="148"/>
      <c r="J3131" s="148"/>
      <c r="K3131" s="148"/>
      <c r="L3131" s="148"/>
      <c r="M3131" s="148"/>
    </row>
    <row r="3132" spans="2:13" x14ac:dyDescent="0.2">
      <c r="B3132" s="148"/>
      <c r="C3132" s="148"/>
      <c r="D3132" s="148"/>
      <c r="E3132" s="148"/>
      <c r="F3132" s="148"/>
      <c r="G3132" s="148"/>
      <c r="H3132" s="148"/>
      <c r="I3132" s="148"/>
      <c r="J3132" s="148"/>
      <c r="K3132" s="148"/>
      <c r="L3132" s="148"/>
      <c r="M3132" s="148"/>
    </row>
    <row r="3133" spans="2:13" x14ac:dyDescent="0.2">
      <c r="B3133" s="148"/>
      <c r="C3133" s="148"/>
      <c r="D3133" s="148"/>
      <c r="E3133" s="148"/>
      <c r="F3133" s="148"/>
      <c r="G3133" s="148"/>
      <c r="H3133" s="148"/>
      <c r="I3133" s="148"/>
      <c r="J3133" s="148"/>
      <c r="K3133" s="148"/>
      <c r="L3133" s="148"/>
      <c r="M3133" s="148"/>
    </row>
    <row r="3134" spans="2:13" x14ac:dyDescent="0.2">
      <c r="B3134" s="148"/>
      <c r="C3134" s="148"/>
      <c r="D3134" s="148"/>
      <c r="E3134" s="148"/>
      <c r="F3134" s="148"/>
      <c r="G3134" s="148"/>
      <c r="H3134" s="148"/>
      <c r="I3134" s="148"/>
      <c r="J3134" s="148"/>
      <c r="K3134" s="148"/>
      <c r="L3134" s="148"/>
      <c r="M3134" s="148"/>
    </row>
    <row r="3135" spans="2:13" x14ac:dyDescent="0.2">
      <c r="B3135" s="148"/>
      <c r="C3135" s="148"/>
      <c r="D3135" s="148"/>
      <c r="E3135" s="148"/>
      <c r="F3135" s="148"/>
      <c r="G3135" s="148"/>
      <c r="H3135" s="148"/>
      <c r="I3135" s="148"/>
      <c r="J3135" s="148"/>
      <c r="K3135" s="148"/>
      <c r="L3135" s="148"/>
      <c r="M3135" s="148"/>
    </row>
    <row r="3136" spans="2:13" x14ac:dyDescent="0.2">
      <c r="B3136" s="148"/>
      <c r="C3136" s="148"/>
      <c r="D3136" s="148"/>
      <c r="E3136" s="148"/>
      <c r="F3136" s="148"/>
      <c r="G3136" s="148"/>
      <c r="H3136" s="148"/>
      <c r="I3136" s="148"/>
      <c r="J3136" s="148"/>
      <c r="K3136" s="148"/>
      <c r="L3136" s="148"/>
      <c r="M3136" s="148"/>
    </row>
    <row r="3137" spans="2:13" x14ac:dyDescent="0.2">
      <c r="B3137" s="148"/>
      <c r="C3137" s="148"/>
      <c r="D3137" s="148"/>
      <c r="E3137" s="148"/>
      <c r="F3137" s="148"/>
      <c r="G3137" s="148"/>
      <c r="H3137" s="148"/>
      <c r="I3137" s="148"/>
      <c r="J3137" s="148"/>
      <c r="K3137" s="148"/>
      <c r="L3137" s="148"/>
      <c r="M3137" s="148"/>
    </row>
    <row r="3138" spans="2:13" x14ac:dyDescent="0.2">
      <c r="B3138" s="148"/>
      <c r="C3138" s="148"/>
      <c r="D3138" s="148"/>
      <c r="E3138" s="148"/>
      <c r="F3138" s="148"/>
      <c r="G3138" s="148"/>
      <c r="H3138" s="148"/>
      <c r="I3138" s="148"/>
      <c r="J3138" s="148"/>
      <c r="K3138" s="148"/>
      <c r="L3138" s="148"/>
      <c r="M3138" s="148"/>
    </row>
    <row r="3139" spans="2:13" x14ac:dyDescent="0.2">
      <c r="B3139" s="148"/>
      <c r="C3139" s="148"/>
      <c r="D3139" s="148"/>
      <c r="E3139" s="148"/>
      <c r="F3139" s="148"/>
      <c r="G3139" s="148"/>
      <c r="H3139" s="148"/>
      <c r="I3139" s="148"/>
      <c r="J3139" s="148"/>
      <c r="K3139" s="148"/>
      <c r="L3139" s="148"/>
      <c r="M3139" s="148"/>
    </row>
    <row r="3140" spans="2:13" x14ac:dyDescent="0.2">
      <c r="B3140" s="148"/>
      <c r="C3140" s="148"/>
      <c r="D3140" s="148"/>
      <c r="E3140" s="148"/>
      <c r="F3140" s="148"/>
      <c r="G3140" s="148"/>
      <c r="H3140" s="148"/>
      <c r="I3140" s="148"/>
      <c r="J3140" s="148"/>
      <c r="K3140" s="148"/>
      <c r="L3140" s="148"/>
      <c r="M3140" s="148"/>
    </row>
    <row r="3141" spans="2:13" x14ac:dyDescent="0.2">
      <c r="B3141" s="148"/>
      <c r="C3141" s="148"/>
      <c r="D3141" s="148"/>
      <c r="E3141" s="148"/>
      <c r="F3141" s="148"/>
      <c r="G3141" s="148"/>
      <c r="H3141" s="148"/>
      <c r="I3141" s="148"/>
      <c r="J3141" s="148"/>
      <c r="K3141" s="148"/>
      <c r="L3141" s="148"/>
      <c r="M3141" s="148"/>
    </row>
    <row r="3142" spans="2:13" x14ac:dyDescent="0.2">
      <c r="B3142" s="148"/>
      <c r="C3142" s="148"/>
      <c r="D3142" s="148"/>
      <c r="E3142" s="148"/>
      <c r="F3142" s="148"/>
      <c r="G3142" s="148"/>
      <c r="H3142" s="148"/>
      <c r="I3142" s="148"/>
      <c r="J3142" s="148"/>
      <c r="K3142" s="148"/>
      <c r="L3142" s="148"/>
      <c r="M3142" s="148"/>
    </row>
    <row r="3143" spans="2:13" x14ac:dyDescent="0.2">
      <c r="B3143" s="148"/>
      <c r="C3143" s="148"/>
      <c r="D3143" s="148"/>
      <c r="E3143" s="148"/>
      <c r="F3143" s="148"/>
      <c r="G3143" s="148"/>
      <c r="H3143" s="148"/>
      <c r="I3143" s="148"/>
      <c r="J3143" s="148"/>
      <c r="K3143" s="148"/>
      <c r="L3143" s="148"/>
      <c r="M3143" s="148"/>
    </row>
    <row r="3144" spans="2:13" x14ac:dyDescent="0.2">
      <c r="B3144" s="148"/>
      <c r="C3144" s="148"/>
      <c r="D3144" s="148"/>
      <c r="E3144" s="148"/>
      <c r="F3144" s="148"/>
      <c r="G3144" s="148"/>
      <c r="H3144" s="148"/>
      <c r="I3144" s="148"/>
      <c r="J3144" s="148"/>
      <c r="K3144" s="148"/>
      <c r="L3144" s="148"/>
      <c r="M3144" s="148"/>
    </row>
    <row r="3145" spans="2:13" x14ac:dyDescent="0.2">
      <c r="B3145" s="148"/>
      <c r="C3145" s="148"/>
      <c r="D3145" s="148"/>
      <c r="E3145" s="148"/>
      <c r="F3145" s="148"/>
      <c r="G3145" s="148"/>
      <c r="H3145" s="148"/>
      <c r="I3145" s="148"/>
      <c r="J3145" s="148"/>
      <c r="K3145" s="148"/>
      <c r="L3145" s="148"/>
      <c r="M3145" s="148"/>
    </row>
    <row r="3146" spans="2:13" x14ac:dyDescent="0.2">
      <c r="B3146" s="148"/>
      <c r="C3146" s="148"/>
      <c r="D3146" s="148"/>
      <c r="E3146" s="148"/>
      <c r="F3146" s="148"/>
      <c r="G3146" s="148"/>
      <c r="H3146" s="148"/>
      <c r="I3146" s="148"/>
      <c r="J3146" s="148"/>
      <c r="K3146" s="148"/>
      <c r="L3146" s="148"/>
      <c r="M3146" s="148"/>
    </row>
    <row r="3147" spans="2:13" x14ac:dyDescent="0.2">
      <c r="B3147" s="148"/>
      <c r="C3147" s="148"/>
      <c r="D3147" s="148"/>
      <c r="E3147" s="148"/>
      <c r="F3147" s="148"/>
      <c r="G3147" s="148"/>
      <c r="H3147" s="148"/>
      <c r="I3147" s="148"/>
      <c r="J3147" s="148"/>
      <c r="K3147" s="148"/>
      <c r="L3147" s="148"/>
      <c r="M3147" s="148"/>
    </row>
    <row r="3148" spans="2:13" x14ac:dyDescent="0.2">
      <c r="B3148" s="148"/>
      <c r="C3148" s="148"/>
      <c r="D3148" s="148"/>
      <c r="E3148" s="148"/>
      <c r="F3148" s="148"/>
      <c r="G3148" s="148"/>
      <c r="H3148" s="148"/>
      <c r="I3148" s="148"/>
      <c r="J3148" s="148"/>
      <c r="K3148" s="148"/>
      <c r="L3148" s="148"/>
      <c r="M3148" s="148"/>
    </row>
    <row r="3149" spans="2:13" x14ac:dyDescent="0.2">
      <c r="B3149" s="148"/>
      <c r="C3149" s="148"/>
      <c r="D3149" s="148"/>
      <c r="E3149" s="148"/>
      <c r="F3149" s="148"/>
      <c r="G3149" s="148"/>
      <c r="H3149" s="148"/>
      <c r="I3149" s="148"/>
      <c r="J3149" s="148"/>
      <c r="K3149" s="148"/>
      <c r="L3149" s="148"/>
      <c r="M3149" s="148"/>
    </row>
    <row r="3150" spans="2:13" x14ac:dyDescent="0.2">
      <c r="B3150" s="148"/>
      <c r="C3150" s="148"/>
      <c r="D3150" s="148"/>
      <c r="E3150" s="148"/>
      <c r="F3150" s="148"/>
      <c r="G3150" s="148"/>
      <c r="H3150" s="148"/>
      <c r="I3150" s="148"/>
      <c r="J3150" s="148"/>
      <c r="K3150" s="148"/>
      <c r="L3150" s="148"/>
      <c r="M3150" s="148"/>
    </row>
    <row r="3151" spans="2:13" x14ac:dyDescent="0.2">
      <c r="B3151" s="148"/>
      <c r="C3151" s="148"/>
      <c r="D3151" s="148"/>
      <c r="E3151" s="148"/>
      <c r="F3151" s="148"/>
      <c r="G3151" s="148"/>
      <c r="H3151" s="148"/>
      <c r="I3151" s="148"/>
      <c r="J3151" s="148"/>
      <c r="K3151" s="148"/>
      <c r="L3151" s="148"/>
      <c r="M3151" s="148"/>
    </row>
    <row r="3152" spans="2:13" x14ac:dyDescent="0.2">
      <c r="B3152" s="148"/>
      <c r="C3152" s="148"/>
      <c r="D3152" s="148"/>
      <c r="E3152" s="148"/>
      <c r="F3152" s="148"/>
      <c r="G3152" s="148"/>
      <c r="H3152" s="148"/>
      <c r="I3152" s="148"/>
      <c r="J3152" s="148"/>
      <c r="K3152" s="148"/>
      <c r="L3152" s="148"/>
      <c r="M3152" s="148"/>
    </row>
    <row r="3153" spans="2:13" x14ac:dyDescent="0.2">
      <c r="B3153" s="148"/>
      <c r="C3153" s="148"/>
      <c r="D3153" s="148"/>
      <c r="E3153" s="148"/>
      <c r="F3153" s="148"/>
      <c r="G3153" s="148"/>
      <c r="H3153" s="148"/>
      <c r="I3153" s="148"/>
      <c r="J3153" s="148"/>
      <c r="K3153" s="148"/>
      <c r="L3153" s="148"/>
      <c r="M3153" s="148"/>
    </row>
    <row r="3154" spans="2:13" x14ac:dyDescent="0.2">
      <c r="B3154" s="148"/>
      <c r="C3154" s="148"/>
      <c r="D3154" s="148"/>
      <c r="E3154" s="148"/>
      <c r="F3154" s="148"/>
      <c r="G3154" s="148"/>
      <c r="H3154" s="148"/>
      <c r="I3154" s="148"/>
      <c r="J3154" s="148"/>
      <c r="K3154" s="148"/>
      <c r="L3154" s="148"/>
      <c r="M3154" s="148"/>
    </row>
    <row r="3155" spans="2:13" x14ac:dyDescent="0.2">
      <c r="B3155" s="148"/>
      <c r="C3155" s="148"/>
      <c r="D3155" s="148"/>
      <c r="E3155" s="148"/>
      <c r="F3155" s="148"/>
      <c r="G3155" s="148"/>
      <c r="H3155" s="148"/>
      <c r="I3155" s="148"/>
      <c r="J3155" s="148"/>
      <c r="K3155" s="148"/>
      <c r="L3155" s="148"/>
      <c r="M3155" s="148"/>
    </row>
    <row r="3156" spans="2:13" x14ac:dyDescent="0.2">
      <c r="B3156" s="148"/>
      <c r="C3156" s="148"/>
      <c r="D3156" s="148"/>
      <c r="E3156" s="148"/>
      <c r="F3156" s="148"/>
      <c r="G3156" s="148"/>
      <c r="H3156" s="148"/>
      <c r="I3156" s="148"/>
      <c r="J3156" s="148"/>
      <c r="K3156" s="148"/>
      <c r="L3156" s="148"/>
      <c r="M3156" s="148"/>
    </row>
    <row r="3157" spans="2:13" x14ac:dyDescent="0.2">
      <c r="B3157" s="148"/>
      <c r="C3157" s="148"/>
      <c r="D3157" s="148"/>
      <c r="E3157" s="148"/>
      <c r="F3157" s="148"/>
      <c r="G3157" s="148"/>
      <c r="H3157" s="148"/>
      <c r="I3157" s="148"/>
      <c r="J3157" s="148"/>
      <c r="K3157" s="148"/>
      <c r="L3157" s="148"/>
      <c r="M3157" s="148"/>
    </row>
    <row r="3158" spans="2:13" x14ac:dyDescent="0.2">
      <c r="B3158" s="148"/>
      <c r="C3158" s="148"/>
      <c r="D3158" s="148"/>
      <c r="E3158" s="148"/>
      <c r="F3158" s="148"/>
      <c r="G3158" s="148"/>
      <c r="H3158" s="148"/>
      <c r="I3158" s="148"/>
      <c r="J3158" s="148"/>
      <c r="K3158" s="148"/>
      <c r="L3158" s="148"/>
      <c r="M3158" s="148"/>
    </row>
    <row r="3159" spans="2:13" x14ac:dyDescent="0.2">
      <c r="B3159" s="148"/>
      <c r="C3159" s="148"/>
      <c r="D3159" s="148"/>
      <c r="E3159" s="148"/>
      <c r="F3159" s="148"/>
      <c r="G3159" s="148"/>
      <c r="H3159" s="148"/>
      <c r="I3159" s="148"/>
      <c r="J3159" s="148"/>
      <c r="K3159" s="148"/>
      <c r="L3159" s="148"/>
      <c r="M3159" s="148"/>
    </row>
    <row r="3160" spans="2:13" x14ac:dyDescent="0.2">
      <c r="B3160" s="148"/>
      <c r="C3160" s="148"/>
      <c r="D3160" s="148"/>
      <c r="E3160" s="148"/>
      <c r="F3160" s="148"/>
      <c r="G3160" s="148"/>
      <c r="H3160" s="148"/>
      <c r="I3160" s="148"/>
      <c r="J3160" s="148"/>
      <c r="K3160" s="148"/>
      <c r="L3160" s="148"/>
      <c r="M3160" s="148"/>
    </row>
    <row r="3161" spans="2:13" x14ac:dyDescent="0.2">
      <c r="B3161" s="148"/>
      <c r="C3161" s="148"/>
      <c r="D3161" s="148"/>
      <c r="E3161" s="148"/>
      <c r="F3161" s="148"/>
      <c r="G3161" s="148"/>
      <c r="H3161" s="148"/>
      <c r="I3161" s="148"/>
      <c r="J3161" s="148"/>
      <c r="K3161" s="148"/>
      <c r="L3161" s="148"/>
      <c r="M3161" s="148"/>
    </row>
    <row r="3162" spans="2:13" x14ac:dyDescent="0.2">
      <c r="B3162" s="148"/>
      <c r="C3162" s="148"/>
      <c r="D3162" s="148"/>
      <c r="E3162" s="148"/>
      <c r="F3162" s="148"/>
      <c r="G3162" s="148"/>
      <c r="H3162" s="148"/>
      <c r="I3162" s="148"/>
      <c r="J3162" s="148"/>
      <c r="K3162" s="148"/>
      <c r="L3162" s="148"/>
      <c r="M3162" s="148"/>
    </row>
    <row r="3163" spans="2:13" x14ac:dyDescent="0.2">
      <c r="B3163" s="148"/>
      <c r="C3163" s="148"/>
      <c r="D3163" s="148"/>
      <c r="E3163" s="148"/>
      <c r="F3163" s="148"/>
      <c r="G3163" s="148"/>
      <c r="H3163" s="148"/>
      <c r="I3163" s="148"/>
      <c r="J3163" s="148"/>
      <c r="K3163" s="148"/>
      <c r="L3163" s="148"/>
      <c r="M3163" s="148"/>
    </row>
    <row r="3164" spans="2:13" x14ac:dyDescent="0.2">
      <c r="B3164" s="148"/>
      <c r="C3164" s="148"/>
      <c r="D3164" s="148"/>
      <c r="E3164" s="148"/>
      <c r="F3164" s="148"/>
      <c r="G3164" s="148"/>
      <c r="H3164" s="148"/>
      <c r="I3164" s="148"/>
      <c r="J3164" s="148"/>
      <c r="K3164" s="148"/>
      <c r="L3164" s="148"/>
      <c r="M3164" s="148"/>
    </row>
    <row r="3165" spans="2:13" x14ac:dyDescent="0.2">
      <c r="B3165" s="148"/>
      <c r="C3165" s="148"/>
      <c r="D3165" s="148"/>
      <c r="E3165" s="148"/>
      <c r="F3165" s="148"/>
      <c r="G3165" s="148"/>
      <c r="H3165" s="148"/>
      <c r="I3165" s="148"/>
      <c r="J3165" s="148"/>
      <c r="K3165" s="148"/>
      <c r="L3165" s="148"/>
      <c r="M3165" s="148"/>
    </row>
    <row r="3166" spans="2:13" x14ac:dyDescent="0.2">
      <c r="B3166" s="148"/>
      <c r="C3166" s="148"/>
      <c r="D3166" s="148"/>
      <c r="E3166" s="148"/>
      <c r="F3166" s="148"/>
      <c r="G3166" s="148"/>
      <c r="H3166" s="148"/>
      <c r="I3166" s="148"/>
      <c r="J3166" s="148"/>
      <c r="K3166" s="148"/>
      <c r="L3166" s="148"/>
      <c r="M3166" s="148"/>
    </row>
    <row r="3167" spans="2:13" x14ac:dyDescent="0.2">
      <c r="B3167" s="148"/>
      <c r="C3167" s="148"/>
      <c r="D3167" s="148"/>
      <c r="E3167" s="148"/>
      <c r="F3167" s="148"/>
      <c r="G3167" s="148"/>
      <c r="H3167" s="148"/>
      <c r="I3167" s="148"/>
      <c r="J3167" s="148"/>
      <c r="K3167" s="148"/>
      <c r="L3167" s="148"/>
      <c r="M3167" s="148"/>
    </row>
    <row r="3168" spans="2:13" x14ac:dyDescent="0.2">
      <c r="B3168" s="148"/>
      <c r="C3168" s="148"/>
      <c r="D3168" s="148"/>
      <c r="E3168" s="148"/>
      <c r="F3168" s="148"/>
      <c r="G3168" s="148"/>
      <c r="H3168" s="148"/>
      <c r="I3168" s="148"/>
      <c r="J3168" s="148"/>
      <c r="K3168" s="148"/>
      <c r="L3168" s="148"/>
      <c r="M3168" s="148"/>
    </row>
    <row r="3169" spans="2:13" x14ac:dyDescent="0.2">
      <c r="B3169" s="148"/>
      <c r="C3169" s="148"/>
      <c r="D3169" s="148"/>
      <c r="E3169" s="148"/>
      <c r="F3169" s="148"/>
      <c r="G3169" s="148"/>
      <c r="H3169" s="148"/>
      <c r="I3169" s="148"/>
      <c r="J3169" s="148"/>
      <c r="K3169" s="148"/>
      <c r="L3169" s="148"/>
      <c r="M3169" s="148"/>
    </row>
    <row r="3170" spans="2:13" x14ac:dyDescent="0.2">
      <c r="B3170" s="148"/>
      <c r="C3170" s="148"/>
      <c r="D3170" s="148"/>
      <c r="E3170" s="148"/>
      <c r="F3170" s="148"/>
      <c r="G3170" s="148"/>
      <c r="H3170" s="148"/>
      <c r="I3170" s="148"/>
      <c r="J3170" s="148"/>
      <c r="K3170" s="148"/>
      <c r="L3170" s="148"/>
      <c r="M3170" s="148"/>
    </row>
    <row r="3171" spans="2:13" x14ac:dyDescent="0.2">
      <c r="B3171" s="148"/>
      <c r="C3171" s="148"/>
      <c r="D3171" s="148"/>
      <c r="E3171" s="148"/>
      <c r="F3171" s="148"/>
      <c r="G3171" s="148"/>
      <c r="H3171" s="148"/>
      <c r="I3171" s="148"/>
      <c r="J3171" s="148"/>
      <c r="K3171" s="148"/>
      <c r="L3171" s="148"/>
      <c r="M3171" s="148"/>
    </row>
    <row r="3172" spans="2:13" x14ac:dyDescent="0.2">
      <c r="B3172" s="148"/>
      <c r="C3172" s="148"/>
      <c r="D3172" s="148"/>
      <c r="E3172" s="148"/>
      <c r="F3172" s="148"/>
      <c r="G3172" s="148"/>
      <c r="H3172" s="148"/>
      <c r="I3172" s="148"/>
      <c r="J3172" s="148"/>
      <c r="K3172" s="148"/>
      <c r="L3172" s="148"/>
      <c r="M3172" s="148"/>
    </row>
    <row r="3173" spans="2:13" x14ac:dyDescent="0.2">
      <c r="B3173" s="148"/>
      <c r="C3173" s="148"/>
      <c r="D3173" s="148"/>
      <c r="E3173" s="148"/>
      <c r="F3173" s="148"/>
      <c r="G3173" s="148"/>
      <c r="H3173" s="148"/>
      <c r="I3173" s="148"/>
      <c r="J3173" s="148"/>
      <c r="K3173" s="148"/>
      <c r="L3173" s="148"/>
      <c r="M3173" s="148"/>
    </row>
    <row r="3174" spans="2:13" x14ac:dyDescent="0.2">
      <c r="B3174" s="148"/>
      <c r="C3174" s="148"/>
      <c r="D3174" s="148"/>
      <c r="E3174" s="148"/>
      <c r="F3174" s="148"/>
      <c r="G3174" s="148"/>
      <c r="H3174" s="148"/>
      <c r="I3174" s="148"/>
      <c r="J3174" s="148"/>
      <c r="K3174" s="148"/>
      <c r="L3174" s="148"/>
      <c r="M3174" s="148"/>
    </row>
    <row r="3175" spans="2:13" x14ac:dyDescent="0.2">
      <c r="B3175" s="148"/>
      <c r="C3175" s="148"/>
      <c r="D3175" s="148"/>
      <c r="E3175" s="148"/>
      <c r="F3175" s="148"/>
      <c r="G3175" s="148"/>
      <c r="H3175" s="148"/>
      <c r="I3175" s="148"/>
      <c r="J3175" s="148"/>
      <c r="K3175" s="148"/>
      <c r="L3175" s="148"/>
      <c r="M3175" s="148"/>
    </row>
    <row r="3176" spans="2:13" x14ac:dyDescent="0.2">
      <c r="B3176" s="148"/>
      <c r="C3176" s="148"/>
      <c r="D3176" s="148"/>
      <c r="E3176" s="148"/>
      <c r="F3176" s="148"/>
      <c r="G3176" s="148"/>
      <c r="H3176" s="148"/>
      <c r="I3176" s="148"/>
      <c r="J3176" s="148"/>
      <c r="K3176" s="148"/>
      <c r="L3176" s="148"/>
      <c r="M3176" s="148"/>
    </row>
    <row r="3177" spans="2:13" x14ac:dyDescent="0.2">
      <c r="B3177" s="148"/>
      <c r="C3177" s="148"/>
      <c r="D3177" s="148"/>
      <c r="E3177" s="148"/>
      <c r="F3177" s="148"/>
      <c r="G3177" s="148"/>
      <c r="H3177" s="148"/>
      <c r="I3177" s="148"/>
      <c r="J3177" s="148"/>
      <c r="K3177" s="148"/>
      <c r="L3177" s="148"/>
      <c r="M3177" s="148"/>
    </row>
    <row r="3178" spans="2:13" x14ac:dyDescent="0.2">
      <c r="B3178" s="148"/>
      <c r="C3178" s="148"/>
      <c r="D3178" s="148"/>
      <c r="E3178" s="148"/>
      <c r="F3178" s="148"/>
      <c r="G3178" s="148"/>
      <c r="H3178" s="148"/>
      <c r="I3178" s="148"/>
      <c r="J3178" s="148"/>
      <c r="K3178" s="148"/>
      <c r="L3178" s="148"/>
      <c r="M3178" s="148"/>
    </row>
    <row r="3179" spans="2:13" x14ac:dyDescent="0.2">
      <c r="B3179" s="148"/>
      <c r="C3179" s="148"/>
      <c r="D3179" s="148"/>
      <c r="E3179" s="148"/>
      <c r="F3179" s="148"/>
      <c r="G3179" s="148"/>
      <c r="H3179" s="148"/>
      <c r="I3179" s="148"/>
      <c r="J3179" s="148"/>
      <c r="K3179" s="148"/>
      <c r="L3179" s="148"/>
      <c r="M3179" s="148"/>
    </row>
    <row r="3180" spans="2:13" x14ac:dyDescent="0.2">
      <c r="B3180" s="148"/>
      <c r="C3180" s="148"/>
      <c r="D3180" s="148"/>
      <c r="E3180" s="148"/>
      <c r="F3180" s="148"/>
      <c r="G3180" s="148"/>
      <c r="H3180" s="148"/>
      <c r="I3180" s="148"/>
      <c r="J3180" s="148"/>
      <c r="K3180" s="148"/>
      <c r="L3180" s="148"/>
      <c r="M3180" s="148"/>
    </row>
    <row r="3181" spans="2:13" x14ac:dyDescent="0.2">
      <c r="B3181" s="148"/>
      <c r="C3181" s="148"/>
      <c r="D3181" s="148"/>
      <c r="E3181" s="148"/>
      <c r="F3181" s="148"/>
      <c r="G3181" s="148"/>
      <c r="H3181" s="148"/>
      <c r="I3181" s="148"/>
      <c r="J3181" s="148"/>
      <c r="K3181" s="148"/>
      <c r="L3181" s="148"/>
      <c r="M3181" s="148"/>
    </row>
    <row r="3182" spans="2:13" x14ac:dyDescent="0.2">
      <c r="B3182" s="148"/>
      <c r="C3182" s="148"/>
      <c r="D3182" s="148"/>
      <c r="E3182" s="148"/>
      <c r="F3182" s="148"/>
      <c r="G3182" s="148"/>
      <c r="H3182" s="148"/>
      <c r="I3182" s="148"/>
      <c r="J3182" s="148"/>
      <c r="K3182" s="148"/>
      <c r="L3182" s="148"/>
      <c r="M3182" s="148"/>
    </row>
    <row r="3183" spans="2:13" x14ac:dyDescent="0.2">
      <c r="B3183" s="148"/>
      <c r="C3183" s="148"/>
      <c r="D3183" s="148"/>
      <c r="E3183" s="148"/>
      <c r="F3183" s="148"/>
      <c r="G3183" s="148"/>
      <c r="H3183" s="148"/>
      <c r="I3183" s="148"/>
      <c r="J3183" s="148"/>
      <c r="K3183" s="148"/>
      <c r="L3183" s="148"/>
      <c r="M3183" s="148"/>
    </row>
    <row r="3184" spans="2:13" x14ac:dyDescent="0.2">
      <c r="B3184" s="148"/>
      <c r="C3184" s="148"/>
      <c r="D3184" s="148"/>
      <c r="E3184" s="148"/>
      <c r="F3184" s="148"/>
      <c r="G3184" s="148"/>
      <c r="H3184" s="148"/>
      <c r="I3184" s="148"/>
      <c r="J3184" s="148"/>
      <c r="K3184" s="148"/>
      <c r="L3184" s="148"/>
      <c r="M3184" s="148"/>
    </row>
    <row r="3185" spans="2:13" x14ac:dyDescent="0.2">
      <c r="B3185" s="148"/>
      <c r="C3185" s="148"/>
      <c r="D3185" s="148"/>
      <c r="E3185" s="148"/>
      <c r="F3185" s="148"/>
      <c r="G3185" s="148"/>
      <c r="H3185" s="148"/>
      <c r="I3185" s="148"/>
      <c r="J3185" s="148"/>
      <c r="K3185" s="148"/>
      <c r="L3185" s="148"/>
      <c r="M3185" s="148"/>
    </row>
    <row r="3186" spans="2:13" x14ac:dyDescent="0.2">
      <c r="B3186" s="148"/>
      <c r="C3186" s="148"/>
      <c r="D3186" s="148"/>
      <c r="E3186" s="148"/>
      <c r="F3186" s="148"/>
      <c r="G3186" s="148"/>
      <c r="H3186" s="148"/>
      <c r="I3186" s="148"/>
      <c r="J3186" s="148"/>
      <c r="K3186" s="148"/>
      <c r="L3186" s="148"/>
      <c r="M3186" s="148"/>
    </row>
    <row r="3187" spans="2:13" x14ac:dyDescent="0.2">
      <c r="B3187" s="148"/>
      <c r="C3187" s="148"/>
      <c r="D3187" s="148"/>
      <c r="E3187" s="148"/>
      <c r="F3187" s="148"/>
      <c r="G3187" s="148"/>
      <c r="H3187" s="148"/>
      <c r="I3187" s="148"/>
      <c r="J3187" s="148"/>
      <c r="K3187" s="148"/>
      <c r="L3187" s="148"/>
      <c r="M3187" s="148"/>
    </row>
    <row r="3188" spans="2:13" x14ac:dyDescent="0.2">
      <c r="B3188" s="148"/>
      <c r="C3188" s="148"/>
      <c r="D3188" s="148"/>
      <c r="E3188" s="148"/>
      <c r="F3188" s="148"/>
      <c r="G3188" s="148"/>
      <c r="H3188" s="148"/>
      <c r="I3188" s="148"/>
      <c r="J3188" s="148"/>
      <c r="K3188" s="148"/>
      <c r="L3188" s="148"/>
      <c r="M3188" s="148"/>
    </row>
    <row r="3189" spans="2:13" x14ac:dyDescent="0.2">
      <c r="B3189" s="148"/>
      <c r="C3189" s="148"/>
      <c r="D3189" s="148"/>
      <c r="E3189" s="148"/>
      <c r="F3189" s="148"/>
      <c r="G3189" s="148"/>
      <c r="H3189" s="148"/>
      <c r="I3189" s="148"/>
      <c r="J3189" s="148"/>
      <c r="K3189" s="148"/>
      <c r="L3189" s="148"/>
      <c r="M3189" s="148"/>
    </row>
    <row r="3190" spans="2:13" x14ac:dyDescent="0.2">
      <c r="B3190" s="148"/>
      <c r="C3190" s="148"/>
      <c r="D3190" s="148"/>
      <c r="E3190" s="148"/>
      <c r="F3190" s="148"/>
      <c r="G3190" s="148"/>
      <c r="H3190" s="148"/>
      <c r="I3190" s="148"/>
      <c r="J3190" s="148"/>
      <c r="K3190" s="148"/>
      <c r="L3190" s="148"/>
      <c r="M3190" s="148"/>
    </row>
    <row r="3191" spans="2:13" x14ac:dyDescent="0.2">
      <c r="B3191" s="148"/>
      <c r="C3191" s="148"/>
      <c r="D3191" s="148"/>
      <c r="E3191" s="148"/>
      <c r="F3191" s="148"/>
      <c r="G3191" s="148"/>
      <c r="H3191" s="148"/>
      <c r="I3191" s="148"/>
      <c r="J3191" s="148"/>
      <c r="K3191" s="148"/>
      <c r="L3191" s="148"/>
      <c r="M3191" s="148"/>
    </row>
    <row r="3192" spans="2:13" x14ac:dyDescent="0.2">
      <c r="B3192" s="148"/>
      <c r="C3192" s="148"/>
      <c r="D3192" s="148"/>
      <c r="E3192" s="148"/>
      <c r="F3192" s="148"/>
      <c r="G3192" s="148"/>
      <c r="H3192" s="148"/>
      <c r="I3192" s="148"/>
      <c r="J3192" s="148"/>
      <c r="K3192" s="148"/>
      <c r="L3192" s="148"/>
      <c r="M3192" s="148"/>
    </row>
    <row r="3193" spans="2:13" x14ac:dyDescent="0.2">
      <c r="B3193" s="148"/>
      <c r="C3193" s="148"/>
      <c r="D3193" s="148"/>
      <c r="E3193" s="148"/>
      <c r="F3193" s="148"/>
      <c r="G3193" s="148"/>
      <c r="H3193" s="148"/>
      <c r="I3193" s="148"/>
      <c r="J3193" s="148"/>
      <c r="K3193" s="148"/>
      <c r="L3193" s="148"/>
      <c r="M3193" s="148"/>
    </row>
    <row r="3194" spans="2:13" x14ac:dyDescent="0.2">
      <c r="B3194" s="148"/>
      <c r="C3194" s="148"/>
      <c r="D3194" s="148"/>
      <c r="E3194" s="148"/>
      <c r="F3194" s="148"/>
      <c r="G3194" s="148"/>
      <c r="H3194" s="148"/>
      <c r="I3194" s="148"/>
      <c r="J3194" s="148"/>
      <c r="K3194" s="148"/>
      <c r="L3194" s="148"/>
      <c r="M3194" s="148"/>
    </row>
    <row r="3195" spans="2:13" x14ac:dyDescent="0.2">
      <c r="B3195" s="148"/>
      <c r="C3195" s="148"/>
      <c r="D3195" s="148"/>
      <c r="E3195" s="148"/>
      <c r="F3195" s="148"/>
      <c r="G3195" s="148"/>
      <c r="H3195" s="148"/>
      <c r="I3195" s="148"/>
      <c r="J3195" s="148"/>
      <c r="K3195" s="148"/>
      <c r="L3195" s="148"/>
      <c r="M3195" s="148"/>
    </row>
    <row r="3196" spans="2:13" x14ac:dyDescent="0.2">
      <c r="B3196" s="148"/>
      <c r="C3196" s="148"/>
      <c r="D3196" s="148"/>
      <c r="E3196" s="148"/>
      <c r="F3196" s="148"/>
      <c r="G3196" s="148"/>
      <c r="H3196" s="148"/>
      <c r="I3196" s="148"/>
      <c r="J3196" s="148"/>
      <c r="K3196" s="148"/>
      <c r="L3196" s="148"/>
      <c r="M3196" s="148"/>
    </row>
    <row r="3197" spans="2:13" x14ac:dyDescent="0.2">
      <c r="B3197" s="148"/>
      <c r="C3197" s="148"/>
      <c r="D3197" s="148"/>
      <c r="E3197" s="148"/>
      <c r="F3197" s="148"/>
      <c r="G3197" s="148"/>
      <c r="H3197" s="148"/>
      <c r="I3197" s="148"/>
      <c r="J3197" s="148"/>
      <c r="K3197" s="148"/>
      <c r="L3197" s="148"/>
      <c r="M3197" s="148"/>
    </row>
    <row r="3198" spans="2:13" x14ac:dyDescent="0.2">
      <c r="B3198" s="148"/>
      <c r="C3198" s="148"/>
      <c r="D3198" s="148"/>
      <c r="E3198" s="148"/>
      <c r="F3198" s="148"/>
      <c r="G3198" s="148"/>
      <c r="H3198" s="148"/>
      <c r="I3198" s="148"/>
      <c r="J3198" s="148"/>
      <c r="K3198" s="148"/>
      <c r="L3198" s="148"/>
      <c r="M3198" s="148"/>
    </row>
    <row r="3199" spans="2:13" x14ac:dyDescent="0.2">
      <c r="B3199" s="148"/>
      <c r="C3199" s="148"/>
      <c r="D3199" s="148"/>
      <c r="E3199" s="148"/>
      <c r="F3199" s="148"/>
      <c r="G3199" s="148"/>
      <c r="H3199" s="148"/>
      <c r="I3199" s="148"/>
      <c r="J3199" s="148"/>
      <c r="K3199" s="148"/>
      <c r="L3199" s="148"/>
      <c r="M3199" s="148"/>
    </row>
    <row r="3200" spans="2:13" x14ac:dyDescent="0.2">
      <c r="B3200" s="148"/>
      <c r="C3200" s="148"/>
      <c r="D3200" s="148"/>
      <c r="E3200" s="148"/>
      <c r="F3200" s="148"/>
      <c r="G3200" s="148"/>
      <c r="H3200" s="148"/>
      <c r="I3200" s="148"/>
      <c r="J3200" s="148"/>
      <c r="K3200" s="148"/>
      <c r="L3200" s="148"/>
      <c r="M3200" s="148"/>
    </row>
    <row r="3201" spans="2:13" x14ac:dyDescent="0.2">
      <c r="B3201" s="148"/>
      <c r="C3201" s="148"/>
      <c r="D3201" s="148"/>
      <c r="E3201" s="148"/>
      <c r="F3201" s="148"/>
      <c r="G3201" s="148"/>
      <c r="H3201" s="148"/>
      <c r="I3201" s="148"/>
      <c r="J3201" s="148"/>
      <c r="K3201" s="148"/>
      <c r="L3201" s="148"/>
      <c r="M3201" s="148"/>
    </row>
    <row r="3202" spans="2:13" x14ac:dyDescent="0.2">
      <c r="B3202" s="148"/>
      <c r="C3202" s="148"/>
      <c r="D3202" s="148"/>
      <c r="E3202" s="148"/>
      <c r="F3202" s="148"/>
      <c r="G3202" s="148"/>
      <c r="H3202" s="148"/>
      <c r="I3202" s="148"/>
      <c r="J3202" s="148"/>
      <c r="K3202" s="148"/>
      <c r="L3202" s="148"/>
      <c r="M3202" s="148"/>
    </row>
    <row r="3203" spans="2:13" x14ac:dyDescent="0.2">
      <c r="B3203" s="148"/>
      <c r="C3203" s="148"/>
      <c r="D3203" s="148"/>
      <c r="E3203" s="148"/>
      <c r="F3203" s="148"/>
      <c r="G3203" s="148"/>
      <c r="H3203" s="148"/>
      <c r="I3203" s="148"/>
      <c r="J3203" s="148"/>
      <c r="K3203" s="148"/>
      <c r="L3203" s="148"/>
      <c r="M3203" s="148"/>
    </row>
    <row r="3204" spans="2:13" x14ac:dyDescent="0.2">
      <c r="B3204" s="148"/>
      <c r="C3204" s="148"/>
      <c r="D3204" s="148"/>
      <c r="E3204" s="148"/>
      <c r="F3204" s="148"/>
      <c r="G3204" s="148"/>
      <c r="H3204" s="148"/>
      <c r="I3204" s="148"/>
      <c r="J3204" s="148"/>
      <c r="K3204" s="148"/>
      <c r="L3204" s="148"/>
      <c r="M3204" s="148"/>
    </row>
    <row r="3205" spans="2:13" x14ac:dyDescent="0.2">
      <c r="B3205" s="148"/>
      <c r="C3205" s="148"/>
      <c r="D3205" s="148"/>
      <c r="E3205" s="148"/>
      <c r="F3205" s="148"/>
      <c r="G3205" s="148"/>
      <c r="H3205" s="148"/>
      <c r="I3205" s="148"/>
      <c r="J3205" s="148"/>
      <c r="K3205" s="148"/>
      <c r="L3205" s="148"/>
      <c r="M3205" s="148"/>
    </row>
    <row r="3206" spans="2:13" x14ac:dyDescent="0.2">
      <c r="B3206" s="148"/>
      <c r="C3206" s="148"/>
      <c r="D3206" s="148"/>
      <c r="E3206" s="148"/>
      <c r="F3206" s="148"/>
      <c r="G3206" s="148"/>
      <c r="H3206" s="148"/>
      <c r="I3206" s="148"/>
      <c r="J3206" s="148"/>
      <c r="K3206" s="148"/>
      <c r="L3206" s="148"/>
      <c r="M3206" s="148"/>
    </row>
    <row r="3207" spans="2:13" x14ac:dyDescent="0.2">
      <c r="B3207" s="148"/>
      <c r="C3207" s="148"/>
      <c r="D3207" s="148"/>
      <c r="E3207" s="148"/>
      <c r="F3207" s="148"/>
      <c r="G3207" s="148"/>
      <c r="H3207" s="148"/>
      <c r="I3207" s="148"/>
      <c r="J3207" s="148"/>
      <c r="K3207" s="148"/>
      <c r="L3207" s="148"/>
      <c r="M3207" s="148"/>
    </row>
    <row r="3208" spans="2:13" x14ac:dyDescent="0.2">
      <c r="B3208" s="148"/>
      <c r="C3208" s="148"/>
      <c r="D3208" s="148"/>
      <c r="E3208" s="148"/>
      <c r="F3208" s="148"/>
      <c r="G3208" s="148"/>
      <c r="H3208" s="148"/>
      <c r="I3208" s="148"/>
      <c r="J3208" s="148"/>
      <c r="K3208" s="148"/>
      <c r="L3208" s="148"/>
      <c r="M3208" s="148"/>
    </row>
    <row r="3209" spans="2:13" x14ac:dyDescent="0.2">
      <c r="B3209" s="148"/>
      <c r="C3209" s="148"/>
      <c r="D3209" s="148"/>
      <c r="E3209" s="148"/>
      <c r="F3209" s="148"/>
      <c r="G3209" s="148"/>
      <c r="H3209" s="148"/>
      <c r="I3209" s="148"/>
      <c r="J3209" s="148"/>
      <c r="K3209" s="148"/>
      <c r="L3209" s="148"/>
      <c r="M3209" s="148"/>
    </row>
    <row r="3210" spans="2:13" x14ac:dyDescent="0.2">
      <c r="B3210" s="148"/>
      <c r="C3210" s="148"/>
      <c r="D3210" s="148"/>
      <c r="E3210" s="148"/>
      <c r="F3210" s="148"/>
      <c r="G3210" s="148"/>
      <c r="H3210" s="148"/>
      <c r="I3210" s="148"/>
      <c r="J3210" s="148"/>
      <c r="K3210" s="148"/>
      <c r="L3210" s="148"/>
      <c r="M3210" s="148"/>
    </row>
    <row r="3211" spans="2:13" x14ac:dyDescent="0.2">
      <c r="B3211" s="148"/>
      <c r="C3211" s="148"/>
      <c r="D3211" s="148"/>
      <c r="E3211" s="148"/>
      <c r="F3211" s="148"/>
      <c r="G3211" s="148"/>
      <c r="H3211" s="148"/>
      <c r="I3211" s="148"/>
      <c r="J3211" s="148"/>
      <c r="K3211" s="148"/>
      <c r="L3211" s="148"/>
      <c r="M3211" s="148"/>
    </row>
    <row r="3212" spans="2:13" x14ac:dyDescent="0.2">
      <c r="B3212" s="148"/>
      <c r="C3212" s="148"/>
      <c r="D3212" s="148"/>
      <c r="E3212" s="148"/>
      <c r="F3212" s="148"/>
      <c r="G3212" s="148"/>
      <c r="H3212" s="148"/>
      <c r="I3212" s="148"/>
      <c r="J3212" s="148"/>
      <c r="K3212" s="148"/>
      <c r="L3212" s="148"/>
      <c r="M3212" s="148"/>
    </row>
    <row r="3213" spans="2:13" x14ac:dyDescent="0.2">
      <c r="B3213" s="148"/>
      <c r="C3213" s="148"/>
      <c r="D3213" s="148"/>
      <c r="E3213" s="148"/>
      <c r="F3213" s="148"/>
      <c r="G3213" s="148"/>
      <c r="H3213" s="148"/>
      <c r="I3213" s="148"/>
      <c r="J3213" s="148"/>
      <c r="K3213" s="148"/>
      <c r="L3213" s="148"/>
      <c r="M3213" s="148"/>
    </row>
    <row r="3214" spans="2:13" x14ac:dyDescent="0.2">
      <c r="B3214" s="148"/>
      <c r="C3214" s="148"/>
      <c r="D3214" s="148"/>
      <c r="E3214" s="148"/>
      <c r="F3214" s="148"/>
      <c r="G3214" s="148"/>
      <c r="H3214" s="148"/>
      <c r="I3214" s="148"/>
      <c r="J3214" s="148"/>
      <c r="K3214" s="148"/>
      <c r="L3214" s="148"/>
      <c r="M3214" s="148"/>
    </row>
    <row r="3215" spans="2:13" x14ac:dyDescent="0.2">
      <c r="B3215" s="148"/>
      <c r="C3215" s="148"/>
      <c r="D3215" s="148"/>
      <c r="E3215" s="148"/>
      <c r="F3215" s="148"/>
      <c r="G3215" s="148"/>
      <c r="H3215" s="148"/>
      <c r="I3215" s="148"/>
      <c r="J3215" s="148"/>
      <c r="K3215" s="148"/>
      <c r="L3215" s="148"/>
      <c r="M3215" s="148"/>
    </row>
    <row r="3216" spans="2:13" x14ac:dyDescent="0.2">
      <c r="B3216" s="148"/>
      <c r="C3216" s="148"/>
      <c r="D3216" s="148"/>
      <c r="E3216" s="148"/>
      <c r="F3216" s="148"/>
      <c r="G3216" s="148"/>
      <c r="H3216" s="148"/>
      <c r="I3216" s="148"/>
      <c r="J3216" s="148"/>
      <c r="K3216" s="148"/>
      <c r="L3216" s="148"/>
      <c r="M3216" s="148"/>
    </row>
    <row r="3217" spans="2:13" x14ac:dyDescent="0.2">
      <c r="B3217" s="148"/>
      <c r="C3217" s="148"/>
      <c r="D3217" s="148"/>
      <c r="E3217" s="148"/>
      <c r="F3217" s="148"/>
      <c r="G3217" s="148"/>
      <c r="H3217" s="148"/>
      <c r="I3217" s="148"/>
      <c r="J3217" s="148"/>
      <c r="K3217" s="148"/>
      <c r="L3217" s="148"/>
      <c r="M3217" s="148"/>
    </row>
    <row r="3218" spans="2:13" x14ac:dyDescent="0.2">
      <c r="B3218" s="148"/>
      <c r="C3218" s="148"/>
      <c r="D3218" s="148"/>
      <c r="E3218" s="148"/>
      <c r="F3218" s="148"/>
      <c r="G3218" s="148"/>
      <c r="H3218" s="148"/>
      <c r="I3218" s="148"/>
      <c r="J3218" s="148"/>
      <c r="K3218" s="148"/>
      <c r="L3218" s="148"/>
      <c r="M3218" s="148"/>
    </row>
    <row r="3219" spans="2:13" x14ac:dyDescent="0.2">
      <c r="B3219" s="148"/>
      <c r="C3219" s="148"/>
      <c r="D3219" s="148"/>
      <c r="E3219" s="148"/>
      <c r="F3219" s="148"/>
      <c r="G3219" s="148"/>
      <c r="H3219" s="148"/>
      <c r="I3219" s="148"/>
      <c r="J3219" s="148"/>
      <c r="K3219" s="148"/>
      <c r="L3219" s="148"/>
      <c r="M3219" s="148"/>
    </row>
    <row r="3220" spans="2:13" x14ac:dyDescent="0.2">
      <c r="B3220" s="148"/>
      <c r="C3220" s="148"/>
      <c r="D3220" s="148"/>
      <c r="E3220" s="148"/>
      <c r="F3220" s="148"/>
      <c r="G3220" s="148"/>
      <c r="H3220" s="148"/>
      <c r="I3220" s="148"/>
      <c r="J3220" s="148"/>
      <c r="K3220" s="148"/>
      <c r="L3220" s="148"/>
      <c r="M3220" s="148"/>
    </row>
    <row r="3221" spans="2:13" x14ac:dyDescent="0.2">
      <c r="B3221" s="148"/>
      <c r="C3221" s="148"/>
      <c r="D3221" s="148"/>
      <c r="E3221" s="148"/>
      <c r="F3221" s="148"/>
      <c r="G3221" s="148"/>
      <c r="H3221" s="148"/>
      <c r="I3221" s="148"/>
      <c r="J3221" s="148"/>
      <c r="K3221" s="148"/>
      <c r="L3221" s="148"/>
      <c r="M3221" s="148"/>
    </row>
    <row r="3222" spans="2:13" x14ac:dyDescent="0.2">
      <c r="B3222" s="148"/>
      <c r="C3222" s="148"/>
      <c r="D3222" s="148"/>
      <c r="E3222" s="148"/>
      <c r="F3222" s="148"/>
      <c r="G3222" s="148"/>
      <c r="H3222" s="148"/>
      <c r="I3222" s="148"/>
      <c r="J3222" s="148"/>
      <c r="K3222" s="148"/>
      <c r="L3222" s="148"/>
      <c r="M3222" s="148"/>
    </row>
    <row r="3223" spans="2:13" x14ac:dyDescent="0.2">
      <c r="B3223" s="148"/>
      <c r="C3223" s="148"/>
      <c r="D3223" s="148"/>
      <c r="E3223" s="148"/>
      <c r="F3223" s="148"/>
      <c r="G3223" s="148"/>
      <c r="H3223" s="148"/>
      <c r="I3223" s="148"/>
      <c r="J3223" s="148"/>
      <c r="K3223" s="148"/>
      <c r="L3223" s="148"/>
      <c r="M3223" s="148"/>
    </row>
    <row r="3224" spans="2:13" x14ac:dyDescent="0.2">
      <c r="B3224" s="148"/>
      <c r="C3224" s="148"/>
      <c r="D3224" s="148"/>
      <c r="E3224" s="148"/>
      <c r="F3224" s="148"/>
      <c r="G3224" s="148"/>
      <c r="H3224" s="148"/>
      <c r="I3224" s="148"/>
      <c r="J3224" s="148"/>
      <c r="K3224" s="148"/>
      <c r="L3224" s="148"/>
      <c r="M3224" s="148"/>
    </row>
    <row r="3225" spans="2:13" x14ac:dyDescent="0.2">
      <c r="B3225" s="148"/>
      <c r="C3225" s="148"/>
      <c r="D3225" s="148"/>
      <c r="E3225" s="148"/>
      <c r="F3225" s="148"/>
      <c r="G3225" s="148"/>
      <c r="H3225" s="148"/>
      <c r="I3225" s="148"/>
      <c r="J3225" s="148"/>
      <c r="K3225" s="148"/>
      <c r="L3225" s="148"/>
      <c r="M3225" s="148"/>
    </row>
    <row r="3226" spans="2:13" x14ac:dyDescent="0.2">
      <c r="B3226" s="148"/>
      <c r="C3226" s="148"/>
      <c r="D3226" s="148"/>
      <c r="E3226" s="148"/>
      <c r="F3226" s="148"/>
      <c r="G3226" s="148"/>
      <c r="H3226" s="148"/>
      <c r="I3226" s="148"/>
      <c r="J3226" s="148"/>
      <c r="K3226" s="148"/>
      <c r="L3226" s="148"/>
      <c r="M3226" s="148"/>
    </row>
    <row r="3227" spans="2:13" x14ac:dyDescent="0.2">
      <c r="B3227" s="148"/>
      <c r="C3227" s="148"/>
      <c r="D3227" s="148"/>
      <c r="E3227" s="148"/>
      <c r="F3227" s="148"/>
      <c r="G3227" s="148"/>
      <c r="H3227" s="148"/>
      <c r="I3227" s="148"/>
      <c r="J3227" s="148"/>
      <c r="K3227" s="148"/>
      <c r="L3227" s="148"/>
      <c r="M3227" s="148"/>
    </row>
    <row r="3228" spans="2:13" x14ac:dyDescent="0.2">
      <c r="B3228" s="148"/>
      <c r="C3228" s="148"/>
      <c r="D3228" s="148"/>
      <c r="E3228" s="148"/>
      <c r="F3228" s="148"/>
      <c r="G3228" s="148"/>
      <c r="H3228" s="148"/>
      <c r="I3228" s="148"/>
      <c r="J3228" s="148"/>
      <c r="K3228" s="148"/>
      <c r="L3228" s="148"/>
      <c r="M3228" s="148"/>
    </row>
    <row r="3229" spans="2:13" x14ac:dyDescent="0.2">
      <c r="B3229" s="148"/>
      <c r="C3229" s="148"/>
      <c r="D3229" s="148"/>
      <c r="E3229" s="148"/>
      <c r="F3229" s="148"/>
      <c r="G3229" s="148"/>
      <c r="H3229" s="148"/>
      <c r="I3229" s="148"/>
      <c r="J3229" s="148"/>
      <c r="K3229" s="148"/>
      <c r="L3229" s="148"/>
      <c r="M3229" s="148"/>
    </row>
    <row r="3230" spans="2:13" x14ac:dyDescent="0.2">
      <c r="B3230" s="148"/>
      <c r="C3230" s="148"/>
      <c r="D3230" s="148"/>
      <c r="E3230" s="148"/>
      <c r="F3230" s="148"/>
      <c r="G3230" s="148"/>
      <c r="H3230" s="148"/>
      <c r="I3230" s="148"/>
      <c r="J3230" s="148"/>
      <c r="K3230" s="148"/>
      <c r="L3230" s="148"/>
      <c r="M3230" s="148"/>
    </row>
    <row r="3231" spans="2:13" x14ac:dyDescent="0.2">
      <c r="B3231" s="148"/>
      <c r="C3231" s="148"/>
      <c r="D3231" s="148"/>
      <c r="E3231" s="148"/>
      <c r="F3231" s="148"/>
      <c r="G3231" s="148"/>
      <c r="H3231" s="148"/>
      <c r="I3231" s="148"/>
      <c r="J3231" s="148"/>
      <c r="K3231" s="148"/>
      <c r="L3231" s="148"/>
      <c r="M3231" s="148"/>
    </row>
    <row r="3232" spans="2:13" x14ac:dyDescent="0.2">
      <c r="B3232" s="148"/>
      <c r="C3232" s="148"/>
      <c r="D3232" s="148"/>
      <c r="E3232" s="148"/>
      <c r="F3232" s="148"/>
      <c r="G3232" s="148"/>
      <c r="H3232" s="148"/>
      <c r="I3232" s="148"/>
      <c r="J3232" s="148"/>
      <c r="K3232" s="148"/>
      <c r="L3232" s="148"/>
      <c r="M3232" s="148"/>
    </row>
    <row r="3233" spans="2:13" x14ac:dyDescent="0.2">
      <c r="B3233" s="148"/>
      <c r="C3233" s="148"/>
      <c r="D3233" s="148"/>
      <c r="E3233" s="148"/>
      <c r="F3233" s="148"/>
      <c r="G3233" s="148"/>
      <c r="H3233" s="148"/>
      <c r="I3233" s="148"/>
      <c r="J3233" s="148"/>
      <c r="K3233" s="148"/>
      <c r="L3233" s="148"/>
      <c r="M3233" s="148"/>
    </row>
    <row r="3234" spans="2:13" x14ac:dyDescent="0.2">
      <c r="B3234" s="148"/>
      <c r="C3234" s="148"/>
      <c r="D3234" s="148"/>
      <c r="E3234" s="148"/>
      <c r="F3234" s="148"/>
      <c r="G3234" s="148"/>
      <c r="H3234" s="148"/>
      <c r="I3234" s="148"/>
      <c r="J3234" s="148"/>
      <c r="K3234" s="148"/>
      <c r="L3234" s="148"/>
      <c r="M3234" s="148"/>
    </row>
    <row r="3235" spans="2:13" x14ac:dyDescent="0.2">
      <c r="B3235" s="148"/>
      <c r="C3235" s="148"/>
      <c r="D3235" s="148"/>
      <c r="E3235" s="148"/>
      <c r="F3235" s="148"/>
      <c r="G3235" s="148"/>
      <c r="H3235" s="148"/>
      <c r="I3235" s="148"/>
      <c r="J3235" s="148"/>
      <c r="K3235" s="148"/>
      <c r="L3235" s="148"/>
      <c r="M3235" s="148"/>
    </row>
    <row r="3236" spans="2:13" x14ac:dyDescent="0.2">
      <c r="B3236" s="148"/>
      <c r="C3236" s="148"/>
      <c r="D3236" s="148"/>
      <c r="E3236" s="148"/>
      <c r="F3236" s="148"/>
      <c r="G3236" s="148"/>
      <c r="H3236" s="148"/>
      <c r="I3236" s="148"/>
      <c r="J3236" s="148"/>
      <c r="K3236" s="148"/>
      <c r="L3236" s="148"/>
      <c r="M3236" s="148"/>
    </row>
    <row r="3237" spans="2:13" x14ac:dyDescent="0.2">
      <c r="B3237" s="148"/>
      <c r="C3237" s="148"/>
      <c r="D3237" s="148"/>
      <c r="E3237" s="148"/>
      <c r="F3237" s="148"/>
      <c r="G3237" s="148"/>
      <c r="H3237" s="148"/>
      <c r="I3237" s="148"/>
      <c r="J3237" s="148"/>
      <c r="K3237" s="148"/>
      <c r="L3237" s="148"/>
      <c r="M3237" s="148"/>
    </row>
    <row r="3238" spans="2:13" x14ac:dyDescent="0.2">
      <c r="B3238" s="148"/>
      <c r="C3238" s="148"/>
      <c r="D3238" s="148"/>
      <c r="E3238" s="148"/>
      <c r="F3238" s="148"/>
      <c r="G3238" s="148"/>
      <c r="H3238" s="148"/>
      <c r="I3238" s="148"/>
      <c r="J3238" s="148"/>
      <c r="K3238" s="148"/>
      <c r="L3238" s="148"/>
      <c r="M3238" s="148"/>
    </row>
    <row r="3239" spans="2:13" x14ac:dyDescent="0.2">
      <c r="B3239" s="148"/>
      <c r="C3239" s="148"/>
      <c r="D3239" s="148"/>
      <c r="E3239" s="148"/>
      <c r="F3239" s="148"/>
      <c r="G3239" s="148"/>
      <c r="H3239" s="148"/>
      <c r="I3239" s="148"/>
      <c r="J3239" s="148"/>
      <c r="K3239" s="148"/>
      <c r="L3239" s="148"/>
      <c r="M3239" s="148"/>
    </row>
    <row r="3240" spans="2:13" x14ac:dyDescent="0.2">
      <c r="B3240" s="148"/>
      <c r="C3240" s="148"/>
      <c r="D3240" s="148"/>
      <c r="E3240" s="148"/>
      <c r="F3240" s="148"/>
      <c r="G3240" s="148"/>
      <c r="H3240" s="148"/>
      <c r="I3240" s="148"/>
      <c r="J3240" s="148"/>
      <c r="K3240" s="148"/>
      <c r="L3240" s="148"/>
      <c r="M3240" s="148"/>
    </row>
    <row r="3241" spans="2:13" x14ac:dyDescent="0.2">
      <c r="B3241" s="148"/>
      <c r="C3241" s="148"/>
      <c r="D3241" s="148"/>
      <c r="E3241" s="148"/>
      <c r="F3241" s="148"/>
      <c r="G3241" s="148"/>
      <c r="H3241" s="148"/>
      <c r="I3241" s="148"/>
      <c r="J3241" s="148"/>
      <c r="K3241" s="148"/>
      <c r="L3241" s="148"/>
      <c r="M3241" s="148"/>
    </row>
    <row r="3242" spans="2:13" x14ac:dyDescent="0.2">
      <c r="B3242" s="148"/>
      <c r="C3242" s="148"/>
      <c r="D3242" s="148"/>
      <c r="E3242" s="148"/>
      <c r="F3242" s="148"/>
      <c r="G3242" s="148"/>
      <c r="H3242" s="148"/>
      <c r="I3242" s="148"/>
      <c r="J3242" s="148"/>
      <c r="K3242" s="148"/>
      <c r="L3242" s="148"/>
      <c r="M3242" s="148"/>
    </row>
    <row r="3243" spans="2:13" x14ac:dyDescent="0.2">
      <c r="B3243" s="148"/>
      <c r="C3243" s="148"/>
      <c r="D3243" s="148"/>
      <c r="E3243" s="148"/>
      <c r="F3243" s="148"/>
      <c r="G3243" s="148"/>
      <c r="H3243" s="148"/>
      <c r="I3243" s="148"/>
      <c r="J3243" s="148"/>
      <c r="K3243" s="148"/>
      <c r="L3243" s="148"/>
      <c r="M3243" s="148"/>
    </row>
    <row r="3244" spans="2:13" x14ac:dyDescent="0.2">
      <c r="B3244" s="148"/>
      <c r="C3244" s="148"/>
      <c r="D3244" s="148"/>
      <c r="E3244" s="148"/>
      <c r="F3244" s="148"/>
      <c r="G3244" s="148"/>
      <c r="H3244" s="148"/>
      <c r="I3244" s="148"/>
      <c r="J3244" s="148"/>
      <c r="K3244" s="148"/>
      <c r="L3244" s="148"/>
      <c r="M3244" s="148"/>
    </row>
    <row r="3245" spans="2:13" x14ac:dyDescent="0.2">
      <c r="B3245" s="148"/>
      <c r="C3245" s="148"/>
      <c r="D3245" s="148"/>
      <c r="E3245" s="148"/>
      <c r="F3245" s="148"/>
      <c r="G3245" s="148"/>
      <c r="H3245" s="148"/>
      <c r="I3245" s="148"/>
      <c r="J3245" s="148"/>
      <c r="K3245" s="148"/>
      <c r="L3245" s="148"/>
      <c r="M3245" s="148"/>
    </row>
    <row r="3246" spans="2:13" x14ac:dyDescent="0.2">
      <c r="B3246" s="148"/>
      <c r="C3246" s="148"/>
      <c r="D3246" s="148"/>
      <c r="E3246" s="148"/>
      <c r="F3246" s="148"/>
      <c r="G3246" s="148"/>
      <c r="H3246" s="148"/>
      <c r="I3246" s="148"/>
      <c r="J3246" s="148"/>
      <c r="K3246" s="148"/>
      <c r="L3246" s="148"/>
      <c r="M3246" s="148"/>
    </row>
    <row r="3247" spans="2:13" x14ac:dyDescent="0.2">
      <c r="B3247" s="148"/>
      <c r="C3247" s="148"/>
      <c r="D3247" s="148"/>
      <c r="E3247" s="148"/>
      <c r="F3247" s="148"/>
      <c r="G3247" s="148"/>
      <c r="H3247" s="148"/>
      <c r="I3247" s="148"/>
      <c r="J3247" s="148"/>
      <c r="K3247" s="148"/>
      <c r="L3247" s="148"/>
      <c r="M3247" s="148"/>
    </row>
    <row r="3248" spans="2:13" x14ac:dyDescent="0.2">
      <c r="B3248" s="148"/>
      <c r="C3248" s="148"/>
      <c r="D3248" s="148"/>
      <c r="E3248" s="148"/>
      <c r="F3248" s="148"/>
      <c r="G3248" s="148"/>
      <c r="H3248" s="148"/>
      <c r="I3248" s="148"/>
      <c r="J3248" s="148"/>
      <c r="K3248" s="148"/>
      <c r="L3248" s="148"/>
      <c r="M3248" s="148"/>
    </row>
    <row r="3249" spans="2:13" x14ac:dyDescent="0.2">
      <c r="B3249" s="148"/>
      <c r="C3249" s="148"/>
      <c r="D3249" s="148"/>
      <c r="E3249" s="148"/>
      <c r="F3249" s="148"/>
      <c r="G3249" s="148"/>
      <c r="H3249" s="148"/>
      <c r="I3249" s="148"/>
      <c r="J3249" s="148"/>
      <c r="K3249" s="148"/>
      <c r="L3249" s="148"/>
      <c r="M3249" s="148"/>
    </row>
    <row r="3250" spans="2:13" x14ac:dyDescent="0.2">
      <c r="B3250" s="148"/>
      <c r="C3250" s="148"/>
      <c r="D3250" s="148"/>
      <c r="E3250" s="148"/>
      <c r="F3250" s="148"/>
      <c r="G3250" s="148"/>
      <c r="H3250" s="148"/>
      <c r="I3250" s="148"/>
      <c r="J3250" s="148"/>
      <c r="K3250" s="148"/>
      <c r="L3250" s="148"/>
      <c r="M3250" s="148"/>
    </row>
    <row r="3251" spans="2:13" x14ac:dyDescent="0.2">
      <c r="B3251" s="148"/>
      <c r="C3251" s="148"/>
      <c r="D3251" s="148"/>
      <c r="E3251" s="148"/>
      <c r="F3251" s="148"/>
      <c r="G3251" s="148"/>
      <c r="H3251" s="148"/>
      <c r="I3251" s="148"/>
      <c r="J3251" s="148"/>
      <c r="K3251" s="148"/>
      <c r="L3251" s="148"/>
      <c r="M3251" s="148"/>
    </row>
    <row r="3252" spans="2:13" x14ac:dyDescent="0.2">
      <c r="B3252" s="148"/>
      <c r="C3252" s="148"/>
      <c r="D3252" s="148"/>
      <c r="E3252" s="148"/>
      <c r="F3252" s="148"/>
      <c r="G3252" s="148"/>
      <c r="H3252" s="148"/>
      <c r="I3252" s="148"/>
      <c r="J3252" s="148"/>
      <c r="K3252" s="148"/>
      <c r="L3252" s="148"/>
      <c r="M3252" s="148"/>
    </row>
    <row r="3253" spans="2:13" x14ac:dyDescent="0.2">
      <c r="B3253" s="148"/>
      <c r="C3253" s="148"/>
      <c r="D3253" s="148"/>
      <c r="E3253" s="148"/>
      <c r="F3253" s="148"/>
      <c r="G3253" s="148"/>
      <c r="H3253" s="148"/>
      <c r="I3253" s="148"/>
      <c r="J3253" s="148"/>
      <c r="K3253" s="148"/>
      <c r="L3253" s="148"/>
      <c r="M3253" s="148"/>
    </row>
    <row r="3254" spans="2:13" x14ac:dyDescent="0.2">
      <c r="B3254" s="148"/>
      <c r="C3254" s="148"/>
      <c r="D3254" s="148"/>
      <c r="E3254" s="148"/>
      <c r="F3254" s="148"/>
      <c r="G3254" s="148"/>
      <c r="H3254" s="148"/>
      <c r="I3254" s="148"/>
      <c r="J3254" s="148"/>
      <c r="K3254" s="148"/>
      <c r="L3254" s="148"/>
      <c r="M3254" s="148"/>
    </row>
    <row r="3255" spans="2:13" x14ac:dyDescent="0.2">
      <c r="B3255" s="148"/>
      <c r="C3255" s="148"/>
      <c r="D3255" s="148"/>
      <c r="E3255" s="148"/>
      <c r="F3255" s="148"/>
      <c r="G3255" s="148"/>
      <c r="H3255" s="148"/>
      <c r="I3255" s="148"/>
      <c r="J3255" s="148"/>
      <c r="K3255" s="148"/>
      <c r="L3255" s="148"/>
      <c r="M3255" s="148"/>
    </row>
    <row r="3256" spans="2:13" x14ac:dyDescent="0.2">
      <c r="B3256" s="148"/>
      <c r="C3256" s="148"/>
      <c r="D3256" s="148"/>
      <c r="E3256" s="148"/>
      <c r="F3256" s="148"/>
      <c r="G3256" s="148"/>
      <c r="H3256" s="148"/>
      <c r="I3256" s="148"/>
      <c r="J3256" s="148"/>
      <c r="K3256" s="148"/>
      <c r="L3256" s="148"/>
      <c r="M3256" s="148"/>
    </row>
    <row r="3257" spans="2:13" x14ac:dyDescent="0.2">
      <c r="B3257" s="148"/>
      <c r="C3257" s="148"/>
      <c r="D3257" s="148"/>
      <c r="E3257" s="148"/>
      <c r="F3257" s="148"/>
      <c r="G3257" s="148"/>
      <c r="H3257" s="148"/>
      <c r="I3257" s="148"/>
      <c r="J3257" s="148"/>
      <c r="K3257" s="148"/>
      <c r="L3257" s="148"/>
      <c r="M3257" s="148"/>
    </row>
    <row r="3258" spans="2:13" x14ac:dyDescent="0.2">
      <c r="B3258" s="148"/>
      <c r="C3258" s="148"/>
      <c r="D3258" s="148"/>
      <c r="E3258" s="148"/>
      <c r="F3258" s="148"/>
      <c r="G3258" s="148"/>
      <c r="H3258" s="148"/>
      <c r="I3258" s="148"/>
      <c r="J3258" s="148"/>
      <c r="K3258" s="148"/>
      <c r="L3258" s="148"/>
      <c r="M3258" s="148"/>
    </row>
    <row r="3259" spans="2:13" x14ac:dyDescent="0.2">
      <c r="B3259" s="148"/>
      <c r="C3259" s="148"/>
      <c r="D3259" s="148"/>
      <c r="E3259" s="148"/>
      <c r="F3259" s="148"/>
      <c r="G3259" s="148"/>
      <c r="H3259" s="148"/>
      <c r="I3259" s="148"/>
      <c r="J3259" s="148"/>
      <c r="K3259" s="148"/>
      <c r="L3259" s="148"/>
      <c r="M3259" s="148"/>
    </row>
    <row r="3260" spans="2:13" x14ac:dyDescent="0.2">
      <c r="B3260" s="148"/>
      <c r="C3260" s="148"/>
      <c r="D3260" s="148"/>
      <c r="E3260" s="148"/>
      <c r="F3260" s="148"/>
      <c r="G3260" s="148"/>
      <c r="H3260" s="148"/>
      <c r="I3260" s="148"/>
      <c r="J3260" s="148"/>
      <c r="K3260" s="148"/>
      <c r="L3260" s="148"/>
      <c r="M3260" s="148"/>
    </row>
    <row r="3261" spans="2:13" x14ac:dyDescent="0.2">
      <c r="B3261" s="148"/>
      <c r="C3261" s="148"/>
      <c r="D3261" s="148"/>
      <c r="E3261" s="148"/>
      <c r="F3261" s="148"/>
      <c r="G3261" s="148"/>
      <c r="H3261" s="148"/>
      <c r="I3261" s="148"/>
      <c r="J3261" s="148"/>
      <c r="K3261" s="148"/>
      <c r="L3261" s="148"/>
      <c r="M3261" s="148"/>
    </row>
    <row r="3262" spans="2:13" x14ac:dyDescent="0.2">
      <c r="B3262" s="148"/>
      <c r="C3262" s="148"/>
      <c r="D3262" s="148"/>
      <c r="E3262" s="148"/>
      <c r="F3262" s="148"/>
      <c r="G3262" s="148"/>
      <c r="H3262" s="148"/>
      <c r="I3262" s="148"/>
      <c r="J3262" s="148"/>
      <c r="K3262" s="148"/>
      <c r="L3262" s="148"/>
      <c r="M3262" s="148"/>
    </row>
    <row r="3263" spans="2:13" x14ac:dyDescent="0.2">
      <c r="B3263" s="148"/>
      <c r="C3263" s="148"/>
      <c r="D3263" s="148"/>
      <c r="E3263" s="148"/>
      <c r="F3263" s="148"/>
      <c r="G3263" s="148"/>
      <c r="H3263" s="148"/>
      <c r="I3263" s="148"/>
      <c r="J3263" s="148"/>
      <c r="K3263" s="148"/>
      <c r="L3263" s="148"/>
      <c r="M3263" s="148"/>
    </row>
    <row r="3264" spans="2:13" x14ac:dyDescent="0.2">
      <c r="B3264" s="148"/>
      <c r="C3264" s="148"/>
      <c r="D3264" s="148"/>
      <c r="E3264" s="148"/>
      <c r="F3264" s="148"/>
      <c r="G3264" s="148"/>
      <c r="H3264" s="148"/>
      <c r="I3264" s="148"/>
      <c r="J3264" s="148"/>
      <c r="K3264" s="148"/>
      <c r="L3264" s="148"/>
      <c r="M3264" s="148"/>
    </row>
    <row r="3265" spans="2:13" x14ac:dyDescent="0.2">
      <c r="B3265" s="148"/>
      <c r="C3265" s="148"/>
      <c r="D3265" s="148"/>
      <c r="E3265" s="148"/>
      <c r="F3265" s="148"/>
      <c r="G3265" s="148"/>
      <c r="H3265" s="148"/>
      <c r="I3265" s="148"/>
      <c r="J3265" s="148"/>
      <c r="K3265" s="148"/>
      <c r="L3265" s="148"/>
      <c r="M3265" s="148"/>
    </row>
    <row r="3266" spans="2:13" x14ac:dyDescent="0.2">
      <c r="B3266" s="148"/>
      <c r="C3266" s="148"/>
      <c r="D3266" s="148"/>
      <c r="E3266" s="148"/>
      <c r="F3266" s="148"/>
      <c r="G3266" s="148"/>
      <c r="H3266" s="148"/>
      <c r="I3266" s="148"/>
      <c r="J3266" s="148"/>
      <c r="K3266" s="148"/>
      <c r="L3266" s="148"/>
      <c r="M3266" s="148"/>
    </row>
    <row r="3267" spans="2:13" x14ac:dyDescent="0.2">
      <c r="B3267" s="148"/>
      <c r="C3267" s="148"/>
      <c r="D3267" s="148"/>
      <c r="E3267" s="148"/>
      <c r="F3267" s="148"/>
      <c r="G3267" s="148"/>
      <c r="H3267" s="148"/>
      <c r="I3267" s="148"/>
      <c r="J3267" s="148"/>
      <c r="K3267" s="148"/>
      <c r="L3267" s="148"/>
      <c r="M3267" s="148"/>
    </row>
    <row r="3268" spans="2:13" x14ac:dyDescent="0.2">
      <c r="B3268" s="148"/>
      <c r="C3268" s="148"/>
      <c r="D3268" s="148"/>
      <c r="E3268" s="148"/>
      <c r="F3268" s="148"/>
      <c r="G3268" s="148"/>
      <c r="H3268" s="148"/>
      <c r="I3268" s="148"/>
      <c r="J3268" s="148"/>
      <c r="K3268" s="148"/>
      <c r="L3268" s="148"/>
      <c r="M3268" s="148"/>
    </row>
    <row r="3269" spans="2:13" x14ac:dyDescent="0.2">
      <c r="B3269" s="148"/>
      <c r="C3269" s="148"/>
      <c r="D3269" s="148"/>
      <c r="E3269" s="148"/>
      <c r="F3269" s="148"/>
      <c r="G3269" s="148"/>
      <c r="H3269" s="148"/>
      <c r="I3269" s="148"/>
      <c r="J3269" s="148"/>
      <c r="K3269" s="148"/>
      <c r="L3269" s="148"/>
      <c r="M3269" s="148"/>
    </row>
    <row r="3270" spans="2:13" x14ac:dyDescent="0.2">
      <c r="B3270" s="148"/>
      <c r="C3270" s="148"/>
      <c r="D3270" s="148"/>
      <c r="E3270" s="148"/>
      <c r="F3270" s="148"/>
      <c r="G3270" s="148"/>
      <c r="H3270" s="148"/>
      <c r="I3270" s="148"/>
      <c r="J3270" s="148"/>
      <c r="K3270" s="148"/>
      <c r="L3270" s="148"/>
      <c r="M3270" s="148"/>
    </row>
    <row r="3271" spans="2:13" x14ac:dyDescent="0.2">
      <c r="B3271" s="148"/>
      <c r="C3271" s="148"/>
      <c r="D3271" s="148"/>
      <c r="E3271" s="148"/>
      <c r="F3271" s="148"/>
      <c r="G3271" s="148"/>
      <c r="H3271" s="148"/>
      <c r="I3271" s="148"/>
      <c r="J3271" s="148"/>
      <c r="K3271" s="148"/>
      <c r="L3271" s="148"/>
      <c r="M3271" s="148"/>
    </row>
    <row r="3272" spans="2:13" x14ac:dyDescent="0.2">
      <c r="B3272" s="148"/>
      <c r="C3272" s="148"/>
      <c r="D3272" s="148"/>
      <c r="E3272" s="148"/>
      <c r="F3272" s="148"/>
      <c r="G3272" s="148"/>
      <c r="H3272" s="148"/>
      <c r="I3272" s="148"/>
      <c r="J3272" s="148"/>
      <c r="K3272" s="148"/>
      <c r="L3272" s="148"/>
      <c r="M3272" s="148"/>
    </row>
    <row r="3273" spans="2:13" x14ac:dyDescent="0.2">
      <c r="B3273" s="148"/>
      <c r="C3273" s="148"/>
      <c r="D3273" s="148"/>
      <c r="E3273" s="148"/>
      <c r="F3273" s="148"/>
      <c r="G3273" s="148"/>
      <c r="H3273" s="148"/>
      <c r="I3273" s="148"/>
      <c r="J3273" s="148"/>
      <c r="K3273" s="148"/>
      <c r="L3273" s="148"/>
      <c r="M3273" s="148"/>
    </row>
    <row r="3274" spans="2:13" x14ac:dyDescent="0.2">
      <c r="B3274" s="148"/>
      <c r="C3274" s="148"/>
      <c r="D3274" s="148"/>
      <c r="E3274" s="148"/>
      <c r="F3274" s="148"/>
      <c r="G3274" s="148"/>
      <c r="H3274" s="148"/>
      <c r="I3274" s="148"/>
      <c r="J3274" s="148"/>
      <c r="K3274" s="148"/>
      <c r="L3274" s="148"/>
      <c r="M3274" s="148"/>
    </row>
    <row r="3275" spans="2:13" x14ac:dyDescent="0.2">
      <c r="B3275" s="148"/>
      <c r="C3275" s="148"/>
      <c r="D3275" s="148"/>
      <c r="E3275" s="148"/>
      <c r="F3275" s="148"/>
      <c r="G3275" s="148"/>
      <c r="H3275" s="148"/>
      <c r="I3275" s="148"/>
      <c r="J3275" s="148"/>
      <c r="K3275" s="148"/>
      <c r="L3275" s="148"/>
      <c r="M3275" s="148"/>
    </row>
    <row r="3276" spans="2:13" x14ac:dyDescent="0.2">
      <c r="B3276" s="148"/>
      <c r="C3276" s="148"/>
      <c r="D3276" s="148"/>
      <c r="E3276" s="148"/>
      <c r="F3276" s="148"/>
      <c r="G3276" s="148"/>
      <c r="H3276" s="148"/>
      <c r="I3276" s="148"/>
      <c r="J3276" s="148"/>
      <c r="K3276" s="148"/>
      <c r="L3276" s="148"/>
      <c r="M3276" s="148"/>
    </row>
    <row r="3277" spans="2:13" x14ac:dyDescent="0.2">
      <c r="B3277" s="148"/>
      <c r="C3277" s="148"/>
      <c r="D3277" s="148"/>
      <c r="E3277" s="148"/>
      <c r="F3277" s="148"/>
      <c r="G3277" s="148"/>
      <c r="H3277" s="148"/>
      <c r="I3277" s="148"/>
      <c r="J3277" s="148"/>
      <c r="K3277" s="148"/>
      <c r="L3277" s="148"/>
      <c r="M3277" s="148"/>
    </row>
    <row r="3278" spans="2:13" x14ac:dyDescent="0.2">
      <c r="B3278" s="148"/>
      <c r="C3278" s="148"/>
      <c r="D3278" s="148"/>
      <c r="E3278" s="148"/>
      <c r="F3278" s="148"/>
      <c r="G3278" s="148"/>
      <c r="H3278" s="148"/>
      <c r="I3278" s="148"/>
      <c r="J3278" s="148"/>
      <c r="K3278" s="148"/>
      <c r="L3278" s="148"/>
      <c r="M3278" s="148"/>
    </row>
    <row r="3279" spans="2:13" x14ac:dyDescent="0.2">
      <c r="B3279" s="148"/>
      <c r="C3279" s="148"/>
      <c r="D3279" s="148"/>
      <c r="E3279" s="148"/>
      <c r="F3279" s="148"/>
      <c r="G3279" s="148"/>
      <c r="H3279" s="148"/>
      <c r="I3279" s="148"/>
      <c r="J3279" s="148"/>
      <c r="K3279" s="148"/>
      <c r="L3279" s="148"/>
      <c r="M3279" s="148"/>
    </row>
    <row r="3280" spans="2:13" x14ac:dyDescent="0.2">
      <c r="B3280" s="148"/>
      <c r="C3280" s="148"/>
      <c r="D3280" s="148"/>
      <c r="E3280" s="148"/>
      <c r="F3280" s="148"/>
      <c r="G3280" s="148"/>
      <c r="H3280" s="148"/>
      <c r="I3280" s="148"/>
      <c r="J3280" s="148"/>
      <c r="K3280" s="148"/>
      <c r="L3280" s="148"/>
      <c r="M3280" s="148"/>
    </row>
    <row r="3281" spans="2:13" x14ac:dyDescent="0.2">
      <c r="B3281" s="148"/>
      <c r="C3281" s="148"/>
      <c r="D3281" s="148"/>
      <c r="E3281" s="148"/>
      <c r="F3281" s="148"/>
      <c r="G3281" s="148"/>
      <c r="H3281" s="148"/>
      <c r="I3281" s="148"/>
      <c r="J3281" s="148"/>
      <c r="K3281" s="148"/>
      <c r="L3281" s="148"/>
      <c r="M3281" s="148"/>
    </row>
    <row r="3282" spans="2:13" x14ac:dyDescent="0.2">
      <c r="B3282" s="148"/>
      <c r="C3282" s="148"/>
      <c r="D3282" s="148"/>
      <c r="E3282" s="148"/>
      <c r="F3282" s="148"/>
      <c r="G3282" s="148"/>
      <c r="H3282" s="148"/>
      <c r="I3282" s="148"/>
      <c r="J3282" s="148"/>
      <c r="K3282" s="148"/>
      <c r="L3282" s="148"/>
      <c r="M3282" s="148"/>
    </row>
    <row r="3283" spans="2:13" x14ac:dyDescent="0.2">
      <c r="B3283" s="148"/>
      <c r="C3283" s="148"/>
      <c r="D3283" s="148"/>
      <c r="E3283" s="148"/>
      <c r="F3283" s="148"/>
      <c r="G3283" s="148"/>
      <c r="H3283" s="148"/>
      <c r="I3283" s="148"/>
      <c r="J3283" s="148"/>
      <c r="K3283" s="148"/>
      <c r="L3283" s="148"/>
      <c r="M3283" s="148"/>
    </row>
    <row r="3284" spans="2:13" x14ac:dyDescent="0.2">
      <c r="B3284" s="148"/>
      <c r="C3284" s="148"/>
      <c r="D3284" s="148"/>
      <c r="E3284" s="148"/>
      <c r="F3284" s="148"/>
      <c r="G3284" s="148"/>
      <c r="H3284" s="148"/>
      <c r="I3284" s="148"/>
      <c r="J3284" s="148"/>
      <c r="K3284" s="148"/>
      <c r="L3284" s="148"/>
      <c r="M3284" s="148"/>
    </row>
    <row r="3285" spans="2:13" x14ac:dyDescent="0.2">
      <c r="B3285" s="148"/>
      <c r="C3285" s="148"/>
      <c r="D3285" s="148"/>
      <c r="E3285" s="148"/>
      <c r="F3285" s="148"/>
      <c r="G3285" s="148"/>
      <c r="H3285" s="148"/>
      <c r="I3285" s="148"/>
      <c r="J3285" s="148"/>
      <c r="K3285" s="148"/>
      <c r="L3285" s="148"/>
      <c r="M3285" s="148"/>
    </row>
    <row r="3286" spans="2:13" x14ac:dyDescent="0.2">
      <c r="B3286" s="148"/>
      <c r="C3286" s="148"/>
      <c r="D3286" s="148"/>
      <c r="E3286" s="148"/>
      <c r="F3286" s="148"/>
      <c r="G3286" s="148"/>
      <c r="H3286" s="148"/>
      <c r="I3286" s="148"/>
      <c r="J3286" s="148"/>
      <c r="K3286" s="148"/>
      <c r="L3286" s="148"/>
      <c r="M3286" s="148"/>
    </row>
    <row r="3287" spans="2:13" x14ac:dyDescent="0.2">
      <c r="B3287" s="148"/>
      <c r="C3287" s="148"/>
      <c r="D3287" s="148"/>
      <c r="E3287" s="148"/>
      <c r="F3287" s="148"/>
      <c r="G3287" s="148"/>
      <c r="H3287" s="148"/>
      <c r="I3287" s="148"/>
      <c r="J3287" s="148"/>
      <c r="K3287" s="148"/>
      <c r="L3287" s="148"/>
      <c r="M3287" s="148"/>
    </row>
    <row r="3288" spans="2:13" x14ac:dyDescent="0.2">
      <c r="B3288" s="148"/>
      <c r="C3288" s="148"/>
      <c r="D3288" s="148"/>
      <c r="E3288" s="148"/>
      <c r="F3288" s="148"/>
      <c r="G3288" s="148"/>
      <c r="H3288" s="148"/>
      <c r="I3288" s="148"/>
      <c r="J3288" s="148"/>
      <c r="K3288" s="148"/>
      <c r="L3288" s="148"/>
      <c r="M3288" s="148"/>
    </row>
    <row r="3289" spans="2:13" x14ac:dyDescent="0.2">
      <c r="B3289" s="148"/>
      <c r="C3289" s="148"/>
      <c r="D3289" s="148"/>
      <c r="E3289" s="148"/>
      <c r="F3289" s="148"/>
      <c r="G3289" s="148"/>
      <c r="H3289" s="148"/>
      <c r="I3289" s="148"/>
      <c r="J3289" s="148"/>
      <c r="K3289" s="148"/>
      <c r="L3289" s="148"/>
      <c r="M3289" s="148"/>
    </row>
    <row r="3290" spans="2:13" x14ac:dyDescent="0.2">
      <c r="B3290" s="148"/>
      <c r="C3290" s="148"/>
      <c r="D3290" s="148"/>
      <c r="E3290" s="148"/>
      <c r="F3290" s="148"/>
      <c r="G3290" s="148"/>
      <c r="H3290" s="148"/>
      <c r="I3290" s="148"/>
      <c r="J3290" s="148"/>
      <c r="K3290" s="148"/>
      <c r="L3290" s="148"/>
      <c r="M3290" s="148"/>
    </row>
    <row r="3291" spans="2:13" x14ac:dyDescent="0.2">
      <c r="B3291" s="148"/>
      <c r="C3291" s="148"/>
      <c r="D3291" s="148"/>
      <c r="E3291" s="148"/>
      <c r="F3291" s="148"/>
      <c r="G3291" s="148"/>
      <c r="H3291" s="148"/>
      <c r="I3291" s="148"/>
      <c r="J3291" s="148"/>
      <c r="K3291" s="148"/>
      <c r="L3291" s="148"/>
      <c r="M3291" s="148"/>
    </row>
    <row r="3292" spans="2:13" x14ac:dyDescent="0.2">
      <c r="B3292" s="148"/>
      <c r="C3292" s="148"/>
      <c r="D3292" s="148"/>
      <c r="E3292" s="148"/>
      <c r="F3292" s="148"/>
      <c r="G3292" s="148"/>
      <c r="H3292" s="148"/>
      <c r="I3292" s="148"/>
      <c r="J3292" s="148"/>
      <c r="K3292" s="148"/>
      <c r="L3292" s="148"/>
      <c r="M3292" s="148"/>
    </row>
    <row r="3293" spans="2:13" x14ac:dyDescent="0.2">
      <c r="B3293" s="148"/>
      <c r="C3293" s="148"/>
      <c r="D3293" s="148"/>
      <c r="E3293" s="148"/>
      <c r="F3293" s="148"/>
      <c r="G3293" s="148"/>
      <c r="H3293" s="148"/>
      <c r="I3293" s="148"/>
      <c r="J3293" s="148"/>
      <c r="K3293" s="148"/>
      <c r="L3293" s="148"/>
      <c r="M3293" s="148"/>
    </row>
    <row r="3294" spans="2:13" x14ac:dyDescent="0.2">
      <c r="B3294" s="148"/>
      <c r="C3294" s="148"/>
      <c r="D3294" s="148"/>
      <c r="E3294" s="148"/>
      <c r="F3294" s="148"/>
      <c r="G3294" s="148"/>
      <c r="H3294" s="148"/>
      <c r="I3294" s="148"/>
      <c r="J3294" s="148"/>
      <c r="K3294" s="148"/>
      <c r="L3294" s="148"/>
      <c r="M3294" s="148"/>
    </row>
    <row r="3295" spans="2:13" x14ac:dyDescent="0.2">
      <c r="B3295" s="148"/>
      <c r="C3295" s="148"/>
      <c r="D3295" s="148"/>
      <c r="E3295" s="148"/>
      <c r="F3295" s="148"/>
      <c r="G3295" s="148"/>
      <c r="H3295" s="148"/>
      <c r="I3295" s="148"/>
      <c r="J3295" s="148"/>
      <c r="K3295" s="148"/>
      <c r="L3295" s="148"/>
      <c r="M3295" s="148"/>
    </row>
    <row r="3296" spans="2:13" x14ac:dyDescent="0.2">
      <c r="B3296" s="148"/>
      <c r="C3296" s="148"/>
      <c r="D3296" s="148"/>
      <c r="E3296" s="148"/>
      <c r="F3296" s="148"/>
      <c r="G3296" s="148"/>
      <c r="H3296" s="148"/>
      <c r="I3296" s="148"/>
      <c r="J3296" s="148"/>
      <c r="K3296" s="148"/>
      <c r="L3296" s="148"/>
      <c r="M3296" s="148"/>
    </row>
    <row r="3297" spans="2:13" x14ac:dyDescent="0.2">
      <c r="B3297" s="148"/>
      <c r="C3297" s="148"/>
      <c r="D3297" s="148"/>
      <c r="E3297" s="148"/>
      <c r="F3297" s="148"/>
      <c r="G3297" s="148"/>
      <c r="H3297" s="148"/>
      <c r="I3297" s="148"/>
      <c r="J3297" s="148"/>
      <c r="K3297" s="148"/>
      <c r="L3297" s="148"/>
      <c r="M3297" s="148"/>
    </row>
    <row r="3298" spans="2:13" x14ac:dyDescent="0.2">
      <c r="B3298" s="148"/>
      <c r="C3298" s="148"/>
      <c r="D3298" s="148"/>
      <c r="E3298" s="148"/>
      <c r="F3298" s="148"/>
      <c r="G3298" s="148"/>
      <c r="H3298" s="148"/>
      <c r="I3298" s="148"/>
      <c r="J3298" s="148"/>
      <c r="K3298" s="148"/>
      <c r="L3298" s="148"/>
      <c r="M3298" s="148"/>
    </row>
    <row r="3299" spans="2:13" x14ac:dyDescent="0.2">
      <c r="B3299" s="148"/>
      <c r="C3299" s="148"/>
      <c r="D3299" s="148"/>
      <c r="E3299" s="148"/>
      <c r="F3299" s="148"/>
      <c r="G3299" s="148"/>
      <c r="H3299" s="148"/>
      <c r="I3299" s="148"/>
      <c r="J3299" s="148"/>
      <c r="K3299" s="148"/>
      <c r="L3299" s="148"/>
      <c r="M3299" s="148"/>
    </row>
    <row r="3300" spans="2:13" x14ac:dyDescent="0.2">
      <c r="B3300" s="148"/>
      <c r="C3300" s="148"/>
      <c r="D3300" s="148"/>
      <c r="E3300" s="148"/>
      <c r="F3300" s="148"/>
      <c r="G3300" s="148"/>
      <c r="H3300" s="148"/>
      <c r="I3300" s="148"/>
      <c r="J3300" s="148"/>
      <c r="K3300" s="148"/>
      <c r="L3300" s="148"/>
      <c r="M3300" s="148"/>
    </row>
    <row r="3301" spans="2:13" x14ac:dyDescent="0.2">
      <c r="B3301" s="148"/>
      <c r="C3301" s="148"/>
      <c r="D3301" s="148"/>
      <c r="E3301" s="148"/>
      <c r="F3301" s="148"/>
      <c r="G3301" s="148"/>
      <c r="H3301" s="148"/>
      <c r="I3301" s="148"/>
      <c r="J3301" s="148"/>
      <c r="K3301" s="148"/>
      <c r="L3301" s="148"/>
      <c r="M3301" s="148"/>
    </row>
    <row r="3302" spans="2:13" x14ac:dyDescent="0.2">
      <c r="B3302" s="148"/>
      <c r="C3302" s="148"/>
      <c r="D3302" s="148"/>
      <c r="E3302" s="148"/>
      <c r="F3302" s="148"/>
      <c r="G3302" s="148"/>
      <c r="H3302" s="148"/>
      <c r="I3302" s="148"/>
      <c r="J3302" s="148"/>
      <c r="K3302" s="148"/>
      <c r="L3302" s="148"/>
      <c r="M3302" s="148"/>
    </row>
    <row r="3303" spans="2:13" x14ac:dyDescent="0.2">
      <c r="B3303" s="148"/>
      <c r="C3303" s="148"/>
      <c r="D3303" s="148"/>
      <c r="E3303" s="148"/>
      <c r="F3303" s="148"/>
      <c r="G3303" s="148"/>
      <c r="H3303" s="148"/>
      <c r="I3303" s="148"/>
      <c r="J3303" s="148"/>
      <c r="K3303" s="148"/>
      <c r="L3303" s="148"/>
      <c r="M3303" s="148"/>
    </row>
    <row r="3304" spans="2:13" x14ac:dyDescent="0.2">
      <c r="B3304" s="148"/>
      <c r="C3304" s="148"/>
      <c r="D3304" s="148"/>
      <c r="E3304" s="148"/>
      <c r="F3304" s="148"/>
      <c r="G3304" s="148"/>
      <c r="H3304" s="148"/>
      <c r="I3304" s="148"/>
      <c r="J3304" s="148"/>
      <c r="K3304" s="148"/>
      <c r="L3304" s="148"/>
      <c r="M3304" s="148"/>
    </row>
    <row r="3305" spans="2:13" x14ac:dyDescent="0.2">
      <c r="B3305" s="148"/>
      <c r="C3305" s="148"/>
      <c r="D3305" s="148"/>
      <c r="E3305" s="148"/>
      <c r="F3305" s="148"/>
      <c r="G3305" s="148"/>
      <c r="H3305" s="148"/>
      <c r="I3305" s="148"/>
      <c r="J3305" s="148"/>
      <c r="K3305" s="148"/>
      <c r="L3305" s="148"/>
      <c r="M3305" s="148"/>
    </row>
    <row r="3306" spans="2:13" x14ac:dyDescent="0.2">
      <c r="B3306" s="148"/>
      <c r="C3306" s="148"/>
      <c r="D3306" s="148"/>
      <c r="E3306" s="148"/>
      <c r="F3306" s="148"/>
      <c r="G3306" s="148"/>
      <c r="H3306" s="148"/>
      <c r="I3306" s="148"/>
      <c r="J3306" s="148"/>
      <c r="K3306" s="148"/>
      <c r="L3306" s="148"/>
      <c r="M3306" s="148"/>
    </row>
    <row r="3307" spans="2:13" x14ac:dyDescent="0.2">
      <c r="B3307" s="148"/>
      <c r="C3307" s="148"/>
      <c r="D3307" s="148"/>
      <c r="E3307" s="148"/>
      <c r="F3307" s="148"/>
      <c r="G3307" s="148"/>
      <c r="H3307" s="148"/>
      <c r="I3307" s="148"/>
      <c r="J3307" s="148"/>
      <c r="K3307" s="148"/>
      <c r="L3307" s="148"/>
      <c r="M3307" s="148"/>
    </row>
    <row r="3308" spans="2:13" x14ac:dyDescent="0.2">
      <c r="B3308" s="148"/>
      <c r="C3308" s="148"/>
      <c r="D3308" s="148"/>
      <c r="E3308" s="148"/>
      <c r="F3308" s="148"/>
      <c r="G3308" s="148"/>
      <c r="H3308" s="148"/>
      <c r="I3308" s="148"/>
      <c r="J3308" s="148"/>
      <c r="K3308" s="148"/>
      <c r="L3308" s="148"/>
      <c r="M3308" s="148"/>
    </row>
    <row r="3309" spans="2:13" x14ac:dyDescent="0.2">
      <c r="B3309" s="148"/>
      <c r="C3309" s="148"/>
      <c r="D3309" s="148"/>
      <c r="E3309" s="148"/>
      <c r="F3309" s="148"/>
      <c r="G3309" s="148"/>
      <c r="H3309" s="148"/>
      <c r="I3309" s="148"/>
      <c r="J3309" s="148"/>
      <c r="K3309" s="148"/>
      <c r="L3309" s="148"/>
      <c r="M3309" s="148"/>
    </row>
    <row r="3310" spans="2:13" x14ac:dyDescent="0.2">
      <c r="B3310" s="148"/>
      <c r="C3310" s="148"/>
      <c r="D3310" s="148"/>
      <c r="E3310" s="148"/>
      <c r="F3310" s="148"/>
      <c r="G3310" s="148"/>
      <c r="H3310" s="148"/>
      <c r="I3310" s="148"/>
      <c r="J3310" s="148"/>
      <c r="K3310" s="148"/>
      <c r="L3310" s="148"/>
      <c r="M3310" s="148"/>
    </row>
    <row r="3311" spans="2:13" x14ac:dyDescent="0.2">
      <c r="B3311" s="148"/>
      <c r="C3311" s="148"/>
      <c r="D3311" s="148"/>
      <c r="E3311" s="148"/>
      <c r="F3311" s="148"/>
      <c r="G3311" s="148"/>
      <c r="H3311" s="148"/>
      <c r="I3311" s="148"/>
      <c r="J3311" s="148"/>
      <c r="K3311" s="148"/>
      <c r="L3311" s="148"/>
      <c r="M3311" s="148"/>
    </row>
    <row r="3312" spans="2:13" x14ac:dyDescent="0.2">
      <c r="B3312" s="148"/>
      <c r="C3312" s="148"/>
      <c r="D3312" s="148"/>
      <c r="E3312" s="148"/>
      <c r="F3312" s="148"/>
      <c r="G3312" s="148"/>
      <c r="H3312" s="148"/>
      <c r="I3312" s="148"/>
      <c r="J3312" s="148"/>
      <c r="K3312" s="148"/>
      <c r="L3312" s="148"/>
      <c r="M3312" s="148"/>
    </row>
    <row r="3313" spans="2:13" x14ac:dyDescent="0.2">
      <c r="B3313" s="148"/>
      <c r="C3313" s="148"/>
      <c r="D3313" s="148"/>
      <c r="E3313" s="148"/>
      <c r="F3313" s="148"/>
      <c r="G3313" s="148"/>
      <c r="H3313" s="148"/>
      <c r="I3313" s="148"/>
      <c r="J3313" s="148"/>
      <c r="K3313" s="148"/>
      <c r="L3313" s="148"/>
      <c r="M3313" s="148"/>
    </row>
    <row r="3314" spans="2:13" x14ac:dyDescent="0.2">
      <c r="B3314" s="148"/>
      <c r="C3314" s="148"/>
      <c r="D3314" s="148"/>
      <c r="E3314" s="148"/>
      <c r="F3314" s="148"/>
      <c r="G3314" s="148"/>
      <c r="H3314" s="148"/>
      <c r="I3314" s="148"/>
      <c r="J3314" s="148"/>
      <c r="K3314" s="148"/>
      <c r="L3314" s="148"/>
      <c r="M3314" s="148"/>
    </row>
    <row r="3315" spans="2:13" x14ac:dyDescent="0.2">
      <c r="B3315" s="148"/>
      <c r="C3315" s="148"/>
      <c r="D3315" s="148"/>
      <c r="E3315" s="148"/>
      <c r="F3315" s="148"/>
      <c r="G3315" s="148"/>
      <c r="H3315" s="148"/>
      <c r="I3315" s="148"/>
      <c r="J3315" s="148"/>
      <c r="K3315" s="148"/>
      <c r="L3315" s="148"/>
      <c r="M3315" s="148"/>
    </row>
    <row r="3316" spans="2:13" x14ac:dyDescent="0.2">
      <c r="B3316" s="148"/>
      <c r="C3316" s="148"/>
      <c r="D3316" s="148"/>
      <c r="E3316" s="148"/>
      <c r="F3316" s="148"/>
      <c r="G3316" s="148"/>
      <c r="H3316" s="148"/>
      <c r="I3316" s="148"/>
      <c r="J3316" s="148"/>
      <c r="K3316" s="148"/>
      <c r="L3316" s="148"/>
      <c r="M3316" s="148"/>
    </row>
    <row r="3317" spans="2:13" x14ac:dyDescent="0.2">
      <c r="B3317" s="148"/>
      <c r="C3317" s="148"/>
      <c r="D3317" s="148"/>
      <c r="E3317" s="148"/>
      <c r="F3317" s="148"/>
      <c r="G3317" s="148"/>
      <c r="H3317" s="148"/>
      <c r="I3317" s="148"/>
      <c r="J3317" s="148"/>
      <c r="K3317" s="148"/>
      <c r="L3317" s="148"/>
      <c r="M3317" s="148"/>
    </row>
    <row r="3318" spans="2:13" x14ac:dyDescent="0.2">
      <c r="B3318" s="148"/>
      <c r="C3318" s="148"/>
      <c r="D3318" s="148"/>
      <c r="E3318" s="148"/>
      <c r="F3318" s="148"/>
      <c r="G3318" s="148"/>
      <c r="H3318" s="148"/>
      <c r="I3318" s="148"/>
      <c r="J3318" s="148"/>
      <c r="K3318" s="148"/>
      <c r="L3318" s="148"/>
      <c r="M3318" s="148"/>
    </row>
    <row r="3319" spans="2:13" x14ac:dyDescent="0.2">
      <c r="B3319" s="148"/>
      <c r="C3319" s="148"/>
      <c r="D3319" s="148"/>
      <c r="E3319" s="148"/>
      <c r="F3319" s="148"/>
      <c r="G3319" s="148"/>
      <c r="H3319" s="148"/>
      <c r="I3319" s="148"/>
      <c r="J3319" s="148"/>
      <c r="K3319" s="148"/>
      <c r="L3319" s="148"/>
      <c r="M3319" s="148"/>
    </row>
    <row r="3320" spans="2:13" x14ac:dyDescent="0.2">
      <c r="B3320" s="148"/>
      <c r="C3320" s="148"/>
      <c r="D3320" s="148"/>
      <c r="E3320" s="148"/>
      <c r="F3320" s="148"/>
      <c r="G3320" s="148"/>
      <c r="H3320" s="148"/>
      <c r="I3320" s="148"/>
      <c r="J3320" s="148"/>
      <c r="K3320" s="148"/>
      <c r="L3320" s="148"/>
      <c r="M3320" s="148"/>
    </row>
    <row r="3321" spans="2:13" x14ac:dyDescent="0.2">
      <c r="B3321" s="148"/>
      <c r="C3321" s="148"/>
      <c r="D3321" s="148"/>
      <c r="E3321" s="148"/>
      <c r="F3321" s="148"/>
      <c r="G3321" s="148"/>
      <c r="H3321" s="148"/>
      <c r="I3321" s="148"/>
      <c r="J3321" s="148"/>
      <c r="K3321" s="148"/>
      <c r="L3321" s="148"/>
      <c r="M3321" s="148"/>
    </row>
    <row r="3322" spans="2:13" x14ac:dyDescent="0.2">
      <c r="B3322" s="148"/>
      <c r="C3322" s="148"/>
      <c r="D3322" s="148"/>
      <c r="E3322" s="148"/>
      <c r="F3322" s="148"/>
      <c r="G3322" s="148"/>
      <c r="H3322" s="148"/>
      <c r="I3322" s="148"/>
      <c r="J3322" s="148"/>
      <c r="K3322" s="148"/>
      <c r="L3322" s="148"/>
      <c r="M3322" s="148"/>
    </row>
    <row r="3323" spans="2:13" x14ac:dyDescent="0.2">
      <c r="B3323" s="148"/>
      <c r="C3323" s="148"/>
      <c r="D3323" s="148"/>
      <c r="E3323" s="148"/>
      <c r="F3323" s="148"/>
      <c r="G3323" s="148"/>
      <c r="H3323" s="148"/>
      <c r="I3323" s="148"/>
      <c r="J3323" s="148"/>
      <c r="K3323" s="148"/>
      <c r="L3323" s="148"/>
      <c r="M3323" s="148"/>
    </row>
    <row r="3324" spans="2:13" x14ac:dyDescent="0.2">
      <c r="B3324" s="148"/>
      <c r="C3324" s="148"/>
      <c r="D3324" s="148"/>
      <c r="E3324" s="148"/>
      <c r="F3324" s="148"/>
      <c r="G3324" s="148"/>
      <c r="H3324" s="148"/>
      <c r="I3324" s="148"/>
      <c r="J3324" s="148"/>
      <c r="K3324" s="148"/>
      <c r="L3324" s="148"/>
      <c r="M3324" s="148"/>
    </row>
    <row r="3325" spans="2:13" x14ac:dyDescent="0.2">
      <c r="B3325" s="148"/>
      <c r="C3325" s="148"/>
      <c r="D3325" s="148"/>
      <c r="E3325" s="148"/>
      <c r="F3325" s="148"/>
      <c r="G3325" s="148"/>
      <c r="H3325" s="148"/>
      <c r="I3325" s="148"/>
      <c r="J3325" s="148"/>
      <c r="K3325" s="148"/>
      <c r="L3325" s="148"/>
      <c r="M3325" s="148"/>
    </row>
    <row r="3326" spans="2:13" x14ac:dyDescent="0.2">
      <c r="B3326" s="148"/>
      <c r="C3326" s="148"/>
      <c r="D3326" s="148"/>
      <c r="E3326" s="148"/>
      <c r="F3326" s="148"/>
      <c r="G3326" s="148"/>
      <c r="H3326" s="148"/>
      <c r="I3326" s="148"/>
      <c r="J3326" s="148"/>
      <c r="K3326" s="148"/>
      <c r="L3326" s="148"/>
      <c r="M3326" s="148"/>
    </row>
    <row r="3327" spans="2:13" x14ac:dyDescent="0.2">
      <c r="B3327" s="148"/>
      <c r="C3327" s="148"/>
      <c r="D3327" s="148"/>
      <c r="E3327" s="148"/>
      <c r="F3327" s="148"/>
      <c r="G3327" s="148"/>
      <c r="H3327" s="148"/>
      <c r="I3327" s="148"/>
      <c r="J3327" s="148"/>
      <c r="K3327" s="148"/>
      <c r="L3327" s="148"/>
      <c r="M3327" s="148"/>
    </row>
    <row r="3328" spans="2:13" x14ac:dyDescent="0.2">
      <c r="B3328" s="148"/>
      <c r="C3328" s="148"/>
      <c r="D3328" s="148"/>
      <c r="E3328" s="148"/>
      <c r="F3328" s="148"/>
      <c r="G3328" s="148"/>
      <c r="H3328" s="148"/>
      <c r="I3328" s="148"/>
      <c r="J3328" s="148"/>
      <c r="K3328" s="148"/>
      <c r="L3328" s="148"/>
      <c r="M3328" s="148"/>
    </row>
    <row r="3329" spans="2:13" x14ac:dyDescent="0.2">
      <c r="B3329" s="148"/>
      <c r="C3329" s="148"/>
      <c r="D3329" s="148"/>
      <c r="E3329" s="148"/>
      <c r="F3329" s="148"/>
      <c r="G3329" s="148"/>
      <c r="H3329" s="148"/>
      <c r="I3329" s="148"/>
      <c r="J3329" s="148"/>
      <c r="K3329" s="148"/>
      <c r="L3329" s="148"/>
      <c r="M3329" s="148"/>
    </row>
    <row r="3330" spans="2:13" x14ac:dyDescent="0.2">
      <c r="B3330" s="148"/>
      <c r="C3330" s="148"/>
      <c r="D3330" s="148"/>
      <c r="E3330" s="148"/>
      <c r="F3330" s="148"/>
      <c r="G3330" s="148"/>
      <c r="H3330" s="148"/>
      <c r="I3330" s="148"/>
      <c r="J3330" s="148"/>
      <c r="K3330" s="148"/>
      <c r="L3330" s="148"/>
      <c r="M3330" s="148"/>
    </row>
    <row r="3331" spans="2:13" x14ac:dyDescent="0.2">
      <c r="B3331" s="148"/>
      <c r="C3331" s="148"/>
      <c r="D3331" s="148"/>
      <c r="E3331" s="148"/>
      <c r="F3331" s="148"/>
      <c r="G3331" s="148"/>
      <c r="H3331" s="148"/>
      <c r="I3331" s="148"/>
      <c r="J3331" s="148"/>
      <c r="K3331" s="148"/>
      <c r="L3331" s="148"/>
      <c r="M3331" s="148"/>
    </row>
    <row r="3332" spans="2:13" x14ac:dyDescent="0.2">
      <c r="B3332" s="148"/>
      <c r="C3332" s="148"/>
      <c r="D3332" s="148"/>
      <c r="E3332" s="148"/>
      <c r="F3332" s="148"/>
      <c r="G3332" s="148"/>
      <c r="H3332" s="148"/>
      <c r="I3332" s="148"/>
      <c r="J3332" s="148"/>
      <c r="K3332" s="148"/>
      <c r="L3332" s="148"/>
      <c r="M3332" s="148"/>
    </row>
    <row r="3333" spans="2:13" x14ac:dyDescent="0.2">
      <c r="B3333" s="148"/>
      <c r="C3333" s="148"/>
      <c r="D3333" s="148"/>
      <c r="E3333" s="148"/>
      <c r="F3333" s="148"/>
      <c r="G3333" s="148"/>
      <c r="H3333" s="148"/>
      <c r="I3333" s="148"/>
      <c r="J3333" s="148"/>
      <c r="K3333" s="148"/>
      <c r="L3333" s="148"/>
      <c r="M3333" s="148"/>
    </row>
    <row r="3334" spans="2:13" x14ac:dyDescent="0.2">
      <c r="B3334" s="148"/>
      <c r="C3334" s="148"/>
      <c r="D3334" s="148"/>
      <c r="E3334" s="148"/>
      <c r="F3334" s="148"/>
      <c r="G3334" s="148"/>
      <c r="H3334" s="148"/>
      <c r="I3334" s="148"/>
      <c r="J3334" s="148"/>
      <c r="K3334" s="148"/>
      <c r="L3334" s="148"/>
      <c r="M3334" s="148"/>
    </row>
    <row r="3335" spans="2:13" x14ac:dyDescent="0.2">
      <c r="B3335" s="148"/>
      <c r="C3335" s="148"/>
      <c r="D3335" s="148"/>
      <c r="E3335" s="148"/>
      <c r="F3335" s="148"/>
      <c r="G3335" s="148"/>
      <c r="H3335" s="148"/>
      <c r="I3335" s="148"/>
      <c r="J3335" s="148"/>
      <c r="K3335" s="148"/>
      <c r="L3335" s="148"/>
      <c r="M3335" s="148"/>
    </row>
    <row r="3336" spans="2:13" x14ac:dyDescent="0.2">
      <c r="B3336" s="148"/>
      <c r="C3336" s="148"/>
      <c r="D3336" s="148"/>
      <c r="E3336" s="148"/>
      <c r="F3336" s="148"/>
      <c r="G3336" s="148"/>
      <c r="H3336" s="148"/>
      <c r="I3336" s="148"/>
      <c r="J3336" s="148"/>
      <c r="K3336" s="148"/>
      <c r="L3336" s="148"/>
      <c r="M3336" s="148"/>
    </row>
    <row r="3337" spans="2:13" x14ac:dyDescent="0.2">
      <c r="B3337" s="148"/>
      <c r="C3337" s="148"/>
      <c r="D3337" s="148"/>
      <c r="E3337" s="148"/>
      <c r="F3337" s="148"/>
      <c r="G3337" s="148"/>
      <c r="H3337" s="148"/>
      <c r="I3337" s="148"/>
      <c r="J3337" s="148"/>
      <c r="K3337" s="148"/>
      <c r="L3337" s="148"/>
      <c r="M3337" s="148"/>
    </row>
    <row r="3338" spans="2:13" x14ac:dyDescent="0.2">
      <c r="B3338" s="148"/>
      <c r="C3338" s="148"/>
      <c r="D3338" s="148"/>
      <c r="E3338" s="148"/>
      <c r="F3338" s="148"/>
      <c r="G3338" s="148"/>
      <c r="H3338" s="148"/>
      <c r="I3338" s="148"/>
      <c r="J3338" s="148"/>
      <c r="K3338" s="148"/>
      <c r="L3338" s="148"/>
      <c r="M3338" s="148"/>
    </row>
    <row r="3339" spans="2:13" x14ac:dyDescent="0.2">
      <c r="B3339" s="148"/>
      <c r="C3339" s="148"/>
      <c r="D3339" s="148"/>
      <c r="E3339" s="148"/>
      <c r="F3339" s="148"/>
      <c r="G3339" s="148"/>
      <c r="H3339" s="148"/>
      <c r="I3339" s="148"/>
      <c r="J3339" s="148"/>
      <c r="K3339" s="148"/>
      <c r="L3339" s="148"/>
      <c r="M3339" s="148"/>
    </row>
    <row r="3340" spans="2:13" x14ac:dyDescent="0.2">
      <c r="B3340" s="148"/>
      <c r="C3340" s="148"/>
      <c r="D3340" s="148"/>
      <c r="E3340" s="148"/>
      <c r="F3340" s="148"/>
      <c r="G3340" s="148"/>
      <c r="H3340" s="148"/>
      <c r="I3340" s="148"/>
      <c r="J3340" s="148"/>
      <c r="K3340" s="148"/>
      <c r="L3340" s="148"/>
      <c r="M3340" s="148"/>
    </row>
    <row r="3341" spans="2:13" x14ac:dyDescent="0.2">
      <c r="B3341" s="148"/>
      <c r="C3341" s="148"/>
      <c r="D3341" s="148"/>
      <c r="E3341" s="148"/>
      <c r="F3341" s="148"/>
      <c r="G3341" s="148"/>
      <c r="H3341" s="148"/>
      <c r="I3341" s="148"/>
      <c r="J3341" s="148"/>
      <c r="K3341" s="148"/>
      <c r="L3341" s="148"/>
      <c r="M3341" s="148"/>
    </row>
    <row r="3342" spans="2:13" x14ac:dyDescent="0.2">
      <c r="B3342" s="148"/>
      <c r="C3342" s="148"/>
      <c r="D3342" s="148"/>
      <c r="E3342" s="148"/>
      <c r="F3342" s="148"/>
      <c r="G3342" s="148"/>
      <c r="H3342" s="148"/>
      <c r="I3342" s="148"/>
      <c r="J3342" s="148"/>
      <c r="K3342" s="148"/>
      <c r="L3342" s="148"/>
      <c r="M3342" s="148"/>
    </row>
    <row r="3343" spans="2:13" x14ac:dyDescent="0.2">
      <c r="B3343" s="148"/>
      <c r="C3343" s="148"/>
      <c r="D3343" s="148"/>
      <c r="E3343" s="148"/>
      <c r="F3343" s="148"/>
      <c r="G3343" s="148"/>
      <c r="H3343" s="148"/>
      <c r="I3343" s="148"/>
      <c r="J3343" s="148"/>
      <c r="K3343" s="148"/>
      <c r="L3343" s="148"/>
      <c r="M3343" s="148"/>
    </row>
    <row r="3344" spans="2:13" x14ac:dyDescent="0.2">
      <c r="B3344" s="148"/>
      <c r="C3344" s="148"/>
      <c r="D3344" s="148"/>
      <c r="E3344" s="148"/>
      <c r="F3344" s="148"/>
      <c r="G3344" s="148"/>
      <c r="H3344" s="148"/>
      <c r="I3344" s="148"/>
      <c r="J3344" s="148"/>
      <c r="K3344" s="148"/>
      <c r="L3344" s="148"/>
      <c r="M3344" s="148"/>
    </row>
    <row r="3345" spans="2:13" x14ac:dyDescent="0.2">
      <c r="B3345" s="148"/>
      <c r="C3345" s="148"/>
      <c r="D3345" s="148"/>
      <c r="E3345" s="148"/>
      <c r="F3345" s="148"/>
      <c r="G3345" s="148"/>
      <c r="H3345" s="148"/>
      <c r="I3345" s="148"/>
      <c r="J3345" s="148"/>
      <c r="K3345" s="148"/>
      <c r="L3345" s="148"/>
      <c r="M3345" s="148"/>
    </row>
    <row r="3346" spans="2:13" x14ac:dyDescent="0.2">
      <c r="B3346" s="148"/>
      <c r="C3346" s="148"/>
      <c r="D3346" s="148"/>
      <c r="E3346" s="148"/>
      <c r="F3346" s="148"/>
      <c r="G3346" s="148"/>
      <c r="H3346" s="148"/>
      <c r="I3346" s="148"/>
      <c r="J3346" s="148"/>
      <c r="K3346" s="148"/>
      <c r="L3346" s="148"/>
      <c r="M3346" s="148"/>
    </row>
    <row r="3347" spans="2:13" x14ac:dyDescent="0.2">
      <c r="B3347" s="148"/>
      <c r="C3347" s="148"/>
      <c r="D3347" s="148"/>
      <c r="E3347" s="148"/>
      <c r="F3347" s="148"/>
      <c r="G3347" s="148"/>
      <c r="H3347" s="148"/>
      <c r="I3347" s="148"/>
      <c r="J3347" s="148"/>
      <c r="K3347" s="148"/>
      <c r="L3347" s="148"/>
      <c r="M3347" s="148"/>
    </row>
    <row r="3348" spans="2:13" x14ac:dyDescent="0.2">
      <c r="B3348" s="148"/>
      <c r="C3348" s="148"/>
      <c r="D3348" s="148"/>
      <c r="E3348" s="148"/>
      <c r="F3348" s="148"/>
      <c r="G3348" s="148"/>
      <c r="H3348" s="148"/>
      <c r="I3348" s="148"/>
      <c r="J3348" s="148"/>
      <c r="K3348" s="148"/>
      <c r="L3348" s="148"/>
      <c r="M3348" s="148"/>
    </row>
    <row r="3349" spans="2:13" x14ac:dyDescent="0.2">
      <c r="B3349" s="148"/>
      <c r="C3349" s="148"/>
      <c r="D3349" s="148"/>
      <c r="E3349" s="148"/>
      <c r="F3349" s="148"/>
      <c r="G3349" s="148"/>
      <c r="H3349" s="148"/>
      <c r="I3349" s="148"/>
      <c r="J3349" s="148"/>
      <c r="K3349" s="148"/>
      <c r="L3349" s="148"/>
      <c r="M3349" s="148"/>
    </row>
    <row r="3350" spans="2:13" x14ac:dyDescent="0.2">
      <c r="B3350" s="148"/>
      <c r="C3350" s="148"/>
      <c r="D3350" s="148"/>
      <c r="E3350" s="148"/>
      <c r="F3350" s="148"/>
      <c r="G3350" s="148"/>
      <c r="H3350" s="148"/>
      <c r="I3350" s="148"/>
      <c r="J3350" s="148"/>
      <c r="K3350" s="148"/>
      <c r="L3350" s="148"/>
      <c r="M3350" s="148"/>
    </row>
    <row r="3351" spans="2:13" x14ac:dyDescent="0.2">
      <c r="B3351" s="148"/>
      <c r="C3351" s="148"/>
      <c r="D3351" s="148"/>
      <c r="E3351" s="148"/>
      <c r="F3351" s="148"/>
      <c r="G3351" s="148"/>
      <c r="H3351" s="148"/>
      <c r="I3351" s="148"/>
      <c r="J3351" s="148"/>
      <c r="K3351" s="148"/>
      <c r="L3351" s="148"/>
      <c r="M3351" s="148"/>
    </row>
    <row r="3352" spans="2:13" x14ac:dyDescent="0.2">
      <c r="B3352" s="148"/>
      <c r="C3352" s="148"/>
      <c r="D3352" s="148"/>
      <c r="E3352" s="148"/>
      <c r="F3352" s="148"/>
      <c r="G3352" s="148"/>
      <c r="H3352" s="148"/>
      <c r="I3352" s="148"/>
      <c r="J3352" s="148"/>
      <c r="K3352" s="148"/>
      <c r="L3352" s="148"/>
      <c r="M3352" s="148"/>
    </row>
    <row r="3353" spans="2:13" x14ac:dyDescent="0.2">
      <c r="B3353" s="148"/>
      <c r="C3353" s="148"/>
      <c r="D3353" s="148"/>
      <c r="E3353" s="148"/>
      <c r="F3353" s="148"/>
      <c r="G3353" s="148"/>
      <c r="H3353" s="148"/>
      <c r="I3353" s="148"/>
      <c r="J3353" s="148"/>
      <c r="K3353" s="148"/>
      <c r="L3353" s="148"/>
      <c r="M3353" s="148"/>
    </row>
    <row r="3354" spans="2:13" x14ac:dyDescent="0.2">
      <c r="B3354" s="148"/>
      <c r="C3354" s="148"/>
      <c r="D3354" s="148"/>
      <c r="E3354" s="148"/>
      <c r="F3354" s="148"/>
      <c r="G3354" s="148"/>
      <c r="H3354" s="148"/>
      <c r="I3354" s="148"/>
      <c r="J3354" s="148"/>
      <c r="K3354" s="148"/>
      <c r="L3354" s="148"/>
      <c r="M3354" s="148"/>
    </row>
    <row r="3355" spans="2:13" x14ac:dyDescent="0.2">
      <c r="B3355" s="148"/>
      <c r="C3355" s="148"/>
      <c r="D3355" s="148"/>
      <c r="E3355" s="148"/>
      <c r="F3355" s="148"/>
      <c r="G3355" s="148"/>
      <c r="H3355" s="148"/>
      <c r="I3355" s="148"/>
      <c r="J3355" s="148"/>
      <c r="K3355" s="148"/>
      <c r="L3355" s="148"/>
      <c r="M3355" s="148"/>
    </row>
    <row r="3356" spans="2:13" x14ac:dyDescent="0.2">
      <c r="B3356" s="148"/>
      <c r="C3356" s="148"/>
      <c r="D3356" s="148"/>
      <c r="E3356" s="148"/>
      <c r="F3356" s="148"/>
      <c r="G3356" s="148"/>
      <c r="H3356" s="148"/>
      <c r="I3356" s="148"/>
      <c r="J3356" s="148"/>
      <c r="K3356" s="148"/>
      <c r="L3356" s="148"/>
      <c r="M3356" s="148"/>
    </row>
    <row r="3357" spans="2:13" x14ac:dyDescent="0.2">
      <c r="B3357" s="148"/>
      <c r="C3357" s="148"/>
      <c r="D3357" s="148"/>
      <c r="E3357" s="148"/>
      <c r="F3357" s="148"/>
      <c r="G3357" s="148"/>
      <c r="H3357" s="148"/>
      <c r="I3357" s="148"/>
      <c r="J3357" s="148"/>
      <c r="K3357" s="148"/>
      <c r="L3357" s="148"/>
      <c r="M3357" s="148"/>
    </row>
    <row r="3358" spans="2:13" x14ac:dyDescent="0.2">
      <c r="B3358" s="148"/>
      <c r="C3358" s="148"/>
      <c r="D3358" s="148"/>
      <c r="E3358" s="148"/>
      <c r="F3358" s="148"/>
      <c r="G3358" s="148"/>
      <c r="H3358" s="148"/>
      <c r="I3358" s="148"/>
      <c r="J3358" s="148"/>
      <c r="K3358" s="148"/>
      <c r="L3358" s="148"/>
      <c r="M3358" s="148"/>
    </row>
    <row r="3359" spans="2:13" x14ac:dyDescent="0.2">
      <c r="B3359" s="148"/>
      <c r="C3359" s="148"/>
      <c r="D3359" s="148"/>
      <c r="E3359" s="148"/>
      <c r="F3359" s="148"/>
      <c r="G3359" s="148"/>
      <c r="H3359" s="148"/>
      <c r="I3359" s="148"/>
      <c r="J3359" s="148"/>
      <c r="K3359" s="148"/>
      <c r="L3359" s="148"/>
      <c r="M3359" s="148"/>
    </row>
    <row r="3360" spans="2:13" x14ac:dyDescent="0.2">
      <c r="B3360" s="148"/>
      <c r="C3360" s="148"/>
      <c r="D3360" s="148"/>
      <c r="E3360" s="148"/>
      <c r="F3360" s="148"/>
      <c r="G3360" s="148"/>
      <c r="H3360" s="148"/>
      <c r="I3360" s="148"/>
      <c r="J3360" s="148"/>
      <c r="K3360" s="148"/>
      <c r="L3360" s="148"/>
      <c r="M3360" s="148"/>
    </row>
    <row r="3361" spans="2:13" x14ac:dyDescent="0.2">
      <c r="B3361" s="148"/>
      <c r="C3361" s="148"/>
      <c r="D3361" s="148"/>
      <c r="E3361" s="148"/>
      <c r="F3361" s="148"/>
      <c r="G3361" s="148"/>
      <c r="H3361" s="148"/>
      <c r="I3361" s="148"/>
      <c r="J3361" s="148"/>
      <c r="K3361" s="148"/>
      <c r="L3361" s="148"/>
      <c r="M3361" s="148"/>
    </row>
    <row r="3362" spans="2:13" x14ac:dyDescent="0.2">
      <c r="B3362" s="148"/>
      <c r="C3362" s="148"/>
      <c r="D3362" s="148"/>
      <c r="E3362" s="148"/>
      <c r="F3362" s="148"/>
      <c r="G3362" s="148"/>
      <c r="H3362" s="148"/>
      <c r="I3362" s="148"/>
      <c r="J3362" s="148"/>
      <c r="K3362" s="148"/>
      <c r="L3362" s="148"/>
      <c r="M3362" s="148"/>
    </row>
    <row r="3363" spans="2:13" x14ac:dyDescent="0.2">
      <c r="B3363" s="148"/>
      <c r="C3363" s="148"/>
      <c r="D3363" s="148"/>
      <c r="E3363" s="148"/>
      <c r="F3363" s="148"/>
      <c r="G3363" s="148"/>
      <c r="H3363" s="148"/>
      <c r="I3363" s="148"/>
      <c r="J3363" s="148"/>
      <c r="K3363" s="148"/>
      <c r="L3363" s="148"/>
      <c r="M3363" s="148"/>
    </row>
    <row r="3364" spans="2:13" x14ac:dyDescent="0.2">
      <c r="B3364" s="148"/>
      <c r="C3364" s="148"/>
      <c r="D3364" s="148"/>
      <c r="E3364" s="148"/>
      <c r="F3364" s="148"/>
      <c r="G3364" s="148"/>
      <c r="H3364" s="148"/>
      <c r="I3364" s="148"/>
      <c r="J3364" s="148"/>
      <c r="K3364" s="148"/>
      <c r="L3364" s="148"/>
      <c r="M3364" s="148"/>
    </row>
    <row r="3365" spans="2:13" x14ac:dyDescent="0.2">
      <c r="B3365" s="148"/>
      <c r="C3365" s="148"/>
      <c r="D3365" s="148"/>
      <c r="E3365" s="148"/>
      <c r="F3365" s="148"/>
      <c r="G3365" s="148"/>
      <c r="H3365" s="148"/>
      <c r="I3365" s="148"/>
      <c r="J3365" s="148"/>
      <c r="K3365" s="148"/>
      <c r="L3365" s="148"/>
      <c r="M3365" s="148"/>
    </row>
    <row r="3366" spans="2:13" x14ac:dyDescent="0.2">
      <c r="B3366" s="148"/>
      <c r="C3366" s="148"/>
      <c r="D3366" s="148"/>
      <c r="E3366" s="148"/>
      <c r="F3366" s="148"/>
      <c r="G3366" s="148"/>
      <c r="H3366" s="148"/>
      <c r="I3366" s="148"/>
      <c r="J3366" s="148"/>
      <c r="K3366" s="148"/>
      <c r="L3366" s="148"/>
      <c r="M3366" s="148"/>
    </row>
    <row r="3367" spans="2:13" x14ac:dyDescent="0.2">
      <c r="B3367" s="148"/>
      <c r="C3367" s="148"/>
      <c r="D3367" s="148"/>
      <c r="E3367" s="148"/>
      <c r="F3367" s="148"/>
      <c r="G3367" s="148"/>
      <c r="H3367" s="148"/>
      <c r="I3367" s="148"/>
      <c r="J3367" s="148"/>
      <c r="K3367" s="148"/>
      <c r="L3367" s="148"/>
      <c r="M3367" s="148"/>
    </row>
    <row r="3368" spans="2:13" x14ac:dyDescent="0.2">
      <c r="B3368" s="148"/>
      <c r="C3368" s="148"/>
      <c r="D3368" s="148"/>
      <c r="E3368" s="148"/>
      <c r="F3368" s="148"/>
      <c r="G3368" s="148"/>
      <c r="H3368" s="148"/>
      <c r="I3368" s="148"/>
      <c r="J3368" s="148"/>
      <c r="K3368" s="148"/>
      <c r="L3368" s="148"/>
      <c r="M3368" s="148"/>
    </row>
    <row r="3369" spans="2:13" x14ac:dyDescent="0.2">
      <c r="B3369" s="148"/>
      <c r="C3369" s="148"/>
      <c r="D3369" s="148"/>
      <c r="E3369" s="148"/>
      <c r="F3369" s="148"/>
      <c r="G3369" s="148"/>
      <c r="H3369" s="148"/>
      <c r="I3369" s="148"/>
      <c r="J3369" s="148"/>
      <c r="K3369" s="148"/>
      <c r="L3369" s="148"/>
      <c r="M3369" s="148"/>
    </row>
    <row r="3370" spans="2:13" x14ac:dyDescent="0.2">
      <c r="B3370" s="148"/>
      <c r="C3370" s="148"/>
      <c r="D3370" s="148"/>
      <c r="E3370" s="148"/>
      <c r="F3370" s="148"/>
      <c r="G3370" s="148"/>
      <c r="H3370" s="148"/>
      <c r="I3370" s="148"/>
      <c r="J3370" s="148"/>
      <c r="K3370" s="148"/>
      <c r="L3370" s="148"/>
      <c r="M3370" s="148"/>
    </row>
    <row r="3371" spans="2:13" x14ac:dyDescent="0.2">
      <c r="B3371" s="148"/>
      <c r="C3371" s="148"/>
      <c r="D3371" s="148"/>
      <c r="E3371" s="148"/>
      <c r="F3371" s="148"/>
      <c r="G3371" s="148"/>
      <c r="H3371" s="148"/>
      <c r="I3371" s="148"/>
      <c r="J3371" s="148"/>
      <c r="K3371" s="148"/>
      <c r="L3371" s="148"/>
      <c r="M3371" s="148"/>
    </row>
    <row r="3372" spans="2:13" x14ac:dyDescent="0.2">
      <c r="B3372" s="148"/>
      <c r="C3372" s="148"/>
      <c r="D3372" s="148"/>
      <c r="E3372" s="148"/>
      <c r="F3372" s="148"/>
      <c r="G3372" s="148"/>
      <c r="H3372" s="148"/>
      <c r="I3372" s="148"/>
      <c r="J3372" s="148"/>
      <c r="K3372" s="148"/>
      <c r="L3372" s="148"/>
      <c r="M3372" s="148"/>
    </row>
    <row r="3373" spans="2:13" x14ac:dyDescent="0.2">
      <c r="B3373" s="148"/>
      <c r="C3373" s="148"/>
      <c r="D3373" s="148"/>
      <c r="E3373" s="148"/>
      <c r="F3373" s="148"/>
      <c r="G3373" s="148"/>
      <c r="H3373" s="148"/>
      <c r="I3373" s="148"/>
      <c r="J3373" s="148"/>
      <c r="K3373" s="148"/>
      <c r="L3373" s="148"/>
      <c r="M3373" s="148"/>
    </row>
    <row r="3374" spans="2:13" x14ac:dyDescent="0.2">
      <c r="B3374" s="148"/>
      <c r="C3374" s="148"/>
      <c r="D3374" s="148"/>
      <c r="E3374" s="148"/>
      <c r="F3374" s="148"/>
      <c r="G3374" s="148"/>
      <c r="H3374" s="148"/>
      <c r="I3374" s="148"/>
      <c r="J3374" s="148"/>
      <c r="K3374" s="148"/>
      <c r="L3374" s="148"/>
      <c r="M3374" s="148"/>
    </row>
    <row r="3375" spans="2:13" x14ac:dyDescent="0.2">
      <c r="B3375" s="148"/>
      <c r="C3375" s="148"/>
      <c r="D3375" s="148"/>
      <c r="E3375" s="148"/>
      <c r="F3375" s="148"/>
      <c r="G3375" s="148"/>
      <c r="H3375" s="148"/>
      <c r="I3375" s="148"/>
      <c r="J3375" s="148"/>
      <c r="K3375" s="148"/>
      <c r="L3375" s="148"/>
      <c r="M3375" s="148"/>
    </row>
    <row r="3376" spans="2:13" x14ac:dyDescent="0.2">
      <c r="B3376" s="148"/>
      <c r="C3376" s="148"/>
      <c r="D3376" s="148"/>
      <c r="E3376" s="148"/>
      <c r="F3376" s="148"/>
      <c r="G3376" s="148"/>
      <c r="H3376" s="148"/>
      <c r="I3376" s="148"/>
      <c r="J3376" s="148"/>
      <c r="K3376" s="148"/>
      <c r="L3376" s="148"/>
      <c r="M3376" s="148"/>
    </row>
    <row r="3377" spans="2:13" x14ac:dyDescent="0.2">
      <c r="B3377" s="148"/>
      <c r="C3377" s="148"/>
      <c r="D3377" s="148"/>
      <c r="E3377" s="148"/>
      <c r="F3377" s="148"/>
      <c r="G3377" s="148"/>
      <c r="H3377" s="148"/>
      <c r="I3377" s="148"/>
      <c r="J3377" s="148"/>
      <c r="K3377" s="148"/>
      <c r="L3377" s="148"/>
      <c r="M3377" s="148"/>
    </row>
    <row r="3378" spans="2:13" x14ac:dyDescent="0.2">
      <c r="B3378" s="148"/>
      <c r="C3378" s="148"/>
      <c r="D3378" s="148"/>
      <c r="E3378" s="148"/>
      <c r="F3378" s="148"/>
      <c r="G3378" s="148"/>
      <c r="H3378" s="148"/>
      <c r="I3378" s="148"/>
      <c r="J3378" s="148"/>
      <c r="K3378" s="148"/>
      <c r="L3378" s="148"/>
      <c r="M3378" s="148"/>
    </row>
    <row r="3379" spans="2:13" x14ac:dyDescent="0.2">
      <c r="B3379" s="148"/>
      <c r="C3379" s="148"/>
      <c r="D3379" s="148"/>
      <c r="E3379" s="148"/>
      <c r="F3379" s="148"/>
      <c r="G3379" s="148"/>
      <c r="H3379" s="148"/>
      <c r="I3379" s="148"/>
      <c r="J3379" s="148"/>
      <c r="K3379" s="148"/>
      <c r="L3379" s="148"/>
      <c r="M3379" s="148"/>
    </row>
    <row r="3380" spans="2:13" x14ac:dyDescent="0.2">
      <c r="B3380" s="148"/>
      <c r="C3380" s="148"/>
      <c r="D3380" s="148"/>
      <c r="E3380" s="148"/>
      <c r="F3380" s="148"/>
      <c r="G3380" s="148"/>
      <c r="H3380" s="148"/>
      <c r="I3380" s="148"/>
      <c r="J3380" s="148"/>
      <c r="K3380" s="148"/>
      <c r="L3380" s="148"/>
      <c r="M3380" s="148"/>
    </row>
    <row r="3381" spans="2:13" x14ac:dyDescent="0.2">
      <c r="B3381" s="148"/>
      <c r="C3381" s="148"/>
      <c r="D3381" s="148"/>
      <c r="E3381" s="148"/>
      <c r="F3381" s="148"/>
      <c r="G3381" s="148"/>
      <c r="H3381" s="148"/>
      <c r="I3381" s="148"/>
      <c r="J3381" s="148"/>
      <c r="K3381" s="148"/>
      <c r="L3381" s="148"/>
      <c r="M3381" s="148"/>
    </row>
    <row r="3382" spans="2:13" x14ac:dyDescent="0.2">
      <c r="B3382" s="148"/>
      <c r="C3382" s="148"/>
      <c r="D3382" s="148"/>
      <c r="E3382" s="148"/>
      <c r="F3382" s="148"/>
      <c r="G3382" s="148"/>
      <c r="H3382" s="148"/>
      <c r="I3382" s="148"/>
      <c r="J3382" s="148"/>
      <c r="K3382" s="148"/>
      <c r="L3382" s="148"/>
      <c r="M3382" s="148"/>
    </row>
    <row r="3383" spans="2:13" x14ac:dyDescent="0.2">
      <c r="B3383" s="148"/>
      <c r="C3383" s="148"/>
      <c r="D3383" s="148"/>
      <c r="E3383" s="148"/>
      <c r="F3383" s="148"/>
      <c r="G3383" s="148"/>
      <c r="H3383" s="148"/>
      <c r="I3383" s="148"/>
      <c r="J3383" s="148"/>
      <c r="K3383" s="148"/>
      <c r="L3383" s="148"/>
      <c r="M3383" s="148"/>
    </row>
    <row r="3384" spans="2:13" x14ac:dyDescent="0.2">
      <c r="B3384" s="148"/>
      <c r="C3384" s="148"/>
      <c r="D3384" s="148"/>
      <c r="E3384" s="148"/>
      <c r="F3384" s="148"/>
      <c r="G3384" s="148"/>
      <c r="H3384" s="148"/>
      <c r="I3384" s="148"/>
      <c r="J3384" s="148"/>
      <c r="K3384" s="148"/>
      <c r="L3384" s="148"/>
      <c r="M3384" s="148"/>
    </row>
    <row r="3385" spans="2:13" x14ac:dyDescent="0.2">
      <c r="B3385" s="148"/>
      <c r="C3385" s="148"/>
      <c r="D3385" s="148"/>
      <c r="E3385" s="148"/>
      <c r="F3385" s="148"/>
      <c r="G3385" s="148"/>
      <c r="H3385" s="148"/>
      <c r="I3385" s="148"/>
      <c r="J3385" s="148"/>
      <c r="K3385" s="148"/>
      <c r="L3385" s="148"/>
      <c r="M3385" s="148"/>
    </row>
    <row r="3386" spans="2:13" x14ac:dyDescent="0.2">
      <c r="B3386" s="148"/>
      <c r="C3386" s="148"/>
      <c r="D3386" s="148"/>
      <c r="E3386" s="148"/>
      <c r="F3386" s="148"/>
      <c r="G3386" s="148"/>
      <c r="H3386" s="148"/>
      <c r="I3386" s="148"/>
      <c r="J3386" s="148"/>
      <c r="K3386" s="148"/>
      <c r="L3386" s="148"/>
      <c r="M3386" s="148"/>
    </row>
    <row r="3387" spans="2:13" x14ac:dyDescent="0.2">
      <c r="B3387" s="148"/>
      <c r="C3387" s="148"/>
      <c r="D3387" s="148"/>
      <c r="E3387" s="148"/>
      <c r="F3387" s="148"/>
      <c r="G3387" s="148"/>
      <c r="H3387" s="148"/>
      <c r="I3387" s="148"/>
      <c r="J3387" s="148"/>
      <c r="K3387" s="148"/>
      <c r="L3387" s="148"/>
      <c r="M3387" s="148"/>
    </row>
    <row r="3388" spans="2:13" x14ac:dyDescent="0.2">
      <c r="B3388" s="148"/>
      <c r="C3388" s="148"/>
      <c r="D3388" s="148"/>
      <c r="E3388" s="148"/>
      <c r="F3388" s="148"/>
      <c r="G3388" s="148"/>
      <c r="H3388" s="148"/>
      <c r="I3388" s="148"/>
      <c r="J3388" s="148"/>
      <c r="K3388" s="148"/>
      <c r="L3388" s="148"/>
      <c r="M3388" s="148"/>
    </row>
    <row r="3389" spans="2:13" x14ac:dyDescent="0.2">
      <c r="B3389" s="148"/>
      <c r="C3389" s="148"/>
      <c r="D3389" s="148"/>
      <c r="E3389" s="148"/>
      <c r="F3389" s="148"/>
      <c r="G3389" s="148"/>
      <c r="H3389" s="148"/>
      <c r="I3389" s="148"/>
      <c r="J3389" s="148"/>
      <c r="K3389" s="148"/>
      <c r="L3389" s="148"/>
      <c r="M3389" s="148"/>
    </row>
    <row r="3390" spans="2:13" x14ac:dyDescent="0.2">
      <c r="B3390" s="148"/>
      <c r="C3390" s="148"/>
      <c r="D3390" s="148"/>
      <c r="E3390" s="148"/>
      <c r="F3390" s="148"/>
      <c r="G3390" s="148"/>
      <c r="H3390" s="148"/>
      <c r="I3390" s="148"/>
      <c r="J3390" s="148"/>
      <c r="K3390" s="148"/>
      <c r="L3390" s="148"/>
      <c r="M3390" s="148"/>
    </row>
    <row r="3391" spans="2:13" x14ac:dyDescent="0.2">
      <c r="B3391" s="148"/>
      <c r="C3391" s="148"/>
      <c r="D3391" s="148"/>
      <c r="E3391" s="148"/>
      <c r="F3391" s="148"/>
      <c r="G3391" s="148"/>
      <c r="H3391" s="148"/>
      <c r="I3391" s="148"/>
      <c r="J3391" s="148"/>
      <c r="K3391" s="148"/>
      <c r="L3391" s="148"/>
      <c r="M3391" s="148"/>
    </row>
    <row r="3392" spans="2:13" x14ac:dyDescent="0.2">
      <c r="B3392" s="148"/>
      <c r="C3392" s="148"/>
      <c r="D3392" s="148"/>
      <c r="E3392" s="148"/>
      <c r="F3392" s="148"/>
      <c r="G3392" s="148"/>
      <c r="H3392" s="148"/>
      <c r="I3392" s="148"/>
      <c r="J3392" s="148"/>
      <c r="K3392" s="148"/>
      <c r="L3392" s="148"/>
      <c r="M3392" s="148"/>
    </row>
    <row r="3393" spans="2:13" x14ac:dyDescent="0.2">
      <c r="B3393" s="148"/>
      <c r="C3393" s="148"/>
      <c r="D3393" s="148"/>
      <c r="E3393" s="148"/>
      <c r="F3393" s="148"/>
      <c r="G3393" s="148"/>
      <c r="H3393" s="148"/>
      <c r="I3393" s="148"/>
      <c r="J3393" s="148"/>
      <c r="K3393" s="148"/>
      <c r="L3393" s="148"/>
      <c r="M3393" s="148"/>
    </row>
    <row r="3394" spans="2:13" x14ac:dyDescent="0.2">
      <c r="B3394" s="148"/>
      <c r="C3394" s="148"/>
      <c r="D3394" s="148"/>
      <c r="E3394" s="148"/>
      <c r="F3394" s="148"/>
      <c r="G3394" s="148"/>
      <c r="H3394" s="148"/>
      <c r="I3394" s="148"/>
      <c r="J3394" s="148"/>
      <c r="K3394" s="148"/>
      <c r="L3394" s="148"/>
      <c r="M3394" s="148"/>
    </row>
    <row r="3395" spans="2:13" x14ac:dyDescent="0.2">
      <c r="B3395" s="148"/>
      <c r="C3395" s="148"/>
      <c r="D3395" s="148"/>
      <c r="E3395" s="148"/>
      <c r="F3395" s="148"/>
      <c r="G3395" s="148"/>
      <c r="H3395" s="148"/>
      <c r="I3395" s="148"/>
      <c r="J3395" s="148"/>
      <c r="K3395" s="148"/>
      <c r="L3395" s="148"/>
      <c r="M3395" s="148"/>
    </row>
    <row r="3396" spans="2:13" x14ac:dyDescent="0.2">
      <c r="B3396" s="148"/>
      <c r="C3396" s="148"/>
      <c r="D3396" s="148"/>
      <c r="E3396" s="148"/>
      <c r="F3396" s="148"/>
      <c r="G3396" s="148"/>
      <c r="H3396" s="148"/>
      <c r="I3396" s="148"/>
      <c r="J3396" s="148"/>
      <c r="K3396" s="148"/>
      <c r="L3396" s="148"/>
      <c r="M3396" s="148"/>
    </row>
    <row r="3397" spans="2:13" x14ac:dyDescent="0.2">
      <c r="B3397" s="148"/>
      <c r="C3397" s="148"/>
      <c r="D3397" s="148"/>
      <c r="E3397" s="148"/>
      <c r="F3397" s="148"/>
      <c r="G3397" s="148"/>
      <c r="H3397" s="148"/>
      <c r="I3397" s="148"/>
      <c r="J3397" s="148"/>
      <c r="K3397" s="148"/>
      <c r="L3397" s="148"/>
      <c r="M3397" s="148"/>
    </row>
    <row r="3398" spans="2:13" x14ac:dyDescent="0.2">
      <c r="B3398" s="148"/>
      <c r="C3398" s="148"/>
      <c r="D3398" s="148"/>
      <c r="E3398" s="148"/>
      <c r="F3398" s="148"/>
      <c r="G3398" s="148"/>
      <c r="H3398" s="148"/>
      <c r="I3398" s="148"/>
      <c r="J3398" s="148"/>
      <c r="K3398" s="148"/>
      <c r="L3398" s="148"/>
      <c r="M3398" s="148"/>
    </row>
    <row r="3399" spans="2:13" x14ac:dyDescent="0.2">
      <c r="B3399" s="148"/>
      <c r="C3399" s="148"/>
      <c r="D3399" s="148"/>
      <c r="E3399" s="148"/>
      <c r="F3399" s="148"/>
      <c r="G3399" s="148"/>
      <c r="H3399" s="148"/>
      <c r="I3399" s="148"/>
      <c r="J3399" s="148"/>
      <c r="K3399" s="148"/>
      <c r="L3399" s="148"/>
      <c r="M3399" s="148"/>
    </row>
    <row r="3400" spans="2:13" x14ac:dyDescent="0.2">
      <c r="B3400" s="148"/>
      <c r="C3400" s="148"/>
      <c r="D3400" s="148"/>
      <c r="E3400" s="148"/>
      <c r="F3400" s="148"/>
      <c r="G3400" s="148"/>
      <c r="H3400" s="148"/>
      <c r="I3400" s="148"/>
      <c r="J3400" s="148"/>
      <c r="K3400" s="148"/>
      <c r="L3400" s="148"/>
      <c r="M3400" s="148"/>
    </row>
    <row r="3401" spans="2:13" x14ac:dyDescent="0.2">
      <c r="B3401" s="148"/>
      <c r="C3401" s="148"/>
      <c r="D3401" s="148"/>
      <c r="E3401" s="148"/>
      <c r="F3401" s="148"/>
      <c r="G3401" s="148"/>
      <c r="H3401" s="148"/>
      <c r="I3401" s="148"/>
      <c r="J3401" s="148"/>
      <c r="K3401" s="148"/>
      <c r="L3401" s="148"/>
      <c r="M3401" s="148"/>
    </row>
    <row r="3402" spans="2:13" x14ac:dyDescent="0.2">
      <c r="B3402" s="148"/>
      <c r="C3402" s="148"/>
      <c r="D3402" s="148"/>
      <c r="E3402" s="148"/>
      <c r="F3402" s="148"/>
      <c r="G3402" s="148"/>
      <c r="H3402" s="148"/>
      <c r="I3402" s="148"/>
      <c r="J3402" s="148"/>
      <c r="K3402" s="148"/>
      <c r="L3402" s="148"/>
      <c r="M3402" s="148"/>
    </row>
    <row r="3403" spans="2:13" x14ac:dyDescent="0.2">
      <c r="B3403" s="148"/>
      <c r="C3403" s="148"/>
      <c r="D3403" s="148"/>
      <c r="E3403" s="148"/>
      <c r="F3403" s="148"/>
      <c r="G3403" s="148"/>
      <c r="H3403" s="148"/>
      <c r="I3403" s="148"/>
      <c r="J3403" s="148"/>
      <c r="K3403" s="148"/>
      <c r="L3403" s="148"/>
      <c r="M3403" s="148"/>
    </row>
    <row r="3404" spans="2:13" x14ac:dyDescent="0.2">
      <c r="B3404" s="148"/>
      <c r="C3404" s="148"/>
      <c r="D3404" s="148"/>
      <c r="E3404" s="148"/>
      <c r="F3404" s="148"/>
      <c r="G3404" s="148"/>
      <c r="H3404" s="148"/>
      <c r="I3404" s="148"/>
      <c r="J3404" s="148"/>
      <c r="K3404" s="148"/>
      <c r="L3404" s="148"/>
      <c r="M3404" s="148"/>
    </row>
    <row r="3405" spans="2:13" x14ac:dyDescent="0.2">
      <c r="B3405" s="148"/>
      <c r="C3405" s="148"/>
      <c r="D3405" s="148"/>
      <c r="E3405" s="148"/>
      <c r="F3405" s="148"/>
      <c r="G3405" s="148"/>
      <c r="H3405" s="148"/>
      <c r="I3405" s="148"/>
      <c r="J3405" s="148"/>
      <c r="K3405" s="148"/>
      <c r="L3405" s="148"/>
      <c r="M3405" s="148"/>
    </row>
    <row r="3406" spans="2:13" x14ac:dyDescent="0.2">
      <c r="B3406" s="148"/>
      <c r="C3406" s="148"/>
      <c r="D3406" s="148"/>
      <c r="E3406" s="148"/>
      <c r="F3406" s="148"/>
      <c r="G3406" s="148"/>
      <c r="H3406" s="148"/>
      <c r="I3406" s="148"/>
      <c r="J3406" s="148"/>
      <c r="K3406" s="148"/>
      <c r="L3406" s="148"/>
      <c r="M3406" s="148"/>
    </row>
    <row r="3407" spans="2:13" x14ac:dyDescent="0.2">
      <c r="B3407" s="148"/>
      <c r="C3407" s="148"/>
      <c r="D3407" s="148"/>
      <c r="E3407" s="148"/>
      <c r="F3407" s="148"/>
      <c r="G3407" s="148"/>
      <c r="H3407" s="148"/>
      <c r="I3407" s="148"/>
      <c r="J3407" s="148"/>
      <c r="K3407" s="148"/>
      <c r="L3407" s="148"/>
      <c r="M3407" s="148"/>
    </row>
    <row r="3408" spans="2:13" x14ac:dyDescent="0.2">
      <c r="B3408" s="148"/>
      <c r="C3408" s="148"/>
      <c r="D3408" s="148"/>
      <c r="E3408" s="148"/>
      <c r="F3408" s="148"/>
      <c r="G3408" s="148"/>
      <c r="H3408" s="148"/>
      <c r="I3408" s="148"/>
      <c r="J3408" s="148"/>
      <c r="K3408" s="148"/>
      <c r="L3408" s="148"/>
      <c r="M3408" s="148"/>
    </row>
    <row r="3409" spans="2:13" x14ac:dyDescent="0.2">
      <c r="B3409" s="148"/>
      <c r="C3409" s="148"/>
      <c r="D3409" s="148"/>
      <c r="E3409" s="148"/>
      <c r="F3409" s="148"/>
      <c r="G3409" s="148"/>
      <c r="H3409" s="148"/>
      <c r="I3409" s="148"/>
      <c r="J3409" s="148"/>
      <c r="K3409" s="148"/>
      <c r="L3409" s="148"/>
      <c r="M3409" s="148"/>
    </row>
    <row r="3410" spans="2:13" x14ac:dyDescent="0.2">
      <c r="B3410" s="148"/>
      <c r="C3410" s="148"/>
      <c r="D3410" s="148"/>
      <c r="E3410" s="148"/>
      <c r="F3410" s="148"/>
      <c r="G3410" s="148"/>
      <c r="H3410" s="148"/>
      <c r="I3410" s="148"/>
      <c r="J3410" s="148"/>
      <c r="K3410" s="148"/>
      <c r="L3410" s="148"/>
      <c r="M3410" s="148"/>
    </row>
    <row r="3411" spans="2:13" x14ac:dyDescent="0.2">
      <c r="B3411" s="148"/>
      <c r="C3411" s="148"/>
      <c r="D3411" s="148"/>
      <c r="E3411" s="148"/>
      <c r="F3411" s="148"/>
      <c r="G3411" s="148"/>
      <c r="H3411" s="148"/>
      <c r="I3411" s="148"/>
      <c r="J3411" s="148"/>
      <c r="K3411" s="148"/>
      <c r="L3411" s="148"/>
      <c r="M3411" s="148"/>
    </row>
    <row r="3412" spans="2:13" x14ac:dyDescent="0.2">
      <c r="B3412" s="148"/>
      <c r="C3412" s="148"/>
      <c r="D3412" s="148"/>
      <c r="E3412" s="148"/>
      <c r="F3412" s="148"/>
      <c r="G3412" s="148"/>
      <c r="H3412" s="148"/>
      <c r="I3412" s="148"/>
      <c r="J3412" s="148"/>
      <c r="K3412" s="148"/>
      <c r="L3412" s="148"/>
      <c r="M3412" s="148"/>
    </row>
    <row r="3413" spans="2:13" x14ac:dyDescent="0.2">
      <c r="B3413" s="148"/>
      <c r="C3413" s="148"/>
      <c r="D3413" s="148"/>
      <c r="E3413" s="148"/>
      <c r="F3413" s="148"/>
      <c r="G3413" s="148"/>
      <c r="H3413" s="148"/>
      <c r="I3413" s="148"/>
      <c r="J3413" s="148"/>
      <c r="K3413" s="148"/>
      <c r="L3413" s="148"/>
      <c r="M3413" s="148"/>
    </row>
    <row r="3414" spans="2:13" x14ac:dyDescent="0.2">
      <c r="B3414" s="148"/>
      <c r="C3414" s="148"/>
      <c r="D3414" s="148"/>
      <c r="E3414" s="148"/>
      <c r="F3414" s="148"/>
      <c r="G3414" s="148"/>
      <c r="H3414" s="148"/>
      <c r="I3414" s="148"/>
      <c r="J3414" s="148"/>
      <c r="K3414" s="148"/>
      <c r="L3414" s="148"/>
      <c r="M3414" s="148"/>
    </row>
    <row r="3415" spans="2:13" x14ac:dyDescent="0.2">
      <c r="B3415" s="148"/>
      <c r="C3415" s="148"/>
      <c r="D3415" s="148"/>
      <c r="E3415" s="148"/>
      <c r="F3415" s="148"/>
      <c r="G3415" s="148"/>
      <c r="H3415" s="148"/>
      <c r="I3415" s="148"/>
      <c r="J3415" s="148"/>
      <c r="K3415" s="148"/>
      <c r="L3415" s="148"/>
      <c r="M3415" s="148"/>
    </row>
    <row r="3416" spans="2:13" x14ac:dyDescent="0.2">
      <c r="B3416" s="148"/>
      <c r="C3416" s="148"/>
      <c r="D3416" s="148"/>
      <c r="E3416" s="148"/>
      <c r="F3416" s="148"/>
      <c r="G3416" s="148"/>
      <c r="H3416" s="148"/>
      <c r="I3416" s="148"/>
      <c r="J3416" s="148"/>
      <c r="K3416" s="148"/>
      <c r="L3416" s="148"/>
      <c r="M3416" s="148"/>
    </row>
    <row r="3417" spans="2:13" x14ac:dyDescent="0.2">
      <c r="B3417" s="148"/>
      <c r="C3417" s="148"/>
      <c r="D3417" s="148"/>
      <c r="E3417" s="148"/>
      <c r="F3417" s="148"/>
      <c r="G3417" s="148"/>
      <c r="H3417" s="148"/>
      <c r="I3417" s="148"/>
      <c r="J3417" s="148"/>
      <c r="K3417" s="148"/>
      <c r="L3417" s="148"/>
      <c r="M3417" s="148"/>
    </row>
    <row r="3418" spans="2:13" x14ac:dyDescent="0.2">
      <c r="B3418" s="148"/>
      <c r="C3418" s="148"/>
      <c r="D3418" s="148"/>
      <c r="E3418" s="148"/>
      <c r="F3418" s="148"/>
      <c r="G3418" s="148"/>
      <c r="H3418" s="148"/>
      <c r="I3418" s="148"/>
      <c r="J3418" s="148"/>
      <c r="K3418" s="148"/>
      <c r="L3418" s="148"/>
      <c r="M3418" s="148"/>
    </row>
    <row r="3419" spans="2:13" x14ac:dyDescent="0.2">
      <c r="B3419" s="148"/>
      <c r="C3419" s="148"/>
      <c r="D3419" s="148"/>
      <c r="E3419" s="148"/>
      <c r="F3419" s="148"/>
      <c r="G3419" s="148"/>
      <c r="H3419" s="148"/>
      <c r="I3419" s="148"/>
      <c r="J3419" s="148"/>
      <c r="K3419" s="148"/>
      <c r="L3419" s="148"/>
      <c r="M3419" s="148"/>
    </row>
    <row r="3420" spans="2:13" x14ac:dyDescent="0.2">
      <c r="B3420" s="148"/>
      <c r="C3420" s="148"/>
      <c r="D3420" s="148"/>
      <c r="E3420" s="148"/>
      <c r="F3420" s="148"/>
      <c r="G3420" s="148"/>
      <c r="H3420" s="148"/>
      <c r="I3420" s="148"/>
      <c r="J3420" s="148"/>
      <c r="K3420" s="148"/>
      <c r="L3420" s="148"/>
      <c r="M3420" s="148"/>
    </row>
    <row r="3421" spans="2:13" x14ac:dyDescent="0.2">
      <c r="B3421" s="148"/>
      <c r="C3421" s="148"/>
      <c r="D3421" s="148"/>
      <c r="E3421" s="148"/>
      <c r="F3421" s="148"/>
      <c r="G3421" s="148"/>
      <c r="H3421" s="148"/>
      <c r="I3421" s="148"/>
      <c r="J3421" s="148"/>
      <c r="K3421" s="148"/>
      <c r="L3421" s="148"/>
      <c r="M3421" s="148"/>
    </row>
    <row r="3422" spans="2:13" x14ac:dyDescent="0.2">
      <c r="B3422" s="148"/>
      <c r="C3422" s="148"/>
      <c r="D3422" s="148"/>
      <c r="E3422" s="148"/>
      <c r="F3422" s="148"/>
      <c r="G3422" s="148"/>
      <c r="H3422" s="148"/>
      <c r="I3422" s="148"/>
      <c r="J3422" s="148"/>
      <c r="K3422" s="148"/>
      <c r="L3422" s="148"/>
      <c r="M3422" s="148"/>
    </row>
    <row r="3423" spans="2:13" x14ac:dyDescent="0.2">
      <c r="B3423" s="148"/>
      <c r="C3423" s="148"/>
      <c r="D3423" s="148"/>
      <c r="E3423" s="148"/>
      <c r="F3423" s="148"/>
      <c r="G3423" s="148"/>
      <c r="H3423" s="148"/>
      <c r="I3423" s="148"/>
      <c r="J3423" s="148"/>
      <c r="K3423" s="148"/>
      <c r="L3423" s="148"/>
      <c r="M3423" s="148"/>
    </row>
    <row r="3424" spans="2:13" x14ac:dyDescent="0.2">
      <c r="B3424" s="148"/>
      <c r="C3424" s="148"/>
      <c r="D3424" s="148"/>
      <c r="E3424" s="148"/>
      <c r="F3424" s="148"/>
      <c r="G3424" s="148"/>
      <c r="H3424" s="148"/>
      <c r="I3424" s="148"/>
      <c r="J3424" s="148"/>
      <c r="K3424" s="148"/>
      <c r="L3424" s="148"/>
      <c r="M3424" s="148"/>
    </row>
    <row r="3425" spans="2:13" x14ac:dyDescent="0.2">
      <c r="B3425" s="148"/>
      <c r="C3425" s="148"/>
      <c r="D3425" s="148"/>
      <c r="E3425" s="148"/>
      <c r="F3425" s="148"/>
      <c r="G3425" s="148"/>
      <c r="H3425" s="148"/>
      <c r="I3425" s="148"/>
      <c r="J3425" s="148"/>
      <c r="K3425" s="148"/>
      <c r="L3425" s="148"/>
      <c r="M3425" s="148"/>
    </row>
    <row r="3426" spans="2:13" x14ac:dyDescent="0.2">
      <c r="B3426" s="148"/>
      <c r="C3426" s="148"/>
      <c r="D3426" s="148"/>
      <c r="E3426" s="148"/>
      <c r="F3426" s="148"/>
      <c r="G3426" s="148"/>
      <c r="H3426" s="148"/>
      <c r="I3426" s="148"/>
      <c r="J3426" s="148"/>
      <c r="K3426" s="148"/>
      <c r="L3426" s="148"/>
      <c r="M3426" s="148"/>
    </row>
    <row r="3427" spans="2:13" x14ac:dyDescent="0.2">
      <c r="B3427" s="148"/>
      <c r="C3427" s="148"/>
      <c r="D3427" s="148"/>
      <c r="E3427" s="148"/>
      <c r="F3427" s="148"/>
      <c r="G3427" s="148"/>
      <c r="H3427" s="148"/>
      <c r="I3427" s="148"/>
      <c r="J3427" s="148"/>
      <c r="K3427" s="148"/>
      <c r="L3427" s="148"/>
      <c r="M3427" s="148"/>
    </row>
    <row r="3428" spans="2:13" x14ac:dyDescent="0.2">
      <c r="B3428" s="148"/>
      <c r="C3428" s="148"/>
      <c r="D3428" s="148"/>
      <c r="E3428" s="148"/>
      <c r="F3428" s="148"/>
      <c r="G3428" s="148"/>
      <c r="H3428" s="148"/>
      <c r="I3428" s="148"/>
      <c r="J3428" s="148"/>
      <c r="K3428" s="148"/>
      <c r="L3428" s="148"/>
      <c r="M3428" s="148"/>
    </row>
    <row r="3429" spans="2:13" x14ac:dyDescent="0.2">
      <c r="B3429" s="148"/>
      <c r="C3429" s="148"/>
      <c r="D3429" s="148"/>
      <c r="E3429" s="148"/>
      <c r="F3429" s="148"/>
      <c r="G3429" s="148"/>
      <c r="H3429" s="148"/>
      <c r="I3429" s="148"/>
      <c r="J3429" s="148"/>
      <c r="K3429" s="148"/>
      <c r="L3429" s="148"/>
      <c r="M3429" s="148"/>
    </row>
    <row r="3430" spans="2:13" x14ac:dyDescent="0.2">
      <c r="B3430" s="148"/>
      <c r="C3430" s="148"/>
      <c r="D3430" s="148"/>
      <c r="E3430" s="148"/>
      <c r="F3430" s="148"/>
      <c r="G3430" s="148"/>
      <c r="H3430" s="148"/>
      <c r="I3430" s="148"/>
      <c r="J3430" s="148"/>
      <c r="K3430" s="148"/>
      <c r="L3430" s="148"/>
      <c r="M3430" s="148"/>
    </row>
    <row r="3431" spans="2:13" x14ac:dyDescent="0.2">
      <c r="B3431" s="148"/>
      <c r="C3431" s="148"/>
      <c r="D3431" s="148"/>
      <c r="E3431" s="148"/>
      <c r="F3431" s="148"/>
      <c r="G3431" s="148"/>
      <c r="H3431" s="148"/>
      <c r="I3431" s="148"/>
      <c r="J3431" s="148"/>
      <c r="K3431" s="148"/>
      <c r="L3431" s="148"/>
      <c r="M3431" s="148"/>
    </row>
    <row r="3432" spans="2:13" x14ac:dyDescent="0.2">
      <c r="B3432" s="148"/>
      <c r="C3432" s="148"/>
      <c r="D3432" s="148"/>
      <c r="E3432" s="148"/>
      <c r="F3432" s="148"/>
      <c r="G3432" s="148"/>
      <c r="H3432" s="148"/>
      <c r="I3432" s="148"/>
      <c r="J3432" s="148"/>
      <c r="K3432" s="148"/>
      <c r="L3432" s="148"/>
      <c r="M3432" s="148"/>
    </row>
    <row r="3433" spans="2:13" x14ac:dyDescent="0.2">
      <c r="B3433" s="148"/>
      <c r="C3433" s="148"/>
      <c r="D3433" s="148"/>
      <c r="E3433" s="148"/>
      <c r="F3433" s="148"/>
      <c r="G3433" s="148"/>
      <c r="H3433" s="148"/>
      <c r="I3433" s="148"/>
      <c r="J3433" s="148"/>
      <c r="K3433" s="148"/>
      <c r="L3433" s="148"/>
      <c r="M3433" s="148"/>
    </row>
    <row r="3434" spans="2:13" x14ac:dyDescent="0.2">
      <c r="B3434" s="148"/>
      <c r="C3434" s="148"/>
      <c r="D3434" s="148"/>
      <c r="E3434" s="148"/>
      <c r="F3434" s="148"/>
      <c r="G3434" s="148"/>
      <c r="H3434" s="148"/>
      <c r="I3434" s="148"/>
      <c r="J3434" s="148"/>
      <c r="K3434" s="148"/>
      <c r="L3434" s="148"/>
      <c r="M3434" s="148"/>
    </row>
    <row r="3435" spans="2:13" x14ac:dyDescent="0.2">
      <c r="B3435" s="148"/>
      <c r="C3435" s="148"/>
      <c r="D3435" s="148"/>
      <c r="E3435" s="148"/>
      <c r="F3435" s="148"/>
      <c r="G3435" s="148"/>
      <c r="H3435" s="148"/>
      <c r="I3435" s="148"/>
      <c r="J3435" s="148"/>
      <c r="K3435" s="148"/>
      <c r="L3435" s="148"/>
      <c r="M3435" s="148"/>
    </row>
    <row r="3436" spans="2:13" x14ac:dyDescent="0.2">
      <c r="B3436" s="148"/>
      <c r="C3436" s="148"/>
      <c r="D3436" s="148"/>
      <c r="E3436" s="148"/>
      <c r="F3436" s="148"/>
      <c r="G3436" s="148"/>
      <c r="H3436" s="148"/>
      <c r="I3436" s="148"/>
      <c r="J3436" s="148"/>
      <c r="K3436" s="148"/>
      <c r="L3436" s="148"/>
      <c r="M3436" s="148"/>
    </row>
    <row r="3437" spans="2:13" x14ac:dyDescent="0.2">
      <c r="B3437" s="148"/>
      <c r="C3437" s="148"/>
      <c r="D3437" s="148"/>
      <c r="E3437" s="148"/>
      <c r="F3437" s="148"/>
      <c r="G3437" s="148"/>
      <c r="H3437" s="148"/>
      <c r="I3437" s="148"/>
      <c r="J3437" s="148"/>
      <c r="K3437" s="148"/>
      <c r="L3437" s="148"/>
      <c r="M3437" s="148"/>
    </row>
    <row r="3438" spans="2:13" x14ac:dyDescent="0.2">
      <c r="B3438" s="148"/>
      <c r="C3438" s="148"/>
      <c r="D3438" s="148"/>
      <c r="E3438" s="148"/>
      <c r="F3438" s="148"/>
      <c r="G3438" s="148"/>
      <c r="H3438" s="148"/>
      <c r="I3438" s="148"/>
      <c r="J3438" s="148"/>
      <c r="K3438" s="148"/>
      <c r="L3438" s="148"/>
      <c r="M3438" s="148"/>
    </row>
    <row r="3439" spans="2:13" x14ac:dyDescent="0.2">
      <c r="B3439" s="148"/>
      <c r="C3439" s="148"/>
      <c r="D3439" s="148"/>
      <c r="E3439" s="148"/>
      <c r="F3439" s="148"/>
      <c r="G3439" s="148"/>
      <c r="H3439" s="148"/>
      <c r="I3439" s="148"/>
      <c r="J3439" s="148"/>
      <c r="K3439" s="148"/>
      <c r="L3439" s="148"/>
      <c r="M3439" s="148"/>
    </row>
    <row r="3440" spans="2:13" x14ac:dyDescent="0.2">
      <c r="B3440" s="148"/>
      <c r="C3440" s="148"/>
      <c r="D3440" s="148"/>
      <c r="E3440" s="148"/>
      <c r="F3440" s="148"/>
      <c r="G3440" s="148"/>
      <c r="H3440" s="148"/>
      <c r="I3440" s="148"/>
      <c r="J3440" s="148"/>
      <c r="K3440" s="148"/>
      <c r="L3440" s="148"/>
      <c r="M3440" s="148"/>
    </row>
    <row r="3441" spans="2:13" x14ac:dyDescent="0.2">
      <c r="B3441" s="148"/>
      <c r="C3441" s="148"/>
      <c r="D3441" s="148"/>
      <c r="E3441" s="148"/>
      <c r="F3441" s="148"/>
      <c r="G3441" s="148"/>
      <c r="H3441" s="148"/>
      <c r="I3441" s="148"/>
      <c r="J3441" s="148"/>
      <c r="K3441" s="148"/>
      <c r="L3441" s="148"/>
      <c r="M3441" s="148"/>
    </row>
    <row r="3442" spans="2:13" x14ac:dyDescent="0.2">
      <c r="B3442" s="148"/>
      <c r="C3442" s="148"/>
      <c r="D3442" s="148"/>
      <c r="E3442" s="148"/>
      <c r="F3442" s="148"/>
      <c r="G3442" s="148"/>
      <c r="H3442" s="148"/>
      <c r="I3442" s="148"/>
      <c r="J3442" s="148"/>
      <c r="K3442" s="148"/>
      <c r="L3442" s="148"/>
      <c r="M3442" s="148"/>
    </row>
    <row r="3443" spans="2:13" x14ac:dyDescent="0.2">
      <c r="B3443" s="148"/>
      <c r="C3443" s="148"/>
      <c r="D3443" s="148"/>
      <c r="E3443" s="148"/>
      <c r="F3443" s="148"/>
      <c r="G3443" s="148"/>
      <c r="H3443" s="148"/>
      <c r="I3443" s="148"/>
      <c r="J3443" s="148"/>
      <c r="K3443" s="148"/>
      <c r="L3443" s="148"/>
      <c r="M3443" s="148"/>
    </row>
    <row r="3444" spans="2:13" x14ac:dyDescent="0.2">
      <c r="B3444" s="148"/>
      <c r="C3444" s="148"/>
      <c r="D3444" s="148"/>
      <c r="E3444" s="148"/>
      <c r="F3444" s="148"/>
      <c r="G3444" s="148"/>
      <c r="H3444" s="148"/>
      <c r="I3444" s="148"/>
      <c r="J3444" s="148"/>
      <c r="K3444" s="148"/>
      <c r="L3444" s="148"/>
      <c r="M3444" s="148"/>
    </row>
    <row r="3445" spans="2:13" x14ac:dyDescent="0.2">
      <c r="B3445" s="148"/>
      <c r="C3445" s="148"/>
      <c r="D3445" s="148"/>
      <c r="E3445" s="148"/>
      <c r="F3445" s="148"/>
      <c r="G3445" s="148"/>
      <c r="H3445" s="148"/>
      <c r="I3445" s="148"/>
      <c r="J3445" s="148"/>
      <c r="K3445" s="148"/>
      <c r="L3445" s="148"/>
      <c r="M3445" s="148"/>
    </row>
    <row r="3446" spans="2:13" x14ac:dyDescent="0.2">
      <c r="B3446" s="148"/>
      <c r="C3446" s="148"/>
      <c r="D3446" s="148"/>
      <c r="E3446" s="148"/>
      <c r="F3446" s="148"/>
      <c r="G3446" s="148"/>
      <c r="H3446" s="148"/>
      <c r="I3446" s="148"/>
      <c r="J3446" s="148"/>
      <c r="K3446" s="148"/>
      <c r="L3446" s="148"/>
      <c r="M3446" s="148"/>
    </row>
    <row r="3447" spans="2:13" x14ac:dyDescent="0.2">
      <c r="B3447" s="148"/>
      <c r="C3447" s="148"/>
      <c r="D3447" s="148"/>
      <c r="E3447" s="148"/>
      <c r="F3447" s="148"/>
      <c r="G3447" s="148"/>
      <c r="H3447" s="148"/>
      <c r="I3447" s="148"/>
      <c r="J3447" s="148"/>
      <c r="K3447" s="148"/>
      <c r="L3447" s="148"/>
      <c r="M3447" s="148"/>
    </row>
    <row r="3448" spans="2:13" x14ac:dyDescent="0.2">
      <c r="B3448" s="148"/>
      <c r="C3448" s="148"/>
      <c r="D3448" s="148"/>
      <c r="E3448" s="148"/>
      <c r="F3448" s="148"/>
      <c r="G3448" s="148"/>
      <c r="H3448" s="148"/>
      <c r="I3448" s="148"/>
      <c r="J3448" s="148"/>
      <c r="K3448" s="148"/>
      <c r="L3448" s="148"/>
      <c r="M3448" s="148"/>
    </row>
    <row r="3449" spans="2:13" x14ac:dyDescent="0.2">
      <c r="B3449" s="148"/>
      <c r="C3449" s="148"/>
      <c r="D3449" s="148"/>
      <c r="E3449" s="148"/>
      <c r="F3449" s="148"/>
      <c r="G3449" s="148"/>
      <c r="H3449" s="148"/>
      <c r="I3449" s="148"/>
      <c r="J3449" s="148"/>
      <c r="K3449" s="148"/>
      <c r="L3449" s="148"/>
      <c r="M3449" s="148"/>
    </row>
    <row r="3450" spans="2:13" x14ac:dyDescent="0.2">
      <c r="B3450" s="148"/>
      <c r="C3450" s="148"/>
      <c r="D3450" s="148"/>
      <c r="E3450" s="148"/>
      <c r="F3450" s="148"/>
      <c r="G3450" s="148"/>
      <c r="H3450" s="148"/>
      <c r="I3450" s="148"/>
      <c r="J3450" s="148"/>
      <c r="K3450" s="148"/>
      <c r="L3450" s="148"/>
      <c r="M3450" s="148"/>
    </row>
    <row r="3451" spans="2:13" x14ac:dyDescent="0.2">
      <c r="B3451" s="148"/>
      <c r="C3451" s="148"/>
      <c r="D3451" s="148"/>
      <c r="E3451" s="148"/>
      <c r="F3451" s="148"/>
      <c r="G3451" s="148"/>
      <c r="H3451" s="148"/>
      <c r="I3451" s="148"/>
      <c r="J3451" s="148"/>
      <c r="K3451" s="148"/>
      <c r="L3451" s="148"/>
      <c r="M3451" s="148"/>
    </row>
    <row r="3452" spans="2:13" x14ac:dyDescent="0.2">
      <c r="B3452" s="148"/>
      <c r="C3452" s="148"/>
      <c r="D3452" s="148"/>
      <c r="E3452" s="148"/>
      <c r="F3452" s="148"/>
      <c r="G3452" s="148"/>
      <c r="H3452" s="148"/>
      <c r="I3452" s="148"/>
      <c r="J3452" s="148"/>
      <c r="K3452" s="148"/>
      <c r="L3452" s="148"/>
      <c r="M3452" s="148"/>
    </row>
    <row r="3453" spans="2:13" x14ac:dyDescent="0.2">
      <c r="B3453" s="148"/>
      <c r="C3453" s="148"/>
      <c r="D3453" s="148"/>
      <c r="E3453" s="148"/>
      <c r="F3453" s="148"/>
      <c r="G3453" s="148"/>
      <c r="H3453" s="148"/>
      <c r="I3453" s="148"/>
      <c r="J3453" s="148"/>
      <c r="K3453" s="148"/>
      <c r="L3453" s="148"/>
      <c r="M3453" s="148"/>
    </row>
    <row r="3454" spans="2:13" x14ac:dyDescent="0.2">
      <c r="B3454" s="148"/>
      <c r="C3454" s="148"/>
      <c r="D3454" s="148"/>
      <c r="E3454" s="148"/>
      <c r="F3454" s="148"/>
      <c r="G3454" s="148"/>
      <c r="H3454" s="148"/>
      <c r="I3454" s="148"/>
      <c r="J3454" s="148"/>
      <c r="K3454" s="148"/>
      <c r="L3454" s="148"/>
      <c r="M3454" s="148"/>
    </row>
    <row r="3455" spans="2:13" x14ac:dyDescent="0.2">
      <c r="B3455" s="148"/>
      <c r="C3455" s="148"/>
      <c r="D3455" s="148"/>
      <c r="E3455" s="148"/>
      <c r="F3455" s="148"/>
      <c r="G3455" s="148"/>
      <c r="H3455" s="148"/>
      <c r="I3455" s="148"/>
      <c r="J3455" s="148"/>
      <c r="K3455" s="148"/>
      <c r="L3455" s="148"/>
      <c r="M3455" s="148"/>
    </row>
    <row r="3456" spans="2:13" x14ac:dyDescent="0.2">
      <c r="B3456" s="148"/>
      <c r="C3456" s="148"/>
      <c r="D3456" s="148"/>
      <c r="E3456" s="148"/>
      <c r="F3456" s="148"/>
      <c r="G3456" s="148"/>
      <c r="H3456" s="148"/>
      <c r="I3456" s="148"/>
      <c r="J3456" s="148"/>
      <c r="K3456" s="148"/>
      <c r="L3456" s="148"/>
      <c r="M3456" s="148"/>
    </row>
    <row r="3457" spans="2:13" x14ac:dyDescent="0.2">
      <c r="B3457" s="148"/>
      <c r="C3457" s="148"/>
      <c r="D3457" s="148"/>
      <c r="E3457" s="148"/>
      <c r="F3457" s="148"/>
      <c r="G3457" s="148"/>
      <c r="H3457" s="148"/>
      <c r="I3457" s="148"/>
      <c r="J3457" s="148"/>
      <c r="K3457" s="148"/>
      <c r="L3457" s="148"/>
      <c r="M3457" s="148"/>
    </row>
    <row r="3458" spans="2:13" x14ac:dyDescent="0.2">
      <c r="B3458" s="148"/>
      <c r="C3458" s="148"/>
      <c r="D3458" s="148"/>
      <c r="E3458" s="148"/>
      <c r="F3458" s="148"/>
      <c r="G3458" s="148"/>
      <c r="H3458" s="148"/>
      <c r="I3458" s="148"/>
      <c r="J3458" s="148"/>
      <c r="K3458" s="148"/>
      <c r="L3458" s="148"/>
      <c r="M3458" s="148"/>
    </row>
    <row r="3459" spans="2:13" x14ac:dyDescent="0.2">
      <c r="B3459" s="148"/>
      <c r="C3459" s="148"/>
      <c r="D3459" s="148"/>
      <c r="E3459" s="148"/>
      <c r="F3459" s="148"/>
      <c r="G3459" s="148"/>
      <c r="H3459" s="148"/>
      <c r="I3459" s="148"/>
      <c r="J3459" s="148"/>
      <c r="K3459" s="148"/>
      <c r="L3459" s="148"/>
      <c r="M3459" s="148"/>
    </row>
    <row r="3460" spans="2:13" x14ac:dyDescent="0.2">
      <c r="B3460" s="148"/>
      <c r="C3460" s="148"/>
      <c r="D3460" s="148"/>
      <c r="E3460" s="148"/>
      <c r="F3460" s="148"/>
      <c r="G3460" s="148"/>
      <c r="H3460" s="148"/>
      <c r="I3460" s="148"/>
      <c r="J3460" s="148"/>
      <c r="K3460" s="148"/>
      <c r="L3460" s="148"/>
      <c r="M3460" s="148"/>
    </row>
    <row r="3461" spans="2:13" x14ac:dyDescent="0.2">
      <c r="B3461" s="148"/>
      <c r="C3461" s="148"/>
      <c r="D3461" s="148"/>
      <c r="E3461" s="148"/>
      <c r="F3461" s="148"/>
      <c r="G3461" s="148"/>
      <c r="H3461" s="148"/>
      <c r="I3461" s="148"/>
      <c r="J3461" s="148"/>
      <c r="K3461" s="148"/>
      <c r="L3461" s="148"/>
      <c r="M3461" s="148"/>
    </row>
    <row r="3462" spans="2:13" x14ac:dyDescent="0.2">
      <c r="B3462" s="148"/>
      <c r="C3462" s="148"/>
      <c r="D3462" s="148"/>
      <c r="E3462" s="148"/>
      <c r="F3462" s="148"/>
      <c r="G3462" s="148"/>
      <c r="H3462" s="148"/>
      <c r="I3462" s="148"/>
      <c r="J3462" s="148"/>
      <c r="K3462" s="148"/>
      <c r="L3462" s="148"/>
      <c r="M3462" s="148"/>
    </row>
    <row r="3463" spans="2:13" x14ac:dyDescent="0.2">
      <c r="B3463" s="148"/>
      <c r="C3463" s="148"/>
      <c r="D3463" s="148"/>
      <c r="E3463" s="148"/>
      <c r="F3463" s="148"/>
      <c r="G3463" s="148"/>
      <c r="H3463" s="148"/>
      <c r="I3463" s="148"/>
      <c r="J3463" s="148"/>
      <c r="K3463" s="148"/>
      <c r="L3463" s="148"/>
      <c r="M3463" s="148"/>
    </row>
    <row r="3464" spans="2:13" x14ac:dyDescent="0.2">
      <c r="B3464" s="148"/>
      <c r="C3464" s="148"/>
      <c r="D3464" s="148"/>
      <c r="E3464" s="148"/>
      <c r="F3464" s="148"/>
      <c r="G3464" s="148"/>
      <c r="H3464" s="148"/>
      <c r="I3464" s="148"/>
      <c r="J3464" s="148"/>
      <c r="K3464" s="148"/>
      <c r="L3464" s="148"/>
      <c r="M3464" s="148"/>
    </row>
    <row r="3465" spans="2:13" x14ac:dyDescent="0.2">
      <c r="B3465" s="148"/>
      <c r="C3465" s="148"/>
      <c r="D3465" s="148"/>
      <c r="E3465" s="148"/>
      <c r="F3465" s="148"/>
      <c r="G3465" s="148"/>
      <c r="H3465" s="148"/>
      <c r="I3465" s="148"/>
      <c r="J3465" s="148"/>
      <c r="K3465" s="148"/>
      <c r="L3465" s="148"/>
      <c r="M3465" s="148"/>
    </row>
    <row r="3466" spans="2:13" x14ac:dyDescent="0.2">
      <c r="B3466" s="148"/>
      <c r="C3466" s="148"/>
      <c r="D3466" s="148"/>
      <c r="E3466" s="148"/>
      <c r="F3466" s="148"/>
      <c r="G3466" s="148"/>
      <c r="H3466" s="148"/>
      <c r="I3466" s="148"/>
      <c r="J3466" s="148"/>
      <c r="K3466" s="148"/>
      <c r="L3466" s="148"/>
      <c r="M3466" s="148"/>
    </row>
    <row r="3467" spans="2:13" x14ac:dyDescent="0.2">
      <c r="B3467" s="148"/>
      <c r="C3467" s="148"/>
      <c r="D3467" s="148"/>
      <c r="E3467" s="148"/>
      <c r="F3467" s="148"/>
      <c r="G3467" s="148"/>
      <c r="H3467" s="148"/>
      <c r="I3467" s="148"/>
      <c r="J3467" s="148"/>
      <c r="K3467" s="148"/>
      <c r="L3467" s="148"/>
      <c r="M3467" s="148"/>
    </row>
    <row r="3468" spans="2:13" x14ac:dyDescent="0.2">
      <c r="B3468" s="148"/>
      <c r="C3468" s="148"/>
      <c r="D3468" s="148"/>
      <c r="E3468" s="148"/>
      <c r="F3468" s="148"/>
      <c r="G3468" s="148"/>
      <c r="H3468" s="148"/>
      <c r="I3468" s="148"/>
      <c r="J3468" s="148"/>
      <c r="K3468" s="148"/>
      <c r="L3468" s="148"/>
      <c r="M3468" s="148"/>
    </row>
    <row r="3469" spans="2:13" x14ac:dyDescent="0.2">
      <c r="B3469" s="148"/>
      <c r="C3469" s="148"/>
      <c r="D3469" s="148"/>
      <c r="E3469" s="148"/>
      <c r="F3469" s="148"/>
      <c r="G3469" s="148"/>
      <c r="H3469" s="148"/>
      <c r="I3469" s="148"/>
      <c r="J3469" s="148"/>
      <c r="K3469" s="148"/>
      <c r="L3469" s="148"/>
      <c r="M3469" s="148"/>
    </row>
    <row r="3470" spans="2:13" x14ac:dyDescent="0.2">
      <c r="B3470" s="148"/>
      <c r="C3470" s="148"/>
      <c r="D3470" s="148"/>
      <c r="E3470" s="148"/>
      <c r="F3470" s="148"/>
      <c r="G3470" s="148"/>
      <c r="H3470" s="148"/>
      <c r="I3470" s="148"/>
      <c r="J3470" s="148"/>
      <c r="K3470" s="148"/>
      <c r="L3470" s="148"/>
      <c r="M3470" s="148"/>
    </row>
    <row r="3471" spans="2:13" x14ac:dyDescent="0.2">
      <c r="B3471" s="148"/>
      <c r="C3471" s="148"/>
      <c r="D3471" s="148"/>
      <c r="E3471" s="148"/>
      <c r="F3471" s="148"/>
      <c r="G3471" s="148"/>
      <c r="H3471" s="148"/>
      <c r="I3471" s="148"/>
      <c r="J3471" s="148"/>
      <c r="K3471" s="148"/>
      <c r="L3471" s="148"/>
      <c r="M3471" s="148"/>
    </row>
    <row r="3472" spans="2:13" x14ac:dyDescent="0.2">
      <c r="B3472" s="148"/>
      <c r="C3472" s="148"/>
      <c r="D3472" s="148"/>
      <c r="E3472" s="148"/>
      <c r="F3472" s="148"/>
      <c r="G3472" s="148"/>
      <c r="H3472" s="148"/>
      <c r="I3472" s="148"/>
      <c r="J3472" s="148"/>
      <c r="K3472" s="148"/>
      <c r="L3472" s="148"/>
      <c r="M3472" s="148"/>
    </row>
    <row r="3473" spans="2:13" x14ac:dyDescent="0.2">
      <c r="B3473" s="148"/>
      <c r="C3473" s="148"/>
      <c r="D3473" s="148"/>
      <c r="E3473" s="148"/>
      <c r="F3473" s="148"/>
      <c r="G3473" s="148"/>
      <c r="H3473" s="148"/>
      <c r="I3473" s="148"/>
      <c r="J3473" s="148"/>
      <c r="K3473" s="148"/>
      <c r="L3473" s="148"/>
      <c r="M3473" s="148"/>
    </row>
    <row r="3474" spans="2:13" x14ac:dyDescent="0.2">
      <c r="B3474" s="148"/>
      <c r="C3474" s="148"/>
      <c r="D3474" s="148"/>
      <c r="E3474" s="148"/>
      <c r="F3474" s="148"/>
      <c r="G3474" s="148"/>
      <c r="H3474" s="148"/>
      <c r="I3474" s="148"/>
      <c r="J3474" s="148"/>
      <c r="K3474" s="148"/>
      <c r="L3474" s="148"/>
      <c r="M3474" s="148"/>
    </row>
    <row r="3475" spans="2:13" x14ac:dyDescent="0.2">
      <c r="B3475" s="148"/>
      <c r="C3475" s="148"/>
      <c r="D3475" s="148"/>
      <c r="E3475" s="148"/>
      <c r="F3475" s="148"/>
      <c r="G3475" s="148"/>
      <c r="H3475" s="148"/>
      <c r="I3475" s="148"/>
      <c r="J3475" s="148"/>
      <c r="K3475" s="148"/>
      <c r="L3475" s="148"/>
      <c r="M3475" s="148"/>
    </row>
    <row r="3476" spans="2:13" x14ac:dyDescent="0.2">
      <c r="B3476" s="148"/>
      <c r="C3476" s="148"/>
      <c r="D3476" s="148"/>
      <c r="E3476" s="148"/>
      <c r="F3476" s="148"/>
      <c r="G3476" s="148"/>
      <c r="H3476" s="148"/>
      <c r="I3476" s="148"/>
      <c r="J3476" s="148"/>
      <c r="K3476" s="148"/>
      <c r="L3476" s="148"/>
      <c r="M3476" s="148"/>
    </row>
    <row r="3477" spans="2:13" x14ac:dyDescent="0.2">
      <c r="B3477" s="148"/>
      <c r="C3477" s="148"/>
      <c r="D3477" s="148"/>
      <c r="E3477" s="148"/>
      <c r="F3477" s="148"/>
      <c r="G3477" s="148"/>
      <c r="H3477" s="148"/>
      <c r="I3477" s="148"/>
      <c r="J3477" s="148"/>
      <c r="K3477" s="148"/>
      <c r="L3477" s="148"/>
      <c r="M3477" s="148"/>
    </row>
    <row r="3478" spans="2:13" x14ac:dyDescent="0.2">
      <c r="B3478" s="148"/>
      <c r="C3478" s="148"/>
      <c r="D3478" s="148"/>
      <c r="E3478" s="148"/>
      <c r="F3478" s="148"/>
      <c r="G3478" s="148"/>
      <c r="H3478" s="148"/>
      <c r="I3478" s="148"/>
      <c r="J3478" s="148"/>
      <c r="K3478" s="148"/>
      <c r="L3478" s="148"/>
      <c r="M3478" s="148"/>
    </row>
    <row r="3479" spans="2:13" x14ac:dyDescent="0.2">
      <c r="B3479" s="148"/>
      <c r="C3479" s="148"/>
      <c r="D3479" s="148"/>
      <c r="E3479" s="148"/>
      <c r="F3479" s="148"/>
      <c r="G3479" s="148"/>
      <c r="H3479" s="148"/>
      <c r="I3479" s="148"/>
      <c r="J3479" s="148"/>
      <c r="K3479" s="148"/>
      <c r="L3479" s="148"/>
      <c r="M3479" s="148"/>
    </row>
    <row r="3480" spans="2:13" x14ac:dyDescent="0.2">
      <c r="B3480" s="148"/>
      <c r="C3480" s="148"/>
      <c r="D3480" s="148"/>
      <c r="E3480" s="148"/>
      <c r="F3480" s="148"/>
      <c r="G3480" s="148"/>
      <c r="H3480" s="148"/>
      <c r="I3480" s="148"/>
      <c r="J3480" s="148"/>
      <c r="K3480" s="148"/>
      <c r="L3480" s="148"/>
      <c r="M3480" s="148"/>
    </row>
    <row r="3481" spans="2:13" x14ac:dyDescent="0.2">
      <c r="B3481" s="148"/>
      <c r="C3481" s="148"/>
      <c r="D3481" s="148"/>
      <c r="E3481" s="148"/>
      <c r="F3481" s="148"/>
      <c r="G3481" s="148"/>
      <c r="H3481" s="148"/>
      <c r="I3481" s="148"/>
      <c r="J3481" s="148"/>
      <c r="K3481" s="148"/>
      <c r="L3481" s="148"/>
      <c r="M3481" s="148"/>
    </row>
    <row r="3482" spans="2:13" x14ac:dyDescent="0.2">
      <c r="B3482" s="148"/>
      <c r="C3482" s="148"/>
      <c r="D3482" s="148"/>
      <c r="E3482" s="148"/>
      <c r="F3482" s="148"/>
      <c r="G3482" s="148"/>
      <c r="H3482" s="148"/>
      <c r="I3482" s="148"/>
      <c r="J3482" s="148"/>
      <c r="K3482" s="148"/>
      <c r="L3482" s="148"/>
      <c r="M3482" s="148"/>
    </row>
    <row r="3483" spans="2:13" x14ac:dyDescent="0.2">
      <c r="B3483" s="148"/>
      <c r="C3483" s="148"/>
      <c r="D3483" s="148"/>
      <c r="E3483" s="148"/>
      <c r="F3483" s="148"/>
      <c r="G3483" s="148"/>
      <c r="H3483" s="148"/>
      <c r="I3483" s="148"/>
      <c r="J3483" s="148"/>
      <c r="K3483" s="148"/>
      <c r="L3483" s="148"/>
      <c r="M3483" s="148"/>
    </row>
    <row r="3484" spans="2:13" x14ac:dyDescent="0.2">
      <c r="B3484" s="148"/>
      <c r="C3484" s="148"/>
      <c r="D3484" s="148"/>
      <c r="E3484" s="148"/>
      <c r="F3484" s="148"/>
      <c r="G3484" s="148"/>
      <c r="H3484" s="148"/>
      <c r="I3484" s="148"/>
      <c r="J3484" s="148"/>
      <c r="K3484" s="148"/>
      <c r="L3484" s="148"/>
      <c r="M3484" s="148"/>
    </row>
    <row r="3485" spans="2:13" x14ac:dyDescent="0.2">
      <c r="B3485" s="148"/>
      <c r="C3485" s="148"/>
      <c r="D3485" s="148"/>
      <c r="E3485" s="148"/>
      <c r="F3485" s="148"/>
      <c r="G3485" s="148"/>
      <c r="H3485" s="148"/>
      <c r="I3485" s="148"/>
      <c r="J3485" s="148"/>
      <c r="K3485" s="148"/>
      <c r="L3485" s="148"/>
      <c r="M3485" s="148"/>
    </row>
    <row r="3486" spans="2:13" x14ac:dyDescent="0.2">
      <c r="B3486" s="148"/>
      <c r="C3486" s="148"/>
      <c r="D3486" s="148"/>
      <c r="E3486" s="148"/>
      <c r="F3486" s="148"/>
      <c r="G3486" s="148"/>
      <c r="H3486" s="148"/>
      <c r="I3486" s="148"/>
      <c r="J3486" s="148"/>
      <c r="K3486" s="148"/>
      <c r="L3486" s="148"/>
      <c r="M3486" s="148"/>
    </row>
    <row r="3487" spans="2:13" x14ac:dyDescent="0.2">
      <c r="B3487" s="148"/>
      <c r="C3487" s="148"/>
      <c r="D3487" s="148"/>
      <c r="E3487" s="148"/>
      <c r="F3487" s="148"/>
      <c r="G3487" s="148"/>
      <c r="H3487" s="148"/>
      <c r="I3487" s="148"/>
      <c r="J3487" s="148"/>
      <c r="K3487" s="148"/>
      <c r="L3487" s="148"/>
      <c r="M3487" s="148"/>
    </row>
    <row r="3488" spans="2:13" x14ac:dyDescent="0.2">
      <c r="B3488" s="148"/>
      <c r="C3488" s="148"/>
      <c r="D3488" s="148"/>
      <c r="E3488" s="148"/>
      <c r="F3488" s="148"/>
      <c r="G3488" s="148"/>
      <c r="H3488" s="148"/>
      <c r="I3488" s="148"/>
      <c r="J3488" s="148"/>
      <c r="K3488" s="148"/>
      <c r="L3488" s="148"/>
      <c r="M3488" s="148"/>
    </row>
    <row r="3489" spans="2:13" x14ac:dyDescent="0.2">
      <c r="B3489" s="148"/>
      <c r="C3489" s="148"/>
      <c r="D3489" s="148"/>
      <c r="E3489" s="148"/>
      <c r="F3489" s="148"/>
      <c r="G3489" s="148"/>
      <c r="H3489" s="148"/>
      <c r="I3489" s="148"/>
      <c r="J3489" s="148"/>
      <c r="K3489" s="148"/>
      <c r="L3489" s="148"/>
      <c r="M3489" s="148"/>
    </row>
    <row r="3490" spans="2:13" x14ac:dyDescent="0.2">
      <c r="B3490" s="148"/>
      <c r="C3490" s="148"/>
      <c r="D3490" s="148"/>
      <c r="E3490" s="148"/>
      <c r="F3490" s="148"/>
      <c r="G3490" s="148"/>
      <c r="H3490" s="148"/>
      <c r="I3490" s="148"/>
      <c r="J3490" s="148"/>
      <c r="K3490" s="148"/>
      <c r="L3490" s="148"/>
      <c r="M3490" s="148"/>
    </row>
    <row r="3491" spans="2:13" x14ac:dyDescent="0.2">
      <c r="B3491" s="148"/>
      <c r="C3491" s="148"/>
      <c r="D3491" s="148"/>
      <c r="E3491" s="148"/>
      <c r="F3491" s="148"/>
      <c r="G3491" s="148"/>
      <c r="H3491" s="148"/>
      <c r="I3491" s="148"/>
      <c r="J3491" s="148"/>
      <c r="K3491" s="148"/>
      <c r="L3491" s="148"/>
      <c r="M3491" s="148"/>
    </row>
    <row r="3492" spans="2:13" x14ac:dyDescent="0.2">
      <c r="B3492" s="148"/>
      <c r="C3492" s="148"/>
      <c r="D3492" s="148"/>
      <c r="E3492" s="148"/>
      <c r="F3492" s="148"/>
      <c r="G3492" s="148"/>
      <c r="H3492" s="148"/>
      <c r="I3492" s="148"/>
      <c r="J3492" s="148"/>
      <c r="K3492" s="148"/>
      <c r="L3492" s="148"/>
      <c r="M3492" s="148"/>
    </row>
    <row r="3493" spans="2:13" x14ac:dyDescent="0.2">
      <c r="B3493" s="148"/>
      <c r="C3493" s="148"/>
      <c r="D3493" s="148"/>
      <c r="E3493" s="148"/>
      <c r="F3493" s="148"/>
      <c r="G3493" s="148"/>
      <c r="H3493" s="148"/>
      <c r="I3493" s="148"/>
      <c r="J3493" s="148"/>
      <c r="K3493" s="148"/>
      <c r="L3493" s="148"/>
      <c r="M3493" s="148"/>
    </row>
    <row r="3494" spans="2:13" x14ac:dyDescent="0.2">
      <c r="B3494" s="148"/>
      <c r="C3494" s="148"/>
      <c r="D3494" s="148"/>
      <c r="E3494" s="148"/>
      <c r="F3494" s="148"/>
      <c r="G3494" s="148"/>
      <c r="H3494" s="148"/>
      <c r="I3494" s="148"/>
      <c r="J3494" s="148"/>
      <c r="K3494" s="148"/>
      <c r="L3494" s="148"/>
      <c r="M3494" s="148"/>
    </row>
    <row r="3495" spans="2:13" x14ac:dyDescent="0.2">
      <c r="B3495" s="148"/>
      <c r="C3495" s="148"/>
      <c r="D3495" s="148"/>
      <c r="E3495" s="148"/>
      <c r="F3495" s="148"/>
      <c r="G3495" s="148"/>
      <c r="H3495" s="148"/>
      <c r="I3495" s="148"/>
      <c r="J3495" s="148"/>
      <c r="K3495" s="148"/>
      <c r="L3495" s="148"/>
      <c r="M3495" s="148"/>
    </row>
    <row r="3496" spans="2:13" x14ac:dyDescent="0.2">
      <c r="B3496" s="148"/>
      <c r="C3496" s="148"/>
      <c r="D3496" s="148"/>
      <c r="E3496" s="148"/>
      <c r="F3496" s="148"/>
      <c r="G3496" s="148"/>
      <c r="H3496" s="148"/>
      <c r="I3496" s="148"/>
      <c r="J3496" s="148"/>
      <c r="K3496" s="148"/>
      <c r="L3496" s="148"/>
      <c r="M3496" s="148"/>
    </row>
    <row r="3497" spans="2:13" x14ac:dyDescent="0.2">
      <c r="B3497" s="148"/>
      <c r="C3497" s="148"/>
      <c r="D3497" s="148"/>
      <c r="E3497" s="148"/>
      <c r="F3497" s="148"/>
      <c r="G3497" s="148"/>
      <c r="H3497" s="148"/>
      <c r="I3497" s="148"/>
      <c r="J3497" s="148"/>
      <c r="K3497" s="148"/>
      <c r="L3497" s="148"/>
      <c r="M3497" s="148"/>
    </row>
    <row r="3498" spans="2:13" x14ac:dyDescent="0.2">
      <c r="B3498" s="148"/>
      <c r="C3498" s="148"/>
      <c r="D3498" s="148"/>
      <c r="E3498" s="148"/>
      <c r="F3498" s="148"/>
      <c r="G3498" s="148"/>
      <c r="H3498" s="148"/>
      <c r="I3498" s="148"/>
      <c r="J3498" s="148"/>
      <c r="K3498" s="148"/>
      <c r="L3498" s="148"/>
      <c r="M3498" s="148"/>
    </row>
    <row r="3499" spans="2:13" x14ac:dyDescent="0.2">
      <c r="B3499" s="148"/>
      <c r="C3499" s="148"/>
      <c r="D3499" s="148"/>
      <c r="E3499" s="148"/>
      <c r="F3499" s="148"/>
      <c r="G3499" s="148"/>
      <c r="H3499" s="148"/>
      <c r="I3499" s="148"/>
      <c r="J3499" s="148"/>
      <c r="K3499" s="148"/>
      <c r="L3499" s="148"/>
      <c r="M3499" s="148"/>
    </row>
    <row r="3500" spans="2:13" x14ac:dyDescent="0.2">
      <c r="B3500" s="148"/>
      <c r="C3500" s="148"/>
      <c r="D3500" s="148"/>
      <c r="E3500" s="148"/>
      <c r="F3500" s="148"/>
      <c r="G3500" s="148"/>
      <c r="H3500" s="148"/>
      <c r="I3500" s="148"/>
      <c r="J3500" s="148"/>
      <c r="K3500" s="148"/>
      <c r="L3500" s="148"/>
      <c r="M3500" s="148"/>
    </row>
    <row r="3501" spans="2:13" x14ac:dyDescent="0.2">
      <c r="B3501" s="148"/>
      <c r="C3501" s="148"/>
      <c r="D3501" s="148"/>
      <c r="E3501" s="148"/>
      <c r="F3501" s="148"/>
      <c r="G3501" s="148"/>
      <c r="H3501" s="148"/>
      <c r="I3501" s="148"/>
      <c r="J3501" s="148"/>
      <c r="K3501" s="148"/>
      <c r="L3501" s="148"/>
      <c r="M3501" s="148"/>
    </row>
    <row r="3502" spans="2:13" x14ac:dyDescent="0.2">
      <c r="B3502" s="148"/>
      <c r="C3502" s="148"/>
      <c r="D3502" s="148"/>
      <c r="E3502" s="148"/>
      <c r="F3502" s="148"/>
      <c r="G3502" s="148"/>
      <c r="H3502" s="148"/>
      <c r="I3502" s="148"/>
      <c r="J3502" s="148"/>
      <c r="K3502" s="148"/>
      <c r="L3502" s="148"/>
      <c r="M3502" s="148"/>
    </row>
    <row r="3503" spans="2:13" x14ac:dyDescent="0.2">
      <c r="B3503" s="148"/>
      <c r="C3503" s="148"/>
      <c r="D3503" s="148"/>
      <c r="E3503" s="148"/>
      <c r="F3503" s="148"/>
      <c r="G3503" s="148"/>
      <c r="H3503" s="148"/>
      <c r="I3503" s="148"/>
      <c r="J3503" s="148"/>
      <c r="K3503" s="148"/>
      <c r="L3503" s="148"/>
      <c r="M3503" s="148"/>
    </row>
    <row r="3504" spans="2:13" x14ac:dyDescent="0.2">
      <c r="B3504" s="148"/>
      <c r="C3504" s="148"/>
      <c r="D3504" s="148"/>
      <c r="E3504" s="148"/>
      <c r="F3504" s="148"/>
      <c r="G3504" s="148"/>
      <c r="H3504" s="148"/>
      <c r="I3504" s="148"/>
      <c r="J3504" s="148"/>
      <c r="K3504" s="148"/>
      <c r="L3504" s="148"/>
      <c r="M3504" s="148"/>
    </row>
    <row r="3505" spans="2:13" x14ac:dyDescent="0.2">
      <c r="B3505" s="148"/>
      <c r="C3505" s="148"/>
      <c r="D3505" s="148"/>
      <c r="E3505" s="148"/>
      <c r="F3505" s="148"/>
      <c r="G3505" s="148"/>
      <c r="H3505" s="148"/>
      <c r="I3505" s="148"/>
      <c r="J3505" s="148"/>
      <c r="K3505" s="148"/>
      <c r="L3505" s="148"/>
      <c r="M3505" s="148"/>
    </row>
    <row r="3506" spans="2:13" x14ac:dyDescent="0.2">
      <c r="B3506" s="148"/>
      <c r="C3506" s="148"/>
      <c r="D3506" s="148"/>
      <c r="E3506" s="148"/>
      <c r="F3506" s="148"/>
      <c r="G3506" s="148"/>
      <c r="H3506" s="148"/>
      <c r="I3506" s="148"/>
      <c r="J3506" s="148"/>
      <c r="K3506" s="148"/>
      <c r="L3506" s="148"/>
      <c r="M3506" s="148"/>
    </row>
    <row r="3507" spans="2:13" x14ac:dyDescent="0.2">
      <c r="B3507" s="148"/>
      <c r="C3507" s="148"/>
      <c r="D3507" s="148"/>
      <c r="E3507" s="148"/>
      <c r="F3507" s="148"/>
      <c r="G3507" s="148"/>
      <c r="H3507" s="148"/>
      <c r="I3507" s="148"/>
      <c r="J3507" s="148"/>
      <c r="K3507" s="148"/>
      <c r="L3507" s="148"/>
      <c r="M3507" s="148"/>
    </row>
    <row r="3508" spans="2:13" x14ac:dyDescent="0.2">
      <c r="B3508" s="148"/>
      <c r="C3508" s="148"/>
      <c r="D3508" s="148"/>
      <c r="E3508" s="148"/>
      <c r="F3508" s="148"/>
      <c r="G3508" s="148"/>
      <c r="H3508" s="148"/>
      <c r="I3508" s="148"/>
      <c r="J3508" s="148"/>
      <c r="K3508" s="148"/>
      <c r="L3508" s="148"/>
      <c r="M3508" s="148"/>
    </row>
    <row r="3509" spans="2:13" x14ac:dyDescent="0.2">
      <c r="B3509" s="148"/>
      <c r="C3509" s="148"/>
      <c r="D3509" s="148"/>
      <c r="E3509" s="148"/>
      <c r="F3509" s="148"/>
      <c r="G3509" s="148"/>
      <c r="H3509" s="148"/>
      <c r="I3509" s="148"/>
      <c r="J3509" s="148"/>
      <c r="K3509" s="148"/>
      <c r="L3509" s="148"/>
      <c r="M3509" s="148"/>
    </row>
    <row r="3510" spans="2:13" x14ac:dyDescent="0.2">
      <c r="B3510" s="148"/>
      <c r="C3510" s="148"/>
      <c r="D3510" s="148"/>
      <c r="E3510" s="148"/>
      <c r="F3510" s="148"/>
      <c r="G3510" s="148"/>
      <c r="H3510" s="148"/>
      <c r="I3510" s="148"/>
      <c r="J3510" s="148"/>
      <c r="K3510" s="148"/>
      <c r="L3510" s="148"/>
      <c r="M3510" s="148"/>
    </row>
    <row r="3511" spans="2:13" x14ac:dyDescent="0.2">
      <c r="B3511" s="148"/>
      <c r="C3511" s="148"/>
      <c r="D3511" s="148"/>
      <c r="E3511" s="148"/>
      <c r="F3511" s="148"/>
      <c r="G3511" s="148"/>
      <c r="H3511" s="148"/>
      <c r="I3511" s="148"/>
      <c r="J3511" s="148"/>
      <c r="K3511" s="148"/>
      <c r="L3511" s="148"/>
      <c r="M3511" s="148"/>
    </row>
    <row r="3512" spans="2:13" x14ac:dyDescent="0.2">
      <c r="B3512" s="148"/>
      <c r="C3512" s="148"/>
      <c r="D3512" s="148"/>
      <c r="E3512" s="148"/>
      <c r="F3512" s="148"/>
      <c r="G3512" s="148"/>
      <c r="H3512" s="148"/>
      <c r="I3512" s="148"/>
      <c r="J3512" s="148"/>
      <c r="K3512" s="148"/>
      <c r="L3512" s="148"/>
      <c r="M3512" s="148"/>
    </row>
    <row r="3513" spans="2:13" x14ac:dyDescent="0.2">
      <c r="B3513" s="148"/>
      <c r="C3513" s="148"/>
      <c r="D3513" s="148"/>
      <c r="E3513" s="148"/>
      <c r="F3513" s="148"/>
      <c r="G3513" s="148"/>
      <c r="H3513" s="148"/>
      <c r="I3513" s="148"/>
      <c r="J3513" s="148"/>
      <c r="K3513" s="148"/>
      <c r="L3513" s="148"/>
      <c r="M3513" s="148"/>
    </row>
    <row r="3514" spans="2:13" x14ac:dyDescent="0.2">
      <c r="B3514" s="148"/>
      <c r="C3514" s="148"/>
      <c r="D3514" s="148"/>
      <c r="E3514" s="148"/>
      <c r="F3514" s="148"/>
      <c r="G3514" s="148"/>
      <c r="H3514" s="148"/>
      <c r="I3514" s="148"/>
      <c r="J3514" s="148"/>
      <c r="K3514" s="148"/>
      <c r="L3514" s="148"/>
      <c r="M3514" s="148"/>
    </row>
    <row r="3515" spans="2:13" x14ac:dyDescent="0.2">
      <c r="B3515" s="148"/>
      <c r="C3515" s="148"/>
      <c r="D3515" s="148"/>
      <c r="E3515" s="148"/>
      <c r="F3515" s="148"/>
      <c r="G3515" s="148"/>
      <c r="H3515" s="148"/>
      <c r="I3515" s="148"/>
      <c r="J3515" s="148"/>
      <c r="K3515" s="148"/>
      <c r="L3515" s="148"/>
      <c r="M3515" s="148"/>
    </row>
    <row r="3516" spans="2:13" x14ac:dyDescent="0.2">
      <c r="B3516" s="148"/>
      <c r="C3516" s="148"/>
      <c r="D3516" s="148"/>
      <c r="E3516" s="148"/>
      <c r="F3516" s="148"/>
      <c r="G3516" s="148"/>
      <c r="H3516" s="148"/>
      <c r="I3516" s="148"/>
      <c r="J3516" s="148"/>
      <c r="K3516" s="148"/>
      <c r="L3516" s="148"/>
      <c r="M3516" s="148"/>
    </row>
    <row r="3517" spans="2:13" x14ac:dyDescent="0.2">
      <c r="B3517" s="148"/>
      <c r="C3517" s="148"/>
      <c r="D3517" s="148"/>
      <c r="E3517" s="148"/>
      <c r="F3517" s="148"/>
      <c r="G3517" s="148"/>
      <c r="H3517" s="148"/>
      <c r="I3517" s="148"/>
      <c r="J3517" s="148"/>
      <c r="K3517" s="148"/>
      <c r="L3517" s="148"/>
      <c r="M3517" s="148"/>
    </row>
    <row r="3518" spans="2:13" x14ac:dyDescent="0.2">
      <c r="B3518" s="148"/>
      <c r="C3518" s="148"/>
      <c r="D3518" s="148"/>
      <c r="E3518" s="148"/>
      <c r="F3518" s="148"/>
      <c r="G3518" s="148"/>
      <c r="H3518" s="148"/>
      <c r="I3518" s="148"/>
      <c r="J3518" s="148"/>
      <c r="K3518" s="148"/>
      <c r="L3518" s="148"/>
      <c r="M3518" s="148"/>
    </row>
    <row r="3519" spans="2:13" x14ac:dyDescent="0.2">
      <c r="B3519" s="148"/>
      <c r="C3519" s="148"/>
      <c r="D3519" s="148"/>
      <c r="E3519" s="148"/>
      <c r="F3519" s="148"/>
      <c r="G3519" s="148"/>
      <c r="H3519" s="148"/>
      <c r="I3519" s="148"/>
      <c r="J3519" s="148"/>
      <c r="K3519" s="148"/>
      <c r="L3519" s="148"/>
      <c r="M3519" s="148"/>
    </row>
    <row r="3520" spans="2:13" x14ac:dyDescent="0.2">
      <c r="B3520" s="148"/>
      <c r="C3520" s="148"/>
      <c r="D3520" s="148"/>
      <c r="E3520" s="148"/>
      <c r="F3520" s="148"/>
      <c r="G3520" s="148"/>
      <c r="H3520" s="148"/>
      <c r="I3520" s="148"/>
      <c r="J3520" s="148"/>
      <c r="K3520" s="148"/>
      <c r="L3520" s="148"/>
      <c r="M3520" s="148"/>
    </row>
    <row r="3521" spans="2:13" x14ac:dyDescent="0.2">
      <c r="B3521" s="148"/>
      <c r="C3521" s="148"/>
      <c r="D3521" s="148"/>
      <c r="E3521" s="148"/>
      <c r="F3521" s="148"/>
      <c r="G3521" s="148"/>
      <c r="H3521" s="148"/>
      <c r="I3521" s="148"/>
      <c r="J3521" s="148"/>
      <c r="K3521" s="148"/>
      <c r="L3521" s="148"/>
      <c r="M3521" s="148"/>
    </row>
    <row r="3522" spans="2:13" x14ac:dyDescent="0.2">
      <c r="B3522" s="148"/>
      <c r="C3522" s="148"/>
      <c r="D3522" s="148"/>
      <c r="E3522" s="148"/>
      <c r="F3522" s="148"/>
      <c r="G3522" s="148"/>
      <c r="H3522" s="148"/>
      <c r="I3522" s="148"/>
      <c r="J3522" s="148"/>
      <c r="K3522" s="148"/>
      <c r="L3522" s="148"/>
      <c r="M3522" s="148"/>
    </row>
    <row r="3523" spans="2:13" x14ac:dyDescent="0.2">
      <c r="B3523" s="148"/>
      <c r="C3523" s="148"/>
      <c r="D3523" s="148"/>
      <c r="E3523" s="148"/>
      <c r="F3523" s="148"/>
      <c r="G3523" s="148"/>
      <c r="H3523" s="148"/>
      <c r="I3523" s="148"/>
      <c r="J3523" s="148"/>
      <c r="K3523" s="148"/>
      <c r="L3523" s="148"/>
      <c r="M3523" s="148"/>
    </row>
    <row r="3524" spans="2:13" x14ac:dyDescent="0.2">
      <c r="B3524" s="148"/>
      <c r="C3524" s="148"/>
      <c r="D3524" s="148"/>
      <c r="E3524" s="148"/>
      <c r="F3524" s="148"/>
      <c r="G3524" s="148"/>
      <c r="H3524" s="148"/>
      <c r="I3524" s="148"/>
      <c r="J3524" s="148"/>
      <c r="K3524" s="148"/>
      <c r="L3524" s="148"/>
      <c r="M3524" s="148"/>
    </row>
    <row r="3525" spans="2:13" x14ac:dyDescent="0.2">
      <c r="B3525" s="148"/>
      <c r="C3525" s="148"/>
      <c r="D3525" s="148"/>
      <c r="E3525" s="148"/>
      <c r="F3525" s="148"/>
      <c r="G3525" s="148"/>
      <c r="H3525" s="148"/>
      <c r="I3525" s="148"/>
      <c r="J3525" s="148"/>
      <c r="K3525" s="148"/>
      <c r="L3525" s="148"/>
      <c r="M3525" s="148"/>
    </row>
    <row r="3526" spans="2:13" x14ac:dyDescent="0.2">
      <c r="B3526" s="148"/>
      <c r="C3526" s="148"/>
      <c r="D3526" s="148"/>
      <c r="E3526" s="148"/>
      <c r="F3526" s="148"/>
      <c r="G3526" s="148"/>
      <c r="H3526" s="148"/>
      <c r="I3526" s="148"/>
      <c r="J3526" s="148"/>
      <c r="K3526" s="148"/>
      <c r="L3526" s="148"/>
      <c r="M3526" s="148"/>
    </row>
    <row r="3527" spans="2:13" x14ac:dyDescent="0.2">
      <c r="B3527" s="148"/>
      <c r="C3527" s="148"/>
      <c r="D3527" s="148"/>
      <c r="E3527" s="148"/>
      <c r="F3527" s="148"/>
      <c r="G3527" s="148"/>
      <c r="H3527" s="148"/>
      <c r="I3527" s="148"/>
      <c r="J3527" s="148"/>
      <c r="K3527" s="148"/>
      <c r="L3527" s="148"/>
      <c r="M3527" s="148"/>
    </row>
    <row r="3528" spans="2:13" x14ac:dyDescent="0.2">
      <c r="B3528" s="148"/>
      <c r="C3528" s="148"/>
      <c r="D3528" s="148"/>
      <c r="E3528" s="148"/>
      <c r="F3528" s="148"/>
      <c r="G3528" s="148"/>
      <c r="H3528" s="148"/>
      <c r="I3528" s="148"/>
      <c r="J3528" s="148"/>
      <c r="K3528" s="148"/>
      <c r="L3528" s="148"/>
      <c r="M3528" s="148"/>
    </row>
    <row r="3529" spans="2:13" x14ac:dyDescent="0.2">
      <c r="B3529" s="148"/>
      <c r="C3529" s="148"/>
      <c r="D3529" s="148"/>
      <c r="E3529" s="148"/>
      <c r="F3529" s="148"/>
      <c r="G3529" s="148"/>
      <c r="H3529" s="148"/>
      <c r="I3529" s="148"/>
      <c r="J3529" s="148"/>
      <c r="K3529" s="148"/>
      <c r="L3529" s="148"/>
      <c r="M3529" s="148"/>
    </row>
    <row r="3530" spans="2:13" x14ac:dyDescent="0.2">
      <c r="B3530" s="148"/>
      <c r="C3530" s="148"/>
      <c r="D3530" s="148"/>
      <c r="E3530" s="148"/>
      <c r="F3530" s="148"/>
      <c r="G3530" s="148"/>
      <c r="H3530" s="148"/>
      <c r="I3530" s="148"/>
      <c r="J3530" s="148"/>
      <c r="K3530" s="148"/>
      <c r="L3530" s="148"/>
      <c r="M3530" s="148"/>
    </row>
    <row r="3531" spans="2:13" x14ac:dyDescent="0.2">
      <c r="B3531" s="148"/>
      <c r="C3531" s="148"/>
      <c r="D3531" s="148"/>
      <c r="E3531" s="148"/>
      <c r="F3531" s="148"/>
      <c r="G3531" s="148"/>
      <c r="H3531" s="148"/>
      <c r="I3531" s="148"/>
      <c r="J3531" s="148"/>
      <c r="K3531" s="148"/>
      <c r="L3531" s="148"/>
      <c r="M3531" s="148"/>
    </row>
    <row r="3532" spans="2:13" x14ac:dyDescent="0.2">
      <c r="B3532" s="148"/>
      <c r="C3532" s="148"/>
      <c r="D3532" s="148"/>
      <c r="E3532" s="148"/>
      <c r="F3532" s="148"/>
      <c r="G3532" s="148"/>
      <c r="H3532" s="148"/>
      <c r="I3532" s="148"/>
      <c r="J3532" s="148"/>
      <c r="K3532" s="148"/>
      <c r="L3532" s="148"/>
      <c r="M3532" s="148"/>
    </row>
    <row r="3533" spans="2:13" x14ac:dyDescent="0.2">
      <c r="B3533" s="148"/>
      <c r="C3533" s="148"/>
      <c r="D3533" s="148"/>
      <c r="E3533" s="148"/>
      <c r="F3533" s="148"/>
      <c r="G3533" s="148"/>
      <c r="H3533" s="148"/>
      <c r="I3533" s="148"/>
      <c r="J3533" s="148"/>
      <c r="K3533" s="148"/>
      <c r="L3533" s="148"/>
      <c r="M3533" s="148"/>
    </row>
    <row r="3534" spans="2:13" x14ac:dyDescent="0.2">
      <c r="B3534" s="148"/>
      <c r="C3534" s="148"/>
      <c r="D3534" s="148"/>
      <c r="E3534" s="148"/>
      <c r="F3534" s="148"/>
      <c r="G3534" s="148"/>
      <c r="H3534" s="148"/>
      <c r="I3534" s="148"/>
      <c r="J3534" s="148"/>
      <c r="K3534" s="148"/>
      <c r="L3534" s="148"/>
      <c r="M3534" s="148"/>
    </row>
    <row r="3535" spans="2:13" x14ac:dyDescent="0.2">
      <c r="B3535" s="148"/>
      <c r="C3535" s="148"/>
      <c r="D3535" s="148"/>
      <c r="E3535" s="148"/>
      <c r="F3535" s="148"/>
      <c r="G3535" s="148"/>
      <c r="H3535" s="148"/>
      <c r="I3535" s="148"/>
      <c r="J3535" s="148"/>
      <c r="K3535" s="148"/>
      <c r="L3535" s="148"/>
      <c r="M3535" s="148"/>
    </row>
    <row r="3536" spans="2:13" x14ac:dyDescent="0.2">
      <c r="B3536" s="148"/>
      <c r="C3536" s="148"/>
      <c r="D3536" s="148"/>
      <c r="E3536" s="148"/>
      <c r="F3536" s="148"/>
      <c r="G3536" s="148"/>
      <c r="H3536" s="148"/>
      <c r="I3536" s="148"/>
      <c r="J3536" s="148"/>
      <c r="K3536" s="148"/>
      <c r="L3536" s="148"/>
      <c r="M3536" s="148"/>
    </row>
    <row r="3537" spans="2:13" x14ac:dyDescent="0.2">
      <c r="B3537" s="148"/>
      <c r="C3537" s="148"/>
      <c r="D3537" s="148"/>
      <c r="E3537" s="148"/>
      <c r="F3537" s="148"/>
      <c r="G3537" s="148"/>
      <c r="H3537" s="148"/>
      <c r="I3537" s="148"/>
      <c r="J3537" s="148"/>
      <c r="K3537" s="148"/>
      <c r="L3537" s="148"/>
      <c r="M3537" s="148"/>
    </row>
    <row r="3538" spans="2:13" x14ac:dyDescent="0.2">
      <c r="B3538" s="148"/>
      <c r="C3538" s="148"/>
      <c r="D3538" s="148"/>
      <c r="E3538" s="148"/>
      <c r="F3538" s="148"/>
      <c r="G3538" s="148"/>
      <c r="H3538" s="148"/>
      <c r="I3538" s="148"/>
      <c r="J3538" s="148"/>
      <c r="K3538" s="148"/>
      <c r="L3538" s="148"/>
      <c r="M3538" s="148"/>
    </row>
    <row r="3539" spans="2:13" x14ac:dyDescent="0.2">
      <c r="B3539" s="148"/>
      <c r="C3539" s="148"/>
      <c r="D3539" s="148"/>
      <c r="E3539" s="148"/>
      <c r="F3539" s="148"/>
      <c r="G3539" s="148"/>
      <c r="H3539" s="148"/>
      <c r="I3539" s="148"/>
      <c r="J3539" s="148"/>
      <c r="K3539" s="148"/>
      <c r="L3539" s="148"/>
      <c r="M3539" s="148"/>
    </row>
    <row r="3540" spans="2:13" x14ac:dyDescent="0.2">
      <c r="B3540" s="148"/>
      <c r="C3540" s="148"/>
      <c r="D3540" s="148"/>
      <c r="E3540" s="148"/>
      <c r="F3540" s="148"/>
      <c r="G3540" s="148"/>
      <c r="H3540" s="148"/>
      <c r="I3540" s="148"/>
      <c r="J3540" s="148"/>
      <c r="K3540" s="148"/>
      <c r="L3540" s="148"/>
      <c r="M3540" s="148"/>
    </row>
    <row r="3541" spans="2:13" x14ac:dyDescent="0.2">
      <c r="B3541" s="148"/>
      <c r="C3541" s="148"/>
      <c r="D3541" s="148"/>
      <c r="E3541" s="148"/>
      <c r="F3541" s="148"/>
      <c r="G3541" s="148"/>
      <c r="H3541" s="148"/>
      <c r="I3541" s="148"/>
      <c r="J3541" s="148"/>
      <c r="K3541" s="148"/>
      <c r="L3541" s="148"/>
      <c r="M3541" s="148"/>
    </row>
    <row r="3542" spans="2:13" x14ac:dyDescent="0.2">
      <c r="B3542" s="148"/>
      <c r="C3542" s="148"/>
      <c r="D3542" s="148"/>
      <c r="E3542" s="148"/>
      <c r="F3542" s="148"/>
      <c r="G3542" s="148"/>
      <c r="H3542" s="148"/>
      <c r="I3542" s="148"/>
      <c r="J3542" s="148"/>
      <c r="K3542" s="148"/>
      <c r="L3542" s="148"/>
      <c r="M3542" s="148"/>
    </row>
    <row r="3543" spans="2:13" x14ac:dyDescent="0.2">
      <c r="B3543" s="148"/>
      <c r="C3543" s="148"/>
      <c r="D3543" s="148"/>
      <c r="E3543" s="148"/>
      <c r="F3543" s="148"/>
      <c r="G3543" s="148"/>
      <c r="H3543" s="148"/>
      <c r="I3543" s="148"/>
      <c r="J3543" s="148"/>
      <c r="K3543" s="148"/>
      <c r="L3543" s="148"/>
      <c r="M3543" s="148"/>
    </row>
    <row r="3544" spans="2:13" x14ac:dyDescent="0.2">
      <c r="B3544" s="148"/>
      <c r="C3544" s="148"/>
      <c r="D3544" s="148"/>
      <c r="E3544" s="148"/>
      <c r="F3544" s="148"/>
      <c r="G3544" s="148"/>
      <c r="H3544" s="148"/>
      <c r="I3544" s="148"/>
      <c r="J3544" s="148"/>
      <c r="K3544" s="148"/>
      <c r="L3544" s="148"/>
      <c r="M3544" s="148"/>
    </row>
    <row r="3545" spans="2:13" x14ac:dyDescent="0.2">
      <c r="B3545" s="148"/>
      <c r="C3545" s="148"/>
      <c r="D3545" s="148"/>
      <c r="E3545" s="148"/>
      <c r="F3545" s="148"/>
      <c r="G3545" s="148"/>
      <c r="H3545" s="148"/>
      <c r="I3545" s="148"/>
      <c r="J3545" s="148"/>
      <c r="K3545" s="148"/>
      <c r="L3545" s="148"/>
      <c r="M3545" s="148"/>
    </row>
    <row r="3546" spans="2:13" x14ac:dyDescent="0.2">
      <c r="B3546" s="148"/>
      <c r="C3546" s="148"/>
      <c r="D3546" s="148"/>
      <c r="E3546" s="148"/>
      <c r="F3546" s="148"/>
      <c r="G3546" s="148"/>
      <c r="H3546" s="148"/>
      <c r="I3546" s="148"/>
      <c r="J3546" s="148"/>
      <c r="K3546" s="148"/>
      <c r="L3546" s="148"/>
      <c r="M3546" s="148"/>
    </row>
    <row r="3547" spans="2:13" x14ac:dyDescent="0.2">
      <c r="B3547" s="148"/>
      <c r="C3547" s="148"/>
      <c r="D3547" s="148"/>
      <c r="E3547" s="148"/>
      <c r="F3547" s="148"/>
      <c r="G3547" s="148"/>
      <c r="H3547" s="148"/>
      <c r="I3547" s="148"/>
      <c r="J3547" s="148"/>
      <c r="K3547" s="148"/>
      <c r="L3547" s="148"/>
      <c r="M3547" s="148"/>
    </row>
    <row r="3548" spans="2:13" x14ac:dyDescent="0.2">
      <c r="B3548" s="148"/>
      <c r="C3548" s="148"/>
      <c r="D3548" s="148"/>
      <c r="E3548" s="148"/>
      <c r="F3548" s="148"/>
      <c r="G3548" s="148"/>
      <c r="H3548" s="148"/>
      <c r="I3548" s="148"/>
      <c r="J3548" s="148"/>
      <c r="K3548" s="148"/>
      <c r="L3548" s="148"/>
      <c r="M3548" s="148"/>
    </row>
    <row r="3549" spans="2:13" x14ac:dyDescent="0.2">
      <c r="B3549" s="148"/>
      <c r="C3549" s="148"/>
      <c r="D3549" s="148"/>
      <c r="E3549" s="148"/>
      <c r="F3549" s="148"/>
      <c r="G3549" s="148"/>
      <c r="H3549" s="148"/>
      <c r="I3549" s="148"/>
      <c r="J3549" s="148"/>
      <c r="K3549" s="148"/>
      <c r="L3549" s="148"/>
      <c r="M3549" s="148"/>
    </row>
    <row r="3550" spans="2:13" x14ac:dyDescent="0.2">
      <c r="B3550" s="148"/>
      <c r="C3550" s="148"/>
      <c r="D3550" s="148"/>
      <c r="E3550" s="148"/>
      <c r="F3550" s="148"/>
      <c r="G3550" s="148"/>
      <c r="H3550" s="148"/>
      <c r="I3550" s="148"/>
      <c r="J3550" s="148"/>
      <c r="K3550" s="148"/>
      <c r="L3550" s="148"/>
      <c r="M3550" s="148"/>
    </row>
    <row r="3551" spans="2:13" x14ac:dyDescent="0.2">
      <c r="B3551" s="148"/>
      <c r="C3551" s="148"/>
      <c r="D3551" s="148"/>
      <c r="E3551" s="148"/>
      <c r="F3551" s="148"/>
      <c r="G3551" s="148"/>
      <c r="H3551" s="148"/>
      <c r="I3551" s="148"/>
      <c r="J3551" s="148"/>
      <c r="K3551" s="148"/>
      <c r="L3551" s="148"/>
      <c r="M3551" s="148"/>
    </row>
    <row r="3552" spans="2:13" x14ac:dyDescent="0.2">
      <c r="B3552" s="148"/>
      <c r="C3552" s="148"/>
      <c r="D3552" s="148"/>
      <c r="E3552" s="148"/>
      <c r="F3552" s="148"/>
      <c r="G3552" s="148"/>
      <c r="H3552" s="148"/>
      <c r="I3552" s="148"/>
      <c r="J3552" s="148"/>
      <c r="K3552" s="148"/>
      <c r="L3552" s="148"/>
      <c r="M3552" s="148"/>
    </row>
    <row r="3553" spans="2:13" x14ac:dyDescent="0.2">
      <c r="B3553" s="148"/>
      <c r="C3553" s="148"/>
      <c r="D3553" s="148"/>
      <c r="E3553" s="148"/>
      <c r="F3553" s="148"/>
      <c r="G3553" s="148"/>
      <c r="H3553" s="148"/>
      <c r="I3553" s="148"/>
      <c r="J3553" s="148"/>
      <c r="K3553" s="148"/>
      <c r="L3553" s="148"/>
      <c r="M3553" s="148"/>
    </row>
    <row r="3554" spans="2:13" x14ac:dyDescent="0.2">
      <c r="B3554" s="148"/>
      <c r="C3554" s="148"/>
      <c r="D3554" s="148"/>
      <c r="E3554" s="148"/>
      <c r="F3554" s="148"/>
      <c r="G3554" s="148"/>
      <c r="H3554" s="148"/>
      <c r="I3554" s="148"/>
      <c r="J3554" s="148"/>
      <c r="K3554" s="148"/>
      <c r="L3554" s="148"/>
      <c r="M3554" s="148"/>
    </row>
    <row r="3555" spans="2:13" x14ac:dyDescent="0.2">
      <c r="B3555" s="148"/>
      <c r="C3555" s="148"/>
      <c r="D3555" s="148"/>
      <c r="E3555" s="148"/>
      <c r="F3555" s="148"/>
      <c r="G3555" s="148"/>
      <c r="H3555" s="148"/>
      <c r="I3555" s="148"/>
      <c r="J3555" s="148"/>
      <c r="K3555" s="148"/>
      <c r="L3555" s="148"/>
      <c r="M3555" s="148"/>
    </row>
    <row r="3556" spans="2:13" x14ac:dyDescent="0.2">
      <c r="B3556" s="148"/>
      <c r="C3556" s="148"/>
      <c r="D3556" s="148"/>
      <c r="E3556" s="148"/>
      <c r="F3556" s="148"/>
      <c r="G3556" s="148"/>
      <c r="H3556" s="148"/>
      <c r="I3556" s="148"/>
      <c r="J3556" s="148"/>
      <c r="K3556" s="148"/>
      <c r="L3556" s="148"/>
      <c r="M3556" s="148"/>
    </row>
    <row r="3557" spans="2:13" x14ac:dyDescent="0.2">
      <c r="B3557" s="148"/>
      <c r="C3557" s="148"/>
      <c r="D3557" s="148"/>
      <c r="E3557" s="148"/>
      <c r="F3557" s="148"/>
      <c r="G3557" s="148"/>
      <c r="H3557" s="148"/>
      <c r="I3557" s="148"/>
      <c r="J3557" s="148"/>
      <c r="K3557" s="148"/>
      <c r="L3557" s="148"/>
      <c r="M3557" s="148"/>
    </row>
    <row r="3558" spans="2:13" x14ac:dyDescent="0.2">
      <c r="B3558" s="148"/>
      <c r="C3558" s="148"/>
      <c r="D3558" s="148"/>
      <c r="E3558" s="148"/>
      <c r="F3558" s="148"/>
      <c r="G3558" s="148"/>
      <c r="H3558" s="148"/>
      <c r="I3558" s="148"/>
      <c r="J3558" s="148"/>
      <c r="K3558" s="148"/>
      <c r="L3558" s="148"/>
      <c r="M3558" s="148"/>
    </row>
    <row r="3559" spans="2:13" x14ac:dyDescent="0.2">
      <c r="B3559" s="148"/>
      <c r="C3559" s="148"/>
      <c r="D3559" s="148"/>
      <c r="E3559" s="148"/>
      <c r="F3559" s="148"/>
      <c r="G3559" s="148"/>
      <c r="H3559" s="148"/>
      <c r="I3559" s="148"/>
      <c r="J3559" s="148"/>
      <c r="K3559" s="148"/>
      <c r="L3559" s="148"/>
      <c r="M3559" s="148"/>
    </row>
    <row r="3560" spans="2:13" x14ac:dyDescent="0.2">
      <c r="B3560" s="148"/>
      <c r="C3560" s="148"/>
      <c r="D3560" s="148"/>
      <c r="E3560" s="148"/>
      <c r="F3560" s="148"/>
      <c r="G3560" s="148"/>
      <c r="H3560" s="148"/>
      <c r="I3560" s="148"/>
      <c r="J3560" s="148"/>
      <c r="K3560" s="148"/>
      <c r="L3560" s="148"/>
      <c r="M3560" s="148"/>
    </row>
    <row r="3561" spans="2:13" x14ac:dyDescent="0.2">
      <c r="B3561" s="148"/>
      <c r="C3561" s="148"/>
      <c r="D3561" s="148"/>
      <c r="E3561" s="148"/>
      <c r="F3561" s="148"/>
      <c r="G3561" s="148"/>
      <c r="H3561" s="148"/>
      <c r="I3561" s="148"/>
      <c r="J3561" s="148"/>
      <c r="K3561" s="148"/>
      <c r="L3561" s="148"/>
      <c r="M3561" s="148"/>
    </row>
    <row r="3562" spans="2:13" x14ac:dyDescent="0.2">
      <c r="B3562" s="148"/>
      <c r="C3562" s="148"/>
      <c r="D3562" s="148"/>
      <c r="E3562" s="148"/>
      <c r="F3562" s="148"/>
      <c r="G3562" s="148"/>
      <c r="H3562" s="148"/>
      <c r="I3562" s="148"/>
      <c r="J3562" s="148"/>
      <c r="K3562" s="148"/>
      <c r="L3562" s="148"/>
      <c r="M3562" s="148"/>
    </row>
    <row r="3563" spans="2:13" x14ac:dyDescent="0.2">
      <c r="B3563" s="148"/>
      <c r="C3563" s="148"/>
      <c r="D3563" s="148"/>
      <c r="E3563" s="148"/>
      <c r="F3563" s="148"/>
      <c r="G3563" s="148"/>
      <c r="H3563" s="148"/>
      <c r="I3563" s="148"/>
      <c r="J3563" s="148"/>
      <c r="K3563" s="148"/>
      <c r="L3563" s="148"/>
      <c r="M3563" s="148"/>
    </row>
    <row r="3564" spans="2:13" x14ac:dyDescent="0.2">
      <c r="B3564" s="148"/>
      <c r="C3564" s="148"/>
      <c r="D3564" s="148"/>
      <c r="E3564" s="148"/>
      <c r="F3564" s="148"/>
      <c r="G3564" s="148"/>
      <c r="H3564" s="148"/>
      <c r="I3564" s="148"/>
      <c r="J3564" s="148"/>
      <c r="K3564" s="148"/>
      <c r="L3564" s="148"/>
      <c r="M3564" s="148"/>
    </row>
    <row r="3565" spans="2:13" x14ac:dyDescent="0.2">
      <c r="B3565" s="148"/>
      <c r="C3565" s="148"/>
      <c r="D3565" s="148"/>
      <c r="E3565" s="148"/>
      <c r="F3565" s="148"/>
      <c r="G3565" s="148"/>
      <c r="H3565" s="148"/>
      <c r="I3565" s="148"/>
      <c r="J3565" s="148"/>
      <c r="K3565" s="148"/>
      <c r="L3565" s="148"/>
      <c r="M3565" s="148"/>
    </row>
    <row r="3566" spans="2:13" x14ac:dyDescent="0.2">
      <c r="B3566" s="148"/>
      <c r="C3566" s="148"/>
      <c r="D3566" s="148"/>
      <c r="E3566" s="148"/>
      <c r="F3566" s="148"/>
      <c r="G3566" s="148"/>
      <c r="H3566" s="148"/>
      <c r="I3566" s="148"/>
      <c r="J3566" s="148"/>
      <c r="K3566" s="148"/>
      <c r="L3566" s="148"/>
      <c r="M3566" s="148"/>
    </row>
    <row r="3567" spans="2:13" x14ac:dyDescent="0.2">
      <c r="B3567" s="148"/>
      <c r="C3567" s="148"/>
      <c r="D3567" s="148"/>
      <c r="E3567" s="148"/>
      <c r="F3567" s="148"/>
      <c r="G3567" s="148"/>
      <c r="H3567" s="148"/>
      <c r="I3567" s="148"/>
      <c r="J3567" s="148"/>
      <c r="K3567" s="148"/>
      <c r="L3567" s="148"/>
      <c r="M3567" s="148"/>
    </row>
    <row r="3568" spans="2:13" x14ac:dyDescent="0.2">
      <c r="B3568" s="148"/>
      <c r="C3568" s="148"/>
      <c r="D3568" s="148"/>
      <c r="E3568" s="148"/>
      <c r="F3568" s="148"/>
      <c r="G3568" s="148"/>
      <c r="H3568" s="148"/>
      <c r="I3568" s="148"/>
      <c r="J3568" s="148"/>
      <c r="K3568" s="148"/>
      <c r="L3568" s="148"/>
      <c r="M3568" s="148"/>
    </row>
    <row r="3569" spans="2:13" x14ac:dyDescent="0.2">
      <c r="B3569" s="148"/>
      <c r="C3569" s="148"/>
      <c r="D3569" s="148"/>
      <c r="E3569" s="148"/>
      <c r="F3569" s="148"/>
      <c r="G3569" s="148"/>
      <c r="H3569" s="148"/>
      <c r="I3569" s="148"/>
      <c r="J3569" s="148"/>
      <c r="K3569" s="148"/>
      <c r="L3569" s="148"/>
      <c r="M3569" s="148"/>
    </row>
    <row r="3570" spans="2:13" x14ac:dyDescent="0.2">
      <c r="B3570" s="148"/>
      <c r="C3570" s="148"/>
      <c r="D3570" s="148"/>
      <c r="E3570" s="148"/>
      <c r="F3570" s="148"/>
      <c r="G3570" s="148"/>
      <c r="H3570" s="148"/>
      <c r="I3570" s="148"/>
      <c r="J3570" s="148"/>
      <c r="K3570" s="148"/>
      <c r="L3570" s="148"/>
      <c r="M3570" s="148"/>
    </row>
    <row r="3571" spans="2:13" x14ac:dyDescent="0.2">
      <c r="B3571" s="148"/>
      <c r="C3571" s="148"/>
      <c r="D3571" s="148"/>
      <c r="E3571" s="148"/>
      <c r="F3571" s="148"/>
      <c r="G3571" s="148"/>
      <c r="H3571" s="148"/>
      <c r="I3571" s="148"/>
      <c r="J3571" s="148"/>
      <c r="K3571" s="148"/>
      <c r="L3571" s="148"/>
      <c r="M3571" s="148"/>
    </row>
    <row r="3572" spans="2:13" x14ac:dyDescent="0.2">
      <c r="B3572" s="148"/>
      <c r="C3572" s="148"/>
      <c r="D3572" s="148"/>
      <c r="E3572" s="148"/>
      <c r="F3572" s="148"/>
      <c r="G3572" s="148"/>
      <c r="H3572" s="148"/>
      <c r="I3572" s="148"/>
      <c r="J3572" s="148"/>
      <c r="K3572" s="148"/>
      <c r="L3572" s="148"/>
      <c r="M3572" s="148"/>
    </row>
    <row r="3573" spans="2:13" x14ac:dyDescent="0.2">
      <c r="B3573" s="148"/>
      <c r="C3573" s="148"/>
      <c r="D3573" s="148"/>
      <c r="E3573" s="148"/>
      <c r="F3573" s="148"/>
      <c r="G3573" s="148"/>
      <c r="H3573" s="148"/>
      <c r="I3573" s="148"/>
      <c r="J3573" s="148"/>
      <c r="K3573" s="148"/>
      <c r="L3573" s="148"/>
      <c r="M3573" s="148"/>
    </row>
    <row r="3574" spans="2:13" x14ac:dyDescent="0.2">
      <c r="B3574" s="148"/>
      <c r="C3574" s="148"/>
      <c r="D3574" s="148"/>
      <c r="E3574" s="148"/>
      <c r="F3574" s="148"/>
      <c r="G3574" s="148"/>
      <c r="H3574" s="148"/>
      <c r="I3574" s="148"/>
      <c r="J3574" s="148"/>
      <c r="K3574" s="148"/>
      <c r="L3574" s="148"/>
      <c r="M3574" s="148"/>
    </row>
    <row r="3575" spans="2:13" x14ac:dyDescent="0.2">
      <c r="B3575" s="148"/>
      <c r="C3575" s="148"/>
      <c r="D3575" s="148"/>
      <c r="E3575" s="148"/>
      <c r="F3575" s="148"/>
      <c r="G3575" s="148"/>
      <c r="H3575" s="148"/>
      <c r="I3575" s="148"/>
      <c r="J3575" s="148"/>
      <c r="K3575" s="148"/>
      <c r="L3575" s="148"/>
      <c r="M3575" s="148"/>
    </row>
    <row r="3576" spans="2:13" x14ac:dyDescent="0.2">
      <c r="B3576" s="148"/>
      <c r="C3576" s="148"/>
      <c r="D3576" s="148"/>
      <c r="E3576" s="148"/>
      <c r="F3576" s="148"/>
      <c r="G3576" s="148"/>
      <c r="H3576" s="148"/>
      <c r="I3576" s="148"/>
      <c r="J3576" s="148"/>
      <c r="K3576" s="148"/>
      <c r="L3576" s="148"/>
      <c r="M3576" s="148"/>
    </row>
    <row r="3577" spans="2:13" x14ac:dyDescent="0.2">
      <c r="B3577" s="148"/>
      <c r="C3577" s="148"/>
      <c r="D3577" s="148"/>
      <c r="E3577" s="148"/>
      <c r="F3577" s="148"/>
      <c r="G3577" s="148"/>
      <c r="H3577" s="148"/>
      <c r="I3577" s="148"/>
      <c r="J3577" s="148"/>
      <c r="K3577" s="148"/>
      <c r="L3577" s="148"/>
      <c r="M3577" s="148"/>
    </row>
    <row r="3578" spans="2:13" x14ac:dyDescent="0.2">
      <c r="B3578" s="148"/>
      <c r="C3578" s="148"/>
      <c r="D3578" s="148"/>
      <c r="E3578" s="148"/>
      <c r="F3578" s="148"/>
      <c r="G3578" s="148"/>
      <c r="H3578" s="148"/>
      <c r="I3578" s="148"/>
      <c r="J3578" s="148"/>
      <c r="K3578" s="148"/>
      <c r="L3578" s="148"/>
      <c r="M3578" s="148"/>
    </row>
    <row r="3579" spans="2:13" x14ac:dyDescent="0.2">
      <c r="B3579" s="148"/>
      <c r="C3579" s="148"/>
      <c r="D3579" s="148"/>
      <c r="E3579" s="148"/>
      <c r="F3579" s="148"/>
      <c r="G3579" s="148"/>
      <c r="H3579" s="148"/>
      <c r="I3579" s="148"/>
      <c r="J3579" s="148"/>
      <c r="K3579" s="148"/>
      <c r="L3579" s="148"/>
      <c r="M3579" s="148"/>
    </row>
    <row r="3580" spans="2:13" x14ac:dyDescent="0.2">
      <c r="B3580" s="148"/>
      <c r="C3580" s="148"/>
      <c r="D3580" s="148"/>
      <c r="E3580" s="148"/>
      <c r="F3580" s="148"/>
      <c r="G3580" s="148"/>
      <c r="H3580" s="148"/>
      <c r="I3580" s="148"/>
      <c r="J3580" s="148"/>
      <c r="K3580" s="148"/>
      <c r="L3580" s="148"/>
      <c r="M3580" s="148"/>
    </row>
    <row r="3581" spans="2:13" x14ac:dyDescent="0.2">
      <c r="B3581" s="148"/>
      <c r="C3581" s="148"/>
      <c r="D3581" s="148"/>
      <c r="E3581" s="148"/>
      <c r="F3581" s="148"/>
      <c r="G3581" s="148"/>
      <c r="H3581" s="148"/>
      <c r="I3581" s="148"/>
      <c r="J3581" s="148"/>
      <c r="K3581" s="148"/>
      <c r="L3581" s="148"/>
      <c r="M3581" s="148"/>
    </row>
    <row r="3582" spans="2:13" x14ac:dyDescent="0.2">
      <c r="B3582" s="148"/>
      <c r="C3582" s="148"/>
      <c r="D3582" s="148"/>
      <c r="E3582" s="148"/>
      <c r="F3582" s="148"/>
      <c r="G3582" s="148"/>
      <c r="H3582" s="148"/>
      <c r="I3582" s="148"/>
      <c r="J3582" s="148"/>
      <c r="K3582" s="148"/>
      <c r="L3582" s="148"/>
      <c r="M3582" s="148"/>
    </row>
    <row r="3583" spans="2:13" x14ac:dyDescent="0.2">
      <c r="B3583" s="148"/>
      <c r="C3583" s="148"/>
      <c r="D3583" s="148"/>
      <c r="E3583" s="148"/>
      <c r="F3583" s="148"/>
      <c r="G3583" s="148"/>
      <c r="H3583" s="148"/>
      <c r="I3583" s="148"/>
      <c r="J3583" s="148"/>
      <c r="K3583" s="148"/>
      <c r="L3583" s="148"/>
      <c r="M3583" s="148"/>
    </row>
    <row r="3584" spans="2:13" x14ac:dyDescent="0.2">
      <c r="B3584" s="148"/>
      <c r="C3584" s="148"/>
      <c r="D3584" s="148"/>
      <c r="E3584" s="148"/>
      <c r="F3584" s="148"/>
      <c r="G3584" s="148"/>
      <c r="H3584" s="148"/>
      <c r="I3584" s="148"/>
      <c r="J3584" s="148"/>
      <c r="K3584" s="148"/>
      <c r="L3584" s="148"/>
      <c r="M3584" s="148"/>
    </row>
    <row r="3585" spans="2:13" x14ac:dyDescent="0.2">
      <c r="B3585" s="148"/>
      <c r="C3585" s="148"/>
      <c r="D3585" s="148"/>
      <c r="E3585" s="148"/>
      <c r="F3585" s="148"/>
      <c r="G3585" s="148"/>
      <c r="H3585" s="148"/>
      <c r="I3585" s="148"/>
      <c r="J3585" s="148"/>
      <c r="K3585" s="148"/>
      <c r="L3585" s="148"/>
      <c r="M3585" s="148"/>
    </row>
    <row r="3586" spans="2:13" x14ac:dyDescent="0.2">
      <c r="B3586" s="148"/>
      <c r="C3586" s="148"/>
      <c r="D3586" s="148"/>
      <c r="E3586" s="148"/>
      <c r="F3586" s="148"/>
      <c r="G3586" s="148"/>
      <c r="H3586" s="148"/>
      <c r="I3586" s="148"/>
      <c r="J3586" s="148"/>
      <c r="K3586" s="148"/>
      <c r="L3586" s="148"/>
      <c r="M3586" s="148"/>
    </row>
    <row r="3587" spans="2:13" x14ac:dyDescent="0.2">
      <c r="B3587" s="148"/>
      <c r="C3587" s="148"/>
      <c r="D3587" s="148"/>
      <c r="E3587" s="148"/>
      <c r="F3587" s="148"/>
      <c r="G3587" s="148"/>
      <c r="H3587" s="148"/>
      <c r="I3587" s="148"/>
      <c r="J3587" s="148"/>
      <c r="K3587" s="148"/>
      <c r="L3587" s="148"/>
      <c r="M3587" s="148"/>
    </row>
    <row r="3588" spans="2:13" x14ac:dyDescent="0.2">
      <c r="B3588" s="148"/>
      <c r="C3588" s="148"/>
      <c r="D3588" s="148"/>
      <c r="E3588" s="148"/>
      <c r="F3588" s="148"/>
      <c r="G3588" s="148"/>
      <c r="H3588" s="148"/>
      <c r="I3588" s="148"/>
      <c r="J3588" s="148"/>
      <c r="K3588" s="148"/>
      <c r="L3588" s="148"/>
      <c r="M3588" s="148"/>
    </row>
    <row r="3589" spans="2:13" x14ac:dyDescent="0.2">
      <c r="B3589" s="148"/>
      <c r="C3589" s="148"/>
      <c r="D3589" s="148"/>
      <c r="E3589" s="148"/>
      <c r="F3589" s="148"/>
      <c r="G3589" s="148"/>
      <c r="H3589" s="148"/>
      <c r="I3589" s="148"/>
      <c r="J3589" s="148"/>
      <c r="K3589" s="148"/>
      <c r="L3589" s="148"/>
      <c r="M3589" s="148"/>
    </row>
    <row r="3590" spans="2:13" x14ac:dyDescent="0.2">
      <c r="B3590" s="148"/>
      <c r="C3590" s="148"/>
      <c r="D3590" s="148"/>
      <c r="E3590" s="148"/>
      <c r="F3590" s="148"/>
      <c r="G3590" s="148"/>
      <c r="H3590" s="148"/>
      <c r="I3590" s="148"/>
      <c r="J3590" s="148"/>
      <c r="K3590" s="148"/>
      <c r="L3590" s="148"/>
      <c r="M3590" s="148"/>
    </row>
    <row r="3591" spans="2:13" x14ac:dyDescent="0.2">
      <c r="B3591" s="148"/>
      <c r="C3591" s="148"/>
      <c r="D3591" s="148"/>
      <c r="E3591" s="148"/>
      <c r="F3591" s="148"/>
      <c r="G3591" s="148"/>
      <c r="H3591" s="148"/>
      <c r="I3591" s="148"/>
      <c r="J3591" s="148"/>
      <c r="K3591" s="148"/>
      <c r="L3591" s="148"/>
      <c r="M3591" s="148"/>
    </row>
    <row r="3592" spans="2:13" x14ac:dyDescent="0.2">
      <c r="B3592" s="148"/>
      <c r="C3592" s="148"/>
      <c r="D3592" s="148"/>
      <c r="E3592" s="148"/>
      <c r="F3592" s="148"/>
      <c r="G3592" s="148"/>
      <c r="H3592" s="148"/>
      <c r="I3592" s="148"/>
      <c r="J3592" s="148"/>
      <c r="K3592" s="148"/>
      <c r="L3592" s="148"/>
      <c r="M3592" s="148"/>
    </row>
    <row r="3593" spans="2:13" x14ac:dyDescent="0.2">
      <c r="B3593" s="148"/>
      <c r="C3593" s="148"/>
      <c r="D3593" s="148"/>
      <c r="E3593" s="148"/>
      <c r="F3593" s="148"/>
      <c r="G3593" s="148"/>
      <c r="H3593" s="148"/>
      <c r="I3593" s="148"/>
      <c r="J3593" s="148"/>
      <c r="K3593" s="148"/>
      <c r="L3593" s="148"/>
      <c r="M3593" s="148"/>
    </row>
    <row r="3594" spans="2:13" x14ac:dyDescent="0.2">
      <c r="B3594" s="148"/>
      <c r="C3594" s="148"/>
      <c r="D3594" s="148"/>
      <c r="E3594" s="148"/>
      <c r="F3594" s="148"/>
      <c r="G3594" s="148"/>
      <c r="H3594" s="148"/>
      <c r="I3594" s="148"/>
      <c r="J3594" s="148"/>
      <c r="K3594" s="148"/>
      <c r="L3594" s="148"/>
      <c r="M3594" s="148"/>
    </row>
    <row r="3595" spans="2:13" x14ac:dyDescent="0.2">
      <c r="B3595" s="148"/>
      <c r="C3595" s="148"/>
      <c r="D3595" s="148"/>
      <c r="E3595" s="148"/>
      <c r="F3595" s="148"/>
      <c r="G3595" s="148"/>
      <c r="H3595" s="148"/>
      <c r="I3595" s="148"/>
      <c r="J3595" s="148"/>
      <c r="K3595" s="148"/>
      <c r="L3595" s="148"/>
      <c r="M3595" s="148"/>
    </row>
    <row r="3596" spans="2:13" x14ac:dyDescent="0.2">
      <c r="B3596" s="148"/>
      <c r="C3596" s="148"/>
      <c r="D3596" s="148"/>
      <c r="E3596" s="148"/>
      <c r="F3596" s="148"/>
      <c r="G3596" s="148"/>
      <c r="H3596" s="148"/>
      <c r="I3596" s="148"/>
      <c r="J3596" s="148"/>
      <c r="K3596" s="148"/>
      <c r="L3596" s="148"/>
      <c r="M3596" s="148"/>
    </row>
    <row r="3597" spans="2:13" x14ac:dyDescent="0.2">
      <c r="B3597" s="148"/>
      <c r="C3597" s="148"/>
      <c r="D3597" s="148"/>
      <c r="E3597" s="148"/>
      <c r="F3597" s="148"/>
      <c r="G3597" s="148"/>
      <c r="H3597" s="148"/>
      <c r="I3597" s="148"/>
      <c r="J3597" s="148"/>
      <c r="K3597" s="148"/>
      <c r="L3597" s="148"/>
      <c r="M3597" s="148"/>
    </row>
    <row r="3598" spans="2:13" x14ac:dyDescent="0.2">
      <c r="B3598" s="148"/>
      <c r="C3598" s="148"/>
      <c r="D3598" s="148"/>
      <c r="E3598" s="148"/>
      <c r="F3598" s="148"/>
      <c r="G3598" s="148"/>
      <c r="H3598" s="148"/>
      <c r="I3598" s="148"/>
      <c r="J3598" s="148"/>
      <c r="K3598" s="148"/>
      <c r="L3598" s="148"/>
      <c r="M3598" s="148"/>
    </row>
    <row r="3599" spans="2:13" x14ac:dyDescent="0.2">
      <c r="B3599" s="148"/>
      <c r="C3599" s="148"/>
      <c r="D3599" s="148"/>
      <c r="E3599" s="148"/>
      <c r="F3599" s="148"/>
      <c r="G3599" s="148"/>
      <c r="H3599" s="148"/>
      <c r="I3599" s="148"/>
      <c r="J3599" s="148"/>
      <c r="K3599" s="148"/>
      <c r="L3599" s="148"/>
      <c r="M3599" s="148"/>
    </row>
    <row r="3600" spans="2:13" x14ac:dyDescent="0.2">
      <c r="B3600" s="148"/>
      <c r="C3600" s="148"/>
      <c r="D3600" s="148"/>
      <c r="E3600" s="148"/>
      <c r="F3600" s="148"/>
      <c r="G3600" s="148"/>
      <c r="H3600" s="148"/>
      <c r="I3600" s="148"/>
      <c r="J3600" s="148"/>
      <c r="K3600" s="148"/>
      <c r="L3600" s="148"/>
      <c r="M3600" s="148"/>
    </row>
    <row r="3601" spans="2:13" x14ac:dyDescent="0.2">
      <c r="B3601" s="148"/>
      <c r="C3601" s="148"/>
      <c r="D3601" s="148"/>
      <c r="E3601" s="148"/>
      <c r="F3601" s="148"/>
      <c r="G3601" s="148"/>
      <c r="H3601" s="148"/>
      <c r="I3601" s="148"/>
      <c r="J3601" s="148"/>
      <c r="K3601" s="148"/>
      <c r="L3601" s="148"/>
      <c r="M3601" s="148"/>
    </row>
    <row r="3602" spans="2:13" x14ac:dyDescent="0.2">
      <c r="B3602" s="148"/>
      <c r="C3602" s="148"/>
      <c r="D3602" s="148"/>
      <c r="E3602" s="148"/>
      <c r="F3602" s="148"/>
      <c r="G3602" s="148"/>
      <c r="H3602" s="148"/>
      <c r="I3602" s="148"/>
      <c r="J3602" s="148"/>
      <c r="K3602" s="148"/>
      <c r="L3602" s="148"/>
      <c r="M3602" s="148"/>
    </row>
    <row r="3603" spans="2:13" x14ac:dyDescent="0.2">
      <c r="B3603" s="148"/>
      <c r="C3603" s="148"/>
      <c r="D3603" s="148"/>
      <c r="E3603" s="148"/>
      <c r="F3603" s="148"/>
      <c r="G3603" s="148"/>
      <c r="H3603" s="148"/>
      <c r="I3603" s="148"/>
      <c r="J3603" s="148"/>
      <c r="K3603" s="148"/>
      <c r="L3603" s="148"/>
      <c r="M3603" s="148"/>
    </row>
    <row r="3604" spans="2:13" x14ac:dyDescent="0.2">
      <c r="B3604" s="148"/>
      <c r="C3604" s="148"/>
      <c r="D3604" s="148"/>
      <c r="E3604" s="148"/>
      <c r="F3604" s="148"/>
      <c r="G3604" s="148"/>
      <c r="H3604" s="148"/>
      <c r="I3604" s="148"/>
      <c r="J3604" s="148"/>
      <c r="K3604" s="148"/>
      <c r="L3604" s="148"/>
      <c r="M3604" s="148"/>
    </row>
    <row r="3605" spans="2:13" x14ac:dyDescent="0.2">
      <c r="B3605" s="148"/>
      <c r="C3605" s="148"/>
      <c r="D3605" s="148"/>
      <c r="E3605" s="148"/>
      <c r="F3605" s="148"/>
      <c r="G3605" s="148"/>
      <c r="H3605" s="148"/>
      <c r="I3605" s="148"/>
      <c r="J3605" s="148"/>
      <c r="K3605" s="148"/>
      <c r="L3605" s="148"/>
      <c r="M3605" s="148"/>
    </row>
    <row r="3606" spans="2:13" x14ac:dyDescent="0.2">
      <c r="B3606" s="148"/>
      <c r="C3606" s="148"/>
      <c r="D3606" s="148"/>
      <c r="E3606" s="148"/>
      <c r="F3606" s="148"/>
      <c r="G3606" s="148"/>
      <c r="H3606" s="148"/>
      <c r="I3606" s="148"/>
      <c r="J3606" s="148"/>
      <c r="K3606" s="148"/>
      <c r="L3606" s="148"/>
      <c r="M3606" s="148"/>
    </row>
    <row r="3607" spans="2:13" x14ac:dyDescent="0.2">
      <c r="B3607" s="148"/>
      <c r="C3607" s="148"/>
      <c r="D3607" s="148"/>
      <c r="E3607" s="148"/>
      <c r="F3607" s="148"/>
      <c r="G3607" s="148"/>
      <c r="H3607" s="148"/>
      <c r="I3607" s="148"/>
      <c r="J3607" s="148"/>
      <c r="K3607" s="148"/>
      <c r="L3607" s="148"/>
      <c r="M3607" s="148"/>
    </row>
    <row r="3608" spans="2:13" x14ac:dyDescent="0.2">
      <c r="B3608" s="148"/>
      <c r="C3608" s="148"/>
      <c r="D3608" s="148"/>
      <c r="E3608" s="148"/>
      <c r="F3608" s="148"/>
      <c r="G3608" s="148"/>
      <c r="H3608" s="148"/>
      <c r="I3608" s="148"/>
      <c r="J3608" s="148"/>
      <c r="K3608" s="148"/>
      <c r="L3608" s="148"/>
      <c r="M3608" s="148"/>
    </row>
    <row r="3609" spans="2:13" x14ac:dyDescent="0.2">
      <c r="B3609" s="148"/>
      <c r="C3609" s="148"/>
      <c r="D3609" s="148"/>
      <c r="E3609" s="148"/>
      <c r="F3609" s="148"/>
      <c r="G3609" s="148"/>
      <c r="H3609" s="148"/>
      <c r="I3609" s="148"/>
      <c r="J3609" s="148"/>
      <c r="K3609" s="148"/>
      <c r="L3609" s="148"/>
      <c r="M3609" s="148"/>
    </row>
    <row r="3610" spans="2:13" x14ac:dyDescent="0.2">
      <c r="B3610" s="148"/>
      <c r="C3610" s="148"/>
      <c r="D3610" s="148"/>
      <c r="E3610" s="148"/>
      <c r="F3610" s="148"/>
      <c r="G3610" s="148"/>
      <c r="H3610" s="148"/>
      <c r="I3610" s="148"/>
      <c r="J3610" s="148"/>
      <c r="K3610" s="148"/>
      <c r="L3610" s="148"/>
      <c r="M3610" s="148"/>
    </row>
    <row r="3611" spans="2:13" x14ac:dyDescent="0.2">
      <c r="B3611" s="148"/>
      <c r="C3611" s="148"/>
      <c r="D3611" s="148"/>
      <c r="E3611" s="148"/>
      <c r="F3611" s="148"/>
      <c r="G3611" s="148"/>
      <c r="H3611" s="148"/>
      <c r="I3611" s="148"/>
      <c r="J3611" s="148"/>
      <c r="K3611" s="148"/>
      <c r="L3611" s="148"/>
      <c r="M3611" s="148"/>
    </row>
    <row r="3612" spans="2:13" x14ac:dyDescent="0.2">
      <c r="B3612" s="148"/>
      <c r="C3612" s="148"/>
      <c r="D3612" s="148"/>
      <c r="E3612" s="148"/>
      <c r="F3612" s="148"/>
      <c r="G3612" s="148"/>
      <c r="H3612" s="148"/>
      <c r="I3612" s="148"/>
      <c r="J3612" s="148"/>
      <c r="K3612" s="148"/>
      <c r="L3612" s="148"/>
      <c r="M3612" s="148"/>
    </row>
    <row r="3613" spans="2:13" x14ac:dyDescent="0.2">
      <c r="B3613" s="148"/>
      <c r="C3613" s="148"/>
      <c r="D3613" s="148"/>
      <c r="E3613" s="148"/>
      <c r="F3613" s="148"/>
      <c r="G3613" s="148"/>
      <c r="H3613" s="148"/>
      <c r="I3613" s="148"/>
      <c r="J3613" s="148"/>
      <c r="K3613" s="148"/>
      <c r="L3613" s="148"/>
      <c r="M3613" s="148"/>
    </row>
    <row r="3614" spans="2:13" x14ac:dyDescent="0.2">
      <c r="B3614" s="148"/>
      <c r="C3614" s="148"/>
      <c r="D3614" s="148"/>
      <c r="E3614" s="148"/>
      <c r="F3614" s="148"/>
      <c r="G3614" s="148"/>
      <c r="H3614" s="148"/>
      <c r="I3614" s="148"/>
      <c r="J3614" s="148"/>
      <c r="K3614" s="148"/>
      <c r="L3614" s="148"/>
      <c r="M3614" s="148"/>
    </row>
    <row r="3615" spans="2:13" x14ac:dyDescent="0.2">
      <c r="B3615" s="148"/>
      <c r="C3615" s="148"/>
      <c r="D3615" s="148"/>
      <c r="E3615" s="148"/>
      <c r="F3615" s="148"/>
      <c r="G3615" s="148"/>
      <c r="H3615" s="148"/>
      <c r="I3615" s="148"/>
      <c r="J3615" s="148"/>
      <c r="K3615" s="148"/>
      <c r="L3615" s="148"/>
      <c r="M3615" s="148"/>
    </row>
    <row r="3616" spans="2:13" x14ac:dyDescent="0.2">
      <c r="B3616" s="148"/>
      <c r="C3616" s="148"/>
      <c r="D3616" s="148"/>
      <c r="E3616" s="148"/>
      <c r="F3616" s="148"/>
      <c r="G3616" s="148"/>
      <c r="H3616" s="148"/>
      <c r="I3616" s="148"/>
      <c r="J3616" s="148"/>
      <c r="K3616" s="148"/>
      <c r="L3616" s="148"/>
      <c r="M3616" s="148"/>
    </row>
    <row r="3617" spans="2:13" x14ac:dyDescent="0.2">
      <c r="B3617" s="148"/>
      <c r="C3617" s="148"/>
      <c r="D3617" s="148"/>
      <c r="E3617" s="148"/>
      <c r="F3617" s="148"/>
      <c r="G3617" s="148"/>
      <c r="H3617" s="148"/>
      <c r="I3617" s="148"/>
      <c r="J3617" s="148"/>
      <c r="K3617" s="148"/>
      <c r="L3617" s="148"/>
      <c r="M3617" s="148"/>
    </row>
    <row r="3618" spans="2:13" x14ac:dyDescent="0.2">
      <c r="B3618" s="148"/>
      <c r="C3618" s="148"/>
      <c r="D3618" s="148"/>
      <c r="E3618" s="148"/>
      <c r="F3618" s="148"/>
      <c r="G3618" s="148"/>
      <c r="H3618" s="148"/>
      <c r="I3618" s="148"/>
      <c r="J3618" s="148"/>
      <c r="K3618" s="148"/>
      <c r="L3618" s="148"/>
      <c r="M3618" s="148"/>
    </row>
    <row r="3619" spans="2:13" x14ac:dyDescent="0.2">
      <c r="B3619" s="148"/>
      <c r="C3619" s="148"/>
      <c r="D3619" s="148"/>
      <c r="E3619" s="148"/>
      <c r="F3619" s="148"/>
      <c r="G3619" s="148"/>
      <c r="H3619" s="148"/>
      <c r="I3619" s="148"/>
      <c r="J3619" s="148"/>
      <c r="K3619" s="148"/>
      <c r="L3619" s="148"/>
      <c r="M3619" s="148"/>
    </row>
    <row r="3620" spans="2:13" x14ac:dyDescent="0.2">
      <c r="B3620" s="148"/>
      <c r="C3620" s="148"/>
      <c r="D3620" s="148"/>
      <c r="E3620" s="148"/>
      <c r="F3620" s="148"/>
      <c r="G3620" s="148"/>
      <c r="H3620" s="148"/>
      <c r="I3620" s="148"/>
      <c r="J3620" s="148"/>
      <c r="K3620" s="148"/>
      <c r="L3620" s="148"/>
      <c r="M3620" s="148"/>
    </row>
    <row r="3621" spans="2:13" x14ac:dyDescent="0.2">
      <c r="B3621" s="148"/>
      <c r="C3621" s="148"/>
      <c r="D3621" s="148"/>
      <c r="E3621" s="148"/>
      <c r="F3621" s="148"/>
      <c r="G3621" s="148"/>
      <c r="H3621" s="148"/>
      <c r="I3621" s="148"/>
      <c r="J3621" s="148"/>
      <c r="K3621" s="148"/>
      <c r="L3621" s="148"/>
      <c r="M3621" s="148"/>
    </row>
    <row r="3622" spans="2:13" x14ac:dyDescent="0.2">
      <c r="B3622" s="148"/>
      <c r="C3622" s="148"/>
      <c r="D3622" s="148"/>
      <c r="E3622" s="148"/>
      <c r="F3622" s="148"/>
      <c r="G3622" s="148"/>
      <c r="H3622" s="148"/>
      <c r="I3622" s="148"/>
      <c r="J3622" s="148"/>
      <c r="K3622" s="148"/>
      <c r="L3622" s="148"/>
      <c r="M3622" s="148"/>
    </row>
    <row r="3623" spans="2:13" x14ac:dyDescent="0.2">
      <c r="B3623" s="148"/>
      <c r="C3623" s="148"/>
      <c r="D3623" s="148"/>
      <c r="E3623" s="148"/>
      <c r="F3623" s="148"/>
      <c r="G3623" s="148"/>
      <c r="H3623" s="148"/>
      <c r="I3623" s="148"/>
      <c r="J3623" s="148"/>
      <c r="K3623" s="148"/>
      <c r="L3623" s="148"/>
      <c r="M3623" s="148"/>
    </row>
    <row r="3624" spans="2:13" x14ac:dyDescent="0.2">
      <c r="B3624" s="148"/>
      <c r="C3624" s="148"/>
      <c r="D3624" s="148"/>
      <c r="E3624" s="148"/>
      <c r="F3624" s="148"/>
      <c r="G3624" s="148"/>
      <c r="H3624" s="148"/>
      <c r="I3624" s="148"/>
      <c r="J3624" s="148"/>
      <c r="K3624" s="148"/>
      <c r="L3624" s="148"/>
      <c r="M3624" s="148"/>
    </row>
    <row r="3625" spans="2:13" x14ac:dyDescent="0.2">
      <c r="B3625" s="148"/>
      <c r="C3625" s="148"/>
      <c r="D3625" s="148"/>
      <c r="E3625" s="148"/>
      <c r="F3625" s="148"/>
      <c r="G3625" s="148"/>
      <c r="H3625" s="148"/>
      <c r="I3625" s="148"/>
      <c r="J3625" s="148"/>
      <c r="K3625" s="148"/>
      <c r="L3625" s="148"/>
      <c r="M3625" s="148"/>
    </row>
    <row r="3626" spans="2:13" x14ac:dyDescent="0.2">
      <c r="B3626" s="148"/>
      <c r="C3626" s="148"/>
      <c r="D3626" s="148"/>
      <c r="E3626" s="148"/>
      <c r="F3626" s="148"/>
      <c r="G3626" s="148"/>
      <c r="H3626" s="148"/>
      <c r="I3626" s="148"/>
      <c r="J3626" s="148"/>
      <c r="K3626" s="148"/>
      <c r="L3626" s="148"/>
      <c r="M3626" s="148"/>
    </row>
    <row r="3627" spans="2:13" x14ac:dyDescent="0.2">
      <c r="B3627" s="148"/>
      <c r="C3627" s="148"/>
      <c r="D3627" s="148"/>
      <c r="E3627" s="148"/>
      <c r="F3627" s="148"/>
      <c r="G3627" s="148"/>
      <c r="H3627" s="148"/>
      <c r="I3627" s="148"/>
      <c r="J3627" s="148"/>
      <c r="K3627" s="148"/>
      <c r="L3627" s="148"/>
      <c r="M3627" s="148"/>
    </row>
    <row r="3628" spans="2:13" x14ac:dyDescent="0.2">
      <c r="B3628" s="148"/>
      <c r="C3628" s="148"/>
      <c r="D3628" s="148"/>
      <c r="E3628" s="148"/>
      <c r="F3628" s="148"/>
      <c r="G3628" s="148"/>
      <c r="H3628" s="148"/>
      <c r="I3628" s="148"/>
      <c r="J3628" s="148"/>
      <c r="K3628" s="148"/>
      <c r="L3628" s="148"/>
      <c r="M3628" s="148"/>
    </row>
    <row r="3629" spans="2:13" x14ac:dyDescent="0.2">
      <c r="B3629" s="148"/>
      <c r="C3629" s="148"/>
      <c r="D3629" s="148"/>
      <c r="E3629" s="148"/>
      <c r="F3629" s="148"/>
      <c r="G3629" s="148"/>
      <c r="H3629" s="148"/>
      <c r="I3629" s="148"/>
      <c r="J3629" s="148"/>
      <c r="K3629" s="148"/>
      <c r="L3629" s="148"/>
      <c r="M3629" s="148"/>
    </row>
    <row r="3630" spans="2:13" x14ac:dyDescent="0.2">
      <c r="B3630" s="148"/>
      <c r="C3630" s="148"/>
      <c r="D3630" s="148"/>
      <c r="E3630" s="148"/>
      <c r="F3630" s="148"/>
      <c r="G3630" s="148"/>
      <c r="H3630" s="148"/>
      <c r="I3630" s="148"/>
      <c r="J3630" s="148"/>
      <c r="K3630" s="148"/>
      <c r="L3630" s="148"/>
      <c r="M3630" s="148"/>
    </row>
    <row r="3631" spans="2:13" x14ac:dyDescent="0.2">
      <c r="B3631" s="148"/>
      <c r="C3631" s="148"/>
      <c r="D3631" s="148"/>
      <c r="E3631" s="148"/>
      <c r="F3631" s="148"/>
      <c r="G3631" s="148"/>
      <c r="H3631" s="148"/>
      <c r="I3631" s="148"/>
      <c r="J3631" s="148"/>
      <c r="K3631" s="148"/>
      <c r="L3631" s="148"/>
      <c r="M3631" s="148"/>
    </row>
    <row r="3632" spans="2:13" x14ac:dyDescent="0.2">
      <c r="B3632" s="148"/>
      <c r="C3632" s="148"/>
      <c r="D3632" s="148"/>
      <c r="E3632" s="148"/>
      <c r="F3632" s="148"/>
      <c r="G3632" s="148"/>
      <c r="H3632" s="148"/>
      <c r="I3632" s="148"/>
      <c r="J3632" s="148"/>
      <c r="K3632" s="148"/>
      <c r="L3632" s="148"/>
      <c r="M3632" s="148"/>
    </row>
    <row r="3633" spans="2:13" x14ac:dyDescent="0.2">
      <c r="B3633" s="148"/>
      <c r="C3633" s="148"/>
      <c r="D3633" s="148"/>
      <c r="E3633" s="148"/>
      <c r="F3633" s="148"/>
      <c r="G3633" s="148"/>
      <c r="H3633" s="148"/>
      <c r="I3633" s="148"/>
      <c r="J3633" s="148"/>
      <c r="K3633" s="148"/>
      <c r="L3633" s="148"/>
      <c r="M3633" s="148"/>
    </row>
    <row r="3634" spans="2:13" x14ac:dyDescent="0.2">
      <c r="B3634" s="148"/>
      <c r="C3634" s="148"/>
      <c r="D3634" s="148"/>
      <c r="E3634" s="148"/>
      <c r="F3634" s="148"/>
      <c r="G3634" s="148"/>
      <c r="H3634" s="148"/>
      <c r="I3634" s="148"/>
      <c r="J3634" s="148"/>
      <c r="K3634" s="148"/>
      <c r="L3634" s="148"/>
      <c r="M3634" s="148"/>
    </row>
    <row r="3635" spans="2:13" x14ac:dyDescent="0.2">
      <c r="B3635" s="148"/>
      <c r="C3635" s="148"/>
      <c r="D3635" s="148"/>
      <c r="E3635" s="148"/>
      <c r="F3635" s="148"/>
      <c r="G3635" s="148"/>
      <c r="H3635" s="148"/>
      <c r="I3635" s="148"/>
      <c r="J3635" s="148"/>
      <c r="K3635" s="148"/>
      <c r="L3635" s="148"/>
      <c r="M3635" s="148"/>
    </row>
    <row r="3636" spans="2:13" x14ac:dyDescent="0.2">
      <c r="B3636" s="148"/>
      <c r="C3636" s="148"/>
      <c r="D3636" s="148"/>
      <c r="E3636" s="148"/>
      <c r="F3636" s="148"/>
      <c r="G3636" s="148"/>
      <c r="H3636" s="148"/>
      <c r="I3636" s="148"/>
      <c r="J3636" s="148"/>
      <c r="K3636" s="148"/>
      <c r="L3636" s="148"/>
      <c r="M3636" s="148"/>
    </row>
    <row r="3637" spans="2:13" x14ac:dyDescent="0.2">
      <c r="B3637" s="148"/>
      <c r="C3637" s="148"/>
      <c r="D3637" s="148"/>
      <c r="E3637" s="148"/>
      <c r="F3637" s="148"/>
      <c r="G3637" s="148"/>
      <c r="H3637" s="148"/>
      <c r="I3637" s="148"/>
      <c r="J3637" s="148"/>
      <c r="K3637" s="148"/>
      <c r="L3637" s="148"/>
      <c r="M3637" s="148"/>
    </row>
    <row r="3638" spans="2:13" x14ac:dyDescent="0.2">
      <c r="B3638" s="148"/>
      <c r="C3638" s="148"/>
      <c r="D3638" s="148"/>
      <c r="E3638" s="148"/>
      <c r="F3638" s="148"/>
      <c r="G3638" s="148"/>
      <c r="H3638" s="148"/>
      <c r="I3638" s="148"/>
      <c r="J3638" s="148"/>
      <c r="K3638" s="148"/>
      <c r="L3638" s="148"/>
      <c r="M3638" s="148"/>
    </row>
    <row r="3639" spans="2:13" x14ac:dyDescent="0.2">
      <c r="B3639" s="148"/>
      <c r="C3639" s="148"/>
      <c r="D3639" s="148"/>
      <c r="E3639" s="148"/>
      <c r="F3639" s="148"/>
      <c r="G3639" s="148"/>
      <c r="H3639" s="148"/>
      <c r="I3639" s="148"/>
      <c r="J3639" s="148"/>
      <c r="K3639" s="148"/>
      <c r="L3639" s="148"/>
      <c r="M3639" s="148"/>
    </row>
    <row r="3640" spans="2:13" x14ac:dyDescent="0.2">
      <c r="B3640" s="148"/>
      <c r="C3640" s="148"/>
      <c r="D3640" s="148"/>
      <c r="E3640" s="148"/>
      <c r="F3640" s="148"/>
      <c r="G3640" s="148"/>
      <c r="H3640" s="148"/>
      <c r="I3640" s="148"/>
      <c r="J3640" s="148"/>
      <c r="K3640" s="148"/>
      <c r="L3640" s="148"/>
      <c r="M3640" s="148"/>
    </row>
    <row r="3641" spans="2:13" x14ac:dyDescent="0.2">
      <c r="B3641" s="148"/>
      <c r="C3641" s="148"/>
      <c r="D3641" s="148"/>
      <c r="E3641" s="148"/>
      <c r="F3641" s="148"/>
      <c r="G3641" s="148"/>
      <c r="H3641" s="148"/>
      <c r="I3641" s="148"/>
      <c r="J3641" s="148"/>
      <c r="K3641" s="148"/>
      <c r="L3641" s="148"/>
      <c r="M3641" s="148"/>
    </row>
    <row r="3642" spans="2:13" x14ac:dyDescent="0.2">
      <c r="B3642" s="148"/>
      <c r="C3642" s="148"/>
      <c r="D3642" s="148"/>
      <c r="E3642" s="148"/>
      <c r="F3642" s="148"/>
      <c r="G3642" s="148"/>
      <c r="H3642" s="148"/>
      <c r="I3642" s="148"/>
      <c r="J3642" s="148"/>
      <c r="K3642" s="148"/>
      <c r="L3642" s="148"/>
      <c r="M3642" s="148"/>
    </row>
    <row r="3643" spans="2:13" x14ac:dyDescent="0.2">
      <c r="B3643" s="148"/>
      <c r="C3643" s="148"/>
      <c r="D3643" s="148"/>
      <c r="E3643" s="148"/>
      <c r="F3643" s="148"/>
      <c r="G3643" s="148"/>
      <c r="H3643" s="148"/>
      <c r="I3643" s="148"/>
      <c r="J3643" s="148"/>
      <c r="K3643" s="148"/>
      <c r="L3643" s="148"/>
      <c r="M3643" s="148"/>
    </row>
    <row r="3644" spans="2:13" x14ac:dyDescent="0.2">
      <c r="B3644" s="148"/>
      <c r="C3644" s="148"/>
      <c r="D3644" s="148"/>
      <c r="E3644" s="148"/>
      <c r="F3644" s="148"/>
      <c r="G3644" s="148"/>
      <c r="H3644" s="148"/>
      <c r="I3644" s="148"/>
      <c r="J3644" s="148"/>
      <c r="K3644" s="148"/>
      <c r="L3644" s="148"/>
      <c r="M3644" s="148"/>
    </row>
    <row r="3645" spans="2:13" x14ac:dyDescent="0.2">
      <c r="B3645" s="148"/>
      <c r="C3645" s="148"/>
      <c r="D3645" s="148"/>
      <c r="E3645" s="148"/>
      <c r="F3645" s="148"/>
      <c r="G3645" s="148"/>
      <c r="H3645" s="148"/>
      <c r="I3645" s="148"/>
      <c r="J3645" s="148"/>
      <c r="K3645" s="148"/>
      <c r="L3645" s="148"/>
      <c r="M3645" s="148"/>
    </row>
    <row r="3646" spans="2:13" x14ac:dyDescent="0.2">
      <c r="B3646" s="148"/>
      <c r="C3646" s="148"/>
      <c r="D3646" s="148"/>
      <c r="E3646" s="148"/>
      <c r="F3646" s="148"/>
      <c r="G3646" s="148"/>
      <c r="H3646" s="148"/>
      <c r="I3646" s="148"/>
      <c r="J3646" s="148"/>
      <c r="K3646" s="148"/>
      <c r="L3646" s="148"/>
      <c r="M3646" s="148"/>
    </row>
    <row r="3647" spans="2:13" x14ac:dyDescent="0.2">
      <c r="B3647" s="148"/>
      <c r="C3647" s="148"/>
      <c r="D3647" s="148"/>
      <c r="E3647" s="148"/>
      <c r="F3647" s="148"/>
      <c r="G3647" s="148"/>
      <c r="H3647" s="148"/>
      <c r="I3647" s="148"/>
      <c r="J3647" s="148"/>
      <c r="K3647" s="148"/>
      <c r="L3647" s="148"/>
      <c r="M3647" s="148"/>
    </row>
    <row r="3648" spans="2:13" x14ac:dyDescent="0.2">
      <c r="B3648" s="148"/>
      <c r="C3648" s="148"/>
      <c r="D3648" s="148"/>
      <c r="E3648" s="148"/>
      <c r="F3648" s="148"/>
      <c r="G3648" s="148"/>
      <c r="H3648" s="148"/>
      <c r="I3648" s="148"/>
      <c r="J3648" s="148"/>
      <c r="K3648" s="148"/>
      <c r="L3648" s="148"/>
      <c r="M3648" s="148"/>
    </row>
    <row r="3649" spans="2:13" x14ac:dyDescent="0.2">
      <c r="B3649" s="148"/>
      <c r="C3649" s="148"/>
      <c r="D3649" s="148"/>
      <c r="E3649" s="148"/>
      <c r="F3649" s="148"/>
      <c r="G3649" s="148"/>
      <c r="H3649" s="148"/>
      <c r="I3649" s="148"/>
      <c r="J3649" s="148"/>
      <c r="K3649" s="148"/>
      <c r="L3649" s="148"/>
      <c r="M3649" s="148"/>
    </row>
    <row r="3650" spans="2:13" x14ac:dyDescent="0.2">
      <c r="B3650" s="148"/>
      <c r="C3650" s="148"/>
      <c r="D3650" s="148"/>
      <c r="E3650" s="148"/>
      <c r="F3650" s="148"/>
      <c r="G3650" s="148"/>
      <c r="H3650" s="148"/>
      <c r="I3650" s="148"/>
      <c r="J3650" s="148"/>
      <c r="K3650" s="148"/>
      <c r="L3650" s="148"/>
      <c r="M3650" s="148"/>
    </row>
    <row r="3651" spans="2:13" x14ac:dyDescent="0.2">
      <c r="B3651" s="148"/>
      <c r="C3651" s="148"/>
      <c r="D3651" s="148"/>
      <c r="E3651" s="148"/>
      <c r="F3651" s="148"/>
      <c r="G3651" s="148"/>
      <c r="H3651" s="148"/>
      <c r="I3651" s="148"/>
      <c r="J3651" s="148"/>
      <c r="K3651" s="148"/>
      <c r="L3651" s="148"/>
      <c r="M3651" s="148"/>
    </row>
    <row r="3652" spans="2:13" x14ac:dyDescent="0.2">
      <c r="B3652" s="148"/>
      <c r="C3652" s="148"/>
      <c r="D3652" s="148"/>
      <c r="E3652" s="148"/>
      <c r="F3652" s="148"/>
      <c r="G3652" s="148"/>
      <c r="H3652" s="148"/>
      <c r="I3652" s="148"/>
      <c r="J3652" s="148"/>
      <c r="K3652" s="148"/>
      <c r="L3652" s="148"/>
      <c r="M3652" s="148"/>
    </row>
    <row r="3653" spans="2:13" x14ac:dyDescent="0.2">
      <c r="B3653" s="148"/>
      <c r="C3653" s="148"/>
      <c r="D3653" s="148"/>
      <c r="E3653" s="148"/>
      <c r="F3653" s="148"/>
      <c r="G3653" s="148"/>
      <c r="H3653" s="148"/>
      <c r="I3653" s="148"/>
      <c r="J3653" s="148"/>
      <c r="K3653" s="148"/>
      <c r="L3653" s="148"/>
      <c r="M3653" s="148"/>
    </row>
    <row r="3654" spans="2:13" x14ac:dyDescent="0.2">
      <c r="B3654" s="148"/>
      <c r="C3654" s="148"/>
      <c r="D3654" s="148"/>
      <c r="E3654" s="148"/>
      <c r="F3654" s="148"/>
      <c r="G3654" s="148"/>
      <c r="H3654" s="148"/>
      <c r="I3654" s="148"/>
      <c r="J3654" s="148"/>
      <c r="K3654" s="148"/>
      <c r="L3654" s="148"/>
      <c r="M3654" s="148"/>
    </row>
    <row r="3655" spans="2:13" x14ac:dyDescent="0.2">
      <c r="B3655" s="148"/>
      <c r="C3655" s="148"/>
      <c r="D3655" s="148"/>
      <c r="E3655" s="148"/>
      <c r="F3655" s="148"/>
      <c r="G3655" s="148"/>
      <c r="H3655" s="148"/>
      <c r="I3655" s="148"/>
      <c r="J3655" s="148"/>
      <c r="K3655" s="148"/>
      <c r="L3655" s="148"/>
      <c r="M3655" s="148"/>
    </row>
    <row r="3656" spans="2:13" x14ac:dyDescent="0.2">
      <c r="B3656" s="148"/>
      <c r="C3656" s="148"/>
      <c r="D3656" s="148"/>
      <c r="E3656" s="148"/>
      <c r="F3656" s="148"/>
      <c r="G3656" s="148"/>
      <c r="H3656" s="148"/>
      <c r="I3656" s="148"/>
      <c r="J3656" s="148"/>
      <c r="K3656" s="148"/>
      <c r="L3656" s="148"/>
      <c r="M3656" s="148"/>
    </row>
    <row r="3657" spans="2:13" x14ac:dyDescent="0.2">
      <c r="B3657" s="148"/>
      <c r="C3657" s="148"/>
      <c r="D3657" s="148"/>
      <c r="E3657" s="148"/>
      <c r="F3657" s="148"/>
      <c r="G3657" s="148"/>
      <c r="H3657" s="148"/>
      <c r="I3657" s="148"/>
      <c r="J3657" s="148"/>
      <c r="K3657" s="148"/>
      <c r="L3657" s="148"/>
      <c r="M3657" s="148"/>
    </row>
    <row r="3658" spans="2:13" x14ac:dyDescent="0.2">
      <c r="B3658" s="148"/>
      <c r="C3658" s="148"/>
      <c r="D3658" s="148"/>
      <c r="E3658" s="148"/>
      <c r="F3658" s="148"/>
      <c r="G3658" s="148"/>
      <c r="H3658" s="148"/>
      <c r="I3658" s="148"/>
      <c r="J3658" s="148"/>
      <c r="K3658" s="148"/>
      <c r="L3658" s="148"/>
      <c r="M3658" s="148"/>
    </row>
    <row r="3659" spans="2:13" x14ac:dyDescent="0.2">
      <c r="B3659" s="148"/>
      <c r="C3659" s="148"/>
      <c r="D3659" s="148"/>
      <c r="E3659" s="148"/>
      <c r="F3659" s="148"/>
      <c r="G3659" s="148"/>
      <c r="H3659" s="148"/>
      <c r="I3659" s="148"/>
      <c r="J3659" s="148"/>
      <c r="K3659" s="148"/>
      <c r="L3659" s="148"/>
      <c r="M3659" s="148"/>
    </row>
    <row r="3660" spans="2:13" x14ac:dyDescent="0.2">
      <c r="B3660" s="148"/>
      <c r="C3660" s="148"/>
      <c r="D3660" s="148"/>
      <c r="E3660" s="148"/>
      <c r="F3660" s="148"/>
      <c r="G3660" s="148"/>
      <c r="H3660" s="148"/>
      <c r="I3660" s="148"/>
      <c r="J3660" s="148"/>
      <c r="K3660" s="148"/>
      <c r="L3660" s="148"/>
      <c r="M3660" s="148"/>
    </row>
    <row r="3661" spans="2:13" x14ac:dyDescent="0.2">
      <c r="B3661" s="148"/>
      <c r="C3661" s="148"/>
      <c r="D3661" s="148"/>
      <c r="E3661" s="148"/>
      <c r="F3661" s="148"/>
      <c r="G3661" s="148"/>
      <c r="H3661" s="148"/>
      <c r="I3661" s="148"/>
      <c r="J3661" s="148"/>
      <c r="K3661" s="148"/>
      <c r="L3661" s="148"/>
      <c r="M3661" s="148"/>
    </row>
    <row r="3662" spans="2:13" x14ac:dyDescent="0.2">
      <c r="B3662" s="148"/>
      <c r="C3662" s="148"/>
      <c r="D3662" s="148"/>
      <c r="E3662" s="148"/>
      <c r="F3662" s="148"/>
      <c r="G3662" s="148"/>
      <c r="H3662" s="148"/>
      <c r="I3662" s="148"/>
      <c r="J3662" s="148"/>
      <c r="K3662" s="148"/>
      <c r="L3662" s="148"/>
      <c r="M3662" s="148"/>
    </row>
    <row r="3663" spans="2:13" x14ac:dyDescent="0.2">
      <c r="B3663" s="148"/>
      <c r="C3663" s="148"/>
      <c r="D3663" s="148"/>
      <c r="E3663" s="148"/>
      <c r="F3663" s="148"/>
      <c r="G3663" s="148"/>
      <c r="H3663" s="148"/>
      <c r="I3663" s="148"/>
      <c r="J3663" s="148"/>
      <c r="K3663" s="148"/>
      <c r="L3663" s="148"/>
      <c r="M3663" s="148"/>
    </row>
    <row r="3664" spans="2:13" x14ac:dyDescent="0.2">
      <c r="B3664" s="148"/>
      <c r="C3664" s="148"/>
      <c r="D3664" s="148"/>
      <c r="E3664" s="148"/>
      <c r="F3664" s="148"/>
      <c r="G3664" s="148"/>
      <c r="H3664" s="148"/>
      <c r="I3664" s="148"/>
      <c r="J3664" s="148"/>
      <c r="K3664" s="148"/>
      <c r="L3664" s="148"/>
      <c r="M3664" s="148"/>
    </row>
    <row r="3665" spans="2:13" x14ac:dyDescent="0.2">
      <c r="B3665" s="148"/>
      <c r="C3665" s="148"/>
      <c r="D3665" s="148"/>
      <c r="E3665" s="148"/>
      <c r="F3665" s="148"/>
      <c r="G3665" s="148"/>
      <c r="H3665" s="148"/>
      <c r="I3665" s="148"/>
      <c r="J3665" s="148"/>
      <c r="K3665" s="148"/>
      <c r="L3665" s="148"/>
      <c r="M3665" s="148"/>
    </row>
    <row r="3666" spans="2:13" x14ac:dyDescent="0.2">
      <c r="B3666" s="148"/>
      <c r="C3666" s="148"/>
      <c r="D3666" s="148"/>
      <c r="E3666" s="148"/>
      <c r="F3666" s="148"/>
      <c r="G3666" s="148"/>
      <c r="H3666" s="148"/>
      <c r="I3666" s="148"/>
      <c r="J3666" s="148"/>
      <c r="K3666" s="148"/>
      <c r="L3666" s="148"/>
      <c r="M3666" s="148"/>
    </row>
    <row r="3667" spans="2:13" x14ac:dyDescent="0.2">
      <c r="B3667" s="148"/>
      <c r="C3667" s="148"/>
      <c r="D3667" s="148"/>
      <c r="E3667" s="148"/>
      <c r="F3667" s="148"/>
      <c r="G3667" s="148"/>
      <c r="H3667" s="148"/>
      <c r="I3667" s="148"/>
      <c r="J3667" s="148"/>
      <c r="K3667" s="148"/>
      <c r="L3667" s="148"/>
      <c r="M3667" s="148"/>
    </row>
    <row r="3668" spans="2:13" x14ac:dyDescent="0.2">
      <c r="B3668" s="148"/>
      <c r="C3668" s="148"/>
      <c r="D3668" s="148"/>
      <c r="E3668" s="148"/>
      <c r="F3668" s="148"/>
      <c r="G3668" s="148"/>
      <c r="H3668" s="148"/>
      <c r="I3668" s="148"/>
      <c r="J3668" s="148"/>
      <c r="K3668" s="148"/>
      <c r="L3668" s="148"/>
      <c r="M3668" s="148"/>
    </row>
    <row r="3669" spans="2:13" x14ac:dyDescent="0.2">
      <c r="B3669" s="148"/>
      <c r="C3669" s="148"/>
      <c r="D3669" s="148"/>
      <c r="E3669" s="148"/>
      <c r="F3669" s="148"/>
      <c r="G3669" s="148"/>
      <c r="H3669" s="148"/>
      <c r="I3669" s="148"/>
      <c r="J3669" s="148"/>
      <c r="K3669" s="148"/>
      <c r="L3669" s="148"/>
      <c r="M3669" s="148"/>
    </row>
    <row r="3670" spans="2:13" x14ac:dyDescent="0.2">
      <c r="B3670" s="148"/>
      <c r="C3670" s="148"/>
      <c r="D3670" s="148"/>
      <c r="E3670" s="148"/>
      <c r="F3670" s="148"/>
      <c r="G3670" s="148"/>
      <c r="H3670" s="148"/>
      <c r="I3670" s="148"/>
      <c r="J3670" s="148"/>
      <c r="K3670" s="148"/>
      <c r="L3670" s="148"/>
      <c r="M3670" s="148"/>
    </row>
    <row r="3671" spans="2:13" x14ac:dyDescent="0.2">
      <c r="B3671" s="148"/>
      <c r="C3671" s="148"/>
      <c r="D3671" s="148"/>
      <c r="E3671" s="148"/>
      <c r="F3671" s="148"/>
      <c r="G3671" s="148"/>
      <c r="H3671" s="148"/>
      <c r="I3671" s="148"/>
      <c r="J3671" s="148"/>
      <c r="K3671" s="148"/>
      <c r="L3671" s="148"/>
      <c r="M3671" s="148"/>
    </row>
    <row r="3672" spans="2:13" x14ac:dyDescent="0.2">
      <c r="B3672" s="148"/>
      <c r="C3672" s="148"/>
      <c r="D3672" s="148"/>
      <c r="E3672" s="148"/>
      <c r="F3672" s="148"/>
      <c r="G3672" s="148"/>
      <c r="H3672" s="148"/>
      <c r="I3672" s="148"/>
      <c r="J3672" s="148"/>
      <c r="K3672" s="148"/>
      <c r="L3672" s="148"/>
      <c r="M3672" s="148"/>
    </row>
    <row r="3673" spans="2:13" x14ac:dyDescent="0.2">
      <c r="B3673" s="148"/>
      <c r="C3673" s="148"/>
      <c r="D3673" s="148"/>
      <c r="E3673" s="148"/>
      <c r="F3673" s="148"/>
      <c r="G3673" s="148"/>
      <c r="H3673" s="148"/>
      <c r="I3673" s="148"/>
      <c r="J3673" s="148"/>
      <c r="K3673" s="148"/>
      <c r="L3673" s="148"/>
      <c r="M3673" s="148"/>
    </row>
    <row r="3674" spans="2:13" x14ac:dyDescent="0.2">
      <c r="B3674" s="148"/>
      <c r="C3674" s="148"/>
      <c r="D3674" s="148"/>
      <c r="E3674" s="148"/>
      <c r="F3674" s="148"/>
      <c r="G3674" s="148"/>
      <c r="H3674" s="148"/>
      <c r="I3674" s="148"/>
      <c r="J3674" s="148"/>
      <c r="K3674" s="148"/>
      <c r="L3674" s="148"/>
      <c r="M3674" s="148"/>
    </row>
    <row r="3675" spans="2:13" x14ac:dyDescent="0.2">
      <c r="B3675" s="148"/>
      <c r="C3675" s="148"/>
      <c r="D3675" s="148"/>
      <c r="E3675" s="148"/>
      <c r="F3675" s="148"/>
      <c r="G3675" s="148"/>
      <c r="H3675" s="148"/>
      <c r="I3675" s="148"/>
      <c r="J3675" s="148"/>
      <c r="K3675" s="148"/>
      <c r="L3675" s="148"/>
      <c r="M3675" s="148"/>
    </row>
    <row r="3676" spans="2:13" x14ac:dyDescent="0.2">
      <c r="B3676" s="148"/>
      <c r="C3676" s="148"/>
      <c r="D3676" s="148"/>
      <c r="E3676" s="148"/>
      <c r="F3676" s="148"/>
      <c r="G3676" s="148"/>
      <c r="H3676" s="148"/>
      <c r="I3676" s="148"/>
      <c r="J3676" s="148"/>
      <c r="K3676" s="148"/>
      <c r="L3676" s="148"/>
      <c r="M3676" s="148"/>
    </row>
    <row r="3677" spans="2:13" x14ac:dyDescent="0.2">
      <c r="B3677" s="148"/>
      <c r="C3677" s="148"/>
      <c r="D3677" s="148"/>
      <c r="E3677" s="148"/>
      <c r="F3677" s="148"/>
      <c r="G3677" s="148"/>
      <c r="H3677" s="148"/>
      <c r="I3677" s="148"/>
      <c r="J3677" s="148"/>
      <c r="K3677" s="148"/>
      <c r="L3677" s="148"/>
      <c r="M3677" s="148"/>
    </row>
    <row r="3678" spans="2:13" x14ac:dyDescent="0.2">
      <c r="B3678" s="148"/>
      <c r="C3678" s="148"/>
      <c r="D3678" s="148"/>
      <c r="E3678" s="148"/>
      <c r="F3678" s="148"/>
      <c r="G3678" s="148"/>
      <c r="H3678" s="148"/>
      <c r="I3678" s="148"/>
      <c r="J3678" s="148"/>
      <c r="K3678" s="148"/>
      <c r="L3678" s="148"/>
      <c r="M3678" s="148"/>
    </row>
    <row r="3679" spans="2:13" x14ac:dyDescent="0.2">
      <c r="B3679" s="148"/>
      <c r="C3679" s="148"/>
      <c r="D3679" s="148"/>
      <c r="E3679" s="148"/>
      <c r="F3679" s="148"/>
      <c r="G3679" s="148"/>
      <c r="H3679" s="148"/>
      <c r="I3679" s="148"/>
      <c r="J3679" s="148"/>
      <c r="K3679" s="148"/>
      <c r="L3679" s="148"/>
      <c r="M3679" s="148"/>
    </row>
    <row r="3680" spans="2:13" x14ac:dyDescent="0.2">
      <c r="B3680" s="148"/>
      <c r="C3680" s="148"/>
      <c r="D3680" s="148"/>
      <c r="E3680" s="148"/>
      <c r="F3680" s="148"/>
      <c r="G3680" s="148"/>
      <c r="H3680" s="148"/>
      <c r="I3680" s="148"/>
      <c r="J3680" s="148"/>
      <c r="K3680" s="148"/>
      <c r="L3680" s="148"/>
      <c r="M3680" s="148"/>
    </row>
    <row r="3681" spans="2:13" x14ac:dyDescent="0.2">
      <c r="B3681" s="148"/>
      <c r="C3681" s="148"/>
      <c r="D3681" s="148"/>
      <c r="E3681" s="148"/>
      <c r="F3681" s="148"/>
      <c r="G3681" s="148"/>
      <c r="H3681" s="148"/>
      <c r="I3681" s="148"/>
      <c r="J3681" s="148"/>
      <c r="K3681" s="148"/>
      <c r="L3681" s="148"/>
      <c r="M3681" s="148"/>
    </row>
    <row r="3682" spans="2:13" x14ac:dyDescent="0.2">
      <c r="B3682" s="148"/>
      <c r="C3682" s="148"/>
      <c r="D3682" s="148"/>
      <c r="E3682" s="148"/>
      <c r="F3682" s="148"/>
      <c r="G3682" s="148"/>
      <c r="H3682" s="148"/>
      <c r="I3682" s="148"/>
      <c r="J3682" s="148"/>
      <c r="K3682" s="148"/>
      <c r="L3682" s="148"/>
      <c r="M3682" s="148"/>
    </row>
    <row r="3683" spans="2:13" x14ac:dyDescent="0.2">
      <c r="B3683" s="148"/>
      <c r="C3683" s="148"/>
      <c r="D3683" s="148"/>
      <c r="E3683" s="148"/>
      <c r="F3683" s="148"/>
      <c r="G3683" s="148"/>
      <c r="H3683" s="148"/>
      <c r="I3683" s="148"/>
      <c r="J3683" s="148"/>
      <c r="K3683" s="148"/>
      <c r="L3683" s="148"/>
      <c r="M3683" s="148"/>
    </row>
    <row r="3684" spans="2:13" x14ac:dyDescent="0.2">
      <c r="B3684" s="148"/>
      <c r="C3684" s="148"/>
      <c r="D3684" s="148"/>
      <c r="E3684" s="148"/>
      <c r="F3684" s="148"/>
      <c r="G3684" s="148"/>
      <c r="H3684" s="148"/>
      <c r="I3684" s="148"/>
      <c r="J3684" s="148"/>
      <c r="K3684" s="148"/>
      <c r="L3684" s="148"/>
      <c r="M3684" s="148"/>
    </row>
    <row r="3685" spans="2:13" x14ac:dyDescent="0.2">
      <c r="B3685" s="148"/>
      <c r="C3685" s="148"/>
      <c r="D3685" s="148"/>
      <c r="E3685" s="148"/>
      <c r="F3685" s="148"/>
      <c r="G3685" s="148"/>
      <c r="H3685" s="148"/>
      <c r="I3685" s="148"/>
      <c r="J3685" s="148"/>
      <c r="K3685" s="148"/>
      <c r="L3685" s="148"/>
      <c r="M3685" s="148"/>
    </row>
    <row r="3686" spans="2:13" x14ac:dyDescent="0.2">
      <c r="B3686" s="148"/>
      <c r="C3686" s="148"/>
      <c r="D3686" s="148"/>
      <c r="E3686" s="148"/>
      <c r="F3686" s="148"/>
      <c r="G3686" s="148"/>
      <c r="H3686" s="148"/>
      <c r="I3686" s="148"/>
      <c r="J3686" s="148"/>
      <c r="K3686" s="148"/>
      <c r="L3686" s="148"/>
      <c r="M3686" s="148"/>
    </row>
    <row r="3687" spans="2:13" x14ac:dyDescent="0.2">
      <c r="B3687" s="148"/>
      <c r="C3687" s="148"/>
      <c r="D3687" s="148"/>
      <c r="E3687" s="148"/>
      <c r="F3687" s="148"/>
      <c r="G3687" s="148"/>
      <c r="H3687" s="148"/>
      <c r="I3687" s="148"/>
      <c r="J3687" s="148"/>
      <c r="K3687" s="148"/>
      <c r="L3687" s="148"/>
      <c r="M3687" s="148"/>
    </row>
    <row r="3688" spans="2:13" x14ac:dyDescent="0.2">
      <c r="B3688" s="148"/>
      <c r="C3688" s="148"/>
      <c r="D3688" s="148"/>
      <c r="E3688" s="148"/>
      <c r="F3688" s="148"/>
      <c r="G3688" s="148"/>
      <c r="H3688" s="148"/>
      <c r="I3688" s="148"/>
      <c r="J3688" s="148"/>
      <c r="K3688" s="148"/>
      <c r="L3688" s="148"/>
      <c r="M3688" s="148"/>
    </row>
    <row r="3689" spans="2:13" x14ac:dyDescent="0.2">
      <c r="B3689" s="148"/>
      <c r="C3689" s="148"/>
      <c r="D3689" s="148"/>
      <c r="E3689" s="148"/>
      <c r="F3689" s="148"/>
      <c r="G3689" s="148"/>
      <c r="H3689" s="148"/>
      <c r="I3689" s="148"/>
      <c r="J3689" s="148"/>
      <c r="K3689" s="148"/>
      <c r="L3689" s="148"/>
      <c r="M3689" s="148"/>
    </row>
    <row r="3690" spans="2:13" x14ac:dyDescent="0.2">
      <c r="B3690" s="148"/>
      <c r="C3690" s="148"/>
      <c r="D3690" s="148"/>
      <c r="E3690" s="148"/>
      <c r="F3690" s="148"/>
      <c r="G3690" s="148"/>
      <c r="H3690" s="148"/>
      <c r="I3690" s="148"/>
      <c r="J3690" s="148"/>
      <c r="K3690" s="148"/>
      <c r="L3690" s="148"/>
      <c r="M3690" s="148"/>
    </row>
    <row r="3691" spans="2:13" x14ac:dyDescent="0.2">
      <c r="B3691" s="148"/>
      <c r="C3691" s="148"/>
      <c r="D3691" s="148"/>
      <c r="E3691" s="148"/>
      <c r="F3691" s="148"/>
      <c r="G3691" s="148"/>
      <c r="H3691" s="148"/>
      <c r="I3691" s="148"/>
      <c r="J3691" s="148"/>
      <c r="K3691" s="148"/>
      <c r="L3691" s="148"/>
      <c r="M3691" s="148"/>
    </row>
    <row r="3692" spans="2:13" x14ac:dyDescent="0.2">
      <c r="B3692" s="148"/>
      <c r="C3692" s="148"/>
      <c r="D3692" s="148"/>
      <c r="E3692" s="148"/>
      <c r="F3692" s="148"/>
      <c r="G3692" s="148"/>
      <c r="H3692" s="148"/>
      <c r="I3692" s="148"/>
      <c r="J3692" s="148"/>
      <c r="K3692" s="148"/>
      <c r="L3692" s="148"/>
      <c r="M3692" s="148"/>
    </row>
    <row r="3693" spans="2:13" x14ac:dyDescent="0.2">
      <c r="B3693" s="148"/>
      <c r="C3693" s="148"/>
      <c r="D3693" s="148"/>
      <c r="E3693" s="148"/>
      <c r="F3693" s="148"/>
      <c r="G3693" s="148"/>
      <c r="H3693" s="148"/>
      <c r="I3693" s="148"/>
      <c r="J3693" s="148"/>
      <c r="K3693" s="148"/>
      <c r="L3693" s="148"/>
      <c r="M3693" s="148"/>
    </row>
    <row r="3694" spans="2:13" x14ac:dyDescent="0.2">
      <c r="B3694" s="148"/>
      <c r="C3694" s="148"/>
      <c r="D3694" s="148"/>
      <c r="E3694" s="148"/>
      <c r="F3694" s="148"/>
      <c r="G3694" s="148"/>
      <c r="H3694" s="148"/>
      <c r="I3694" s="148"/>
      <c r="J3694" s="148"/>
      <c r="K3694" s="148"/>
      <c r="L3694" s="148"/>
      <c r="M3694" s="148"/>
    </row>
    <row r="3695" spans="2:13" x14ac:dyDescent="0.2">
      <c r="B3695" s="148"/>
      <c r="C3695" s="148"/>
      <c r="D3695" s="148"/>
      <c r="E3695" s="148"/>
      <c r="F3695" s="148"/>
      <c r="G3695" s="148"/>
      <c r="H3695" s="148"/>
      <c r="I3695" s="148"/>
      <c r="J3695" s="148"/>
      <c r="K3695" s="148"/>
      <c r="L3695" s="148"/>
      <c r="M3695" s="148"/>
    </row>
    <row r="3696" spans="2:13" x14ac:dyDescent="0.2">
      <c r="B3696" s="148"/>
      <c r="C3696" s="148"/>
      <c r="D3696" s="148"/>
      <c r="E3696" s="148"/>
      <c r="F3696" s="148"/>
      <c r="G3696" s="148"/>
      <c r="H3696" s="148"/>
      <c r="I3696" s="148"/>
      <c r="J3696" s="148"/>
      <c r="K3696" s="148"/>
      <c r="L3696" s="148"/>
      <c r="M3696" s="148"/>
    </row>
    <row r="3697" spans="2:13" x14ac:dyDescent="0.2">
      <c r="B3697" s="148"/>
      <c r="C3697" s="148"/>
      <c r="D3697" s="148"/>
      <c r="E3697" s="148"/>
      <c r="F3697" s="148"/>
      <c r="G3697" s="148"/>
      <c r="H3697" s="148"/>
      <c r="I3697" s="148"/>
      <c r="J3697" s="148"/>
      <c r="K3697" s="148"/>
      <c r="L3697" s="148"/>
      <c r="M3697" s="148"/>
    </row>
    <row r="3698" spans="2:13" x14ac:dyDescent="0.2">
      <c r="B3698" s="148"/>
      <c r="C3698" s="148"/>
      <c r="D3698" s="148"/>
      <c r="E3698" s="148"/>
      <c r="F3698" s="148"/>
      <c r="G3698" s="148"/>
      <c r="H3698" s="148"/>
      <c r="I3698" s="148"/>
      <c r="J3698" s="148"/>
      <c r="K3698" s="148"/>
      <c r="L3698" s="148"/>
      <c r="M3698" s="148"/>
    </row>
    <row r="3699" spans="2:13" x14ac:dyDescent="0.2">
      <c r="B3699" s="148"/>
      <c r="C3699" s="148"/>
      <c r="D3699" s="148"/>
      <c r="E3699" s="148"/>
      <c r="F3699" s="148"/>
      <c r="G3699" s="148"/>
      <c r="H3699" s="148"/>
      <c r="I3699" s="148"/>
      <c r="J3699" s="148"/>
      <c r="K3699" s="148"/>
      <c r="L3699" s="148"/>
      <c r="M3699" s="148"/>
    </row>
    <row r="3700" spans="2:13" x14ac:dyDescent="0.2">
      <c r="B3700" s="148"/>
      <c r="C3700" s="148"/>
      <c r="D3700" s="148"/>
      <c r="E3700" s="148"/>
      <c r="F3700" s="148"/>
      <c r="G3700" s="148"/>
      <c r="H3700" s="148"/>
      <c r="I3700" s="148"/>
      <c r="J3700" s="148"/>
      <c r="K3700" s="148"/>
      <c r="L3700" s="148"/>
      <c r="M3700" s="148"/>
    </row>
    <row r="3701" spans="2:13" x14ac:dyDescent="0.2">
      <c r="B3701" s="148"/>
      <c r="C3701" s="148"/>
      <c r="D3701" s="148"/>
      <c r="E3701" s="148"/>
      <c r="F3701" s="148"/>
      <c r="G3701" s="148"/>
      <c r="H3701" s="148"/>
      <c r="I3701" s="148"/>
      <c r="J3701" s="148"/>
      <c r="K3701" s="148"/>
      <c r="L3701" s="148"/>
      <c r="M3701" s="148"/>
    </row>
    <row r="3702" spans="2:13" x14ac:dyDescent="0.2">
      <c r="B3702" s="148"/>
      <c r="C3702" s="148"/>
      <c r="D3702" s="148"/>
      <c r="E3702" s="148"/>
      <c r="F3702" s="148"/>
      <c r="G3702" s="148"/>
      <c r="H3702" s="148"/>
      <c r="I3702" s="148"/>
      <c r="J3702" s="148"/>
      <c r="K3702" s="148"/>
      <c r="L3702" s="148"/>
      <c r="M3702" s="148"/>
    </row>
    <row r="3703" spans="2:13" x14ac:dyDescent="0.2">
      <c r="B3703" s="148"/>
      <c r="C3703" s="148"/>
      <c r="D3703" s="148"/>
      <c r="E3703" s="148"/>
      <c r="F3703" s="148"/>
      <c r="G3703" s="148"/>
      <c r="H3703" s="148"/>
      <c r="I3703" s="148"/>
      <c r="J3703" s="148"/>
      <c r="K3703" s="148"/>
      <c r="L3703" s="148"/>
      <c r="M3703" s="148"/>
    </row>
    <row r="3704" spans="2:13" x14ac:dyDescent="0.2">
      <c r="B3704" s="148"/>
      <c r="C3704" s="148"/>
      <c r="D3704" s="148"/>
      <c r="E3704" s="148"/>
      <c r="F3704" s="148"/>
      <c r="G3704" s="148"/>
      <c r="H3704" s="148"/>
      <c r="I3704" s="148"/>
      <c r="J3704" s="148"/>
      <c r="K3704" s="148"/>
      <c r="L3704" s="148"/>
      <c r="M3704" s="148"/>
    </row>
    <row r="3705" spans="2:13" x14ac:dyDescent="0.2">
      <c r="B3705" s="148"/>
      <c r="C3705" s="148"/>
      <c r="D3705" s="148"/>
      <c r="E3705" s="148"/>
      <c r="F3705" s="148"/>
      <c r="G3705" s="148"/>
      <c r="H3705" s="148"/>
      <c r="I3705" s="148"/>
      <c r="J3705" s="148"/>
      <c r="K3705" s="148"/>
      <c r="L3705" s="148"/>
      <c r="M3705" s="148"/>
    </row>
    <row r="3706" spans="2:13" x14ac:dyDescent="0.2">
      <c r="B3706" s="148"/>
      <c r="C3706" s="148"/>
      <c r="D3706" s="148"/>
      <c r="E3706" s="148"/>
      <c r="F3706" s="148"/>
      <c r="G3706" s="148"/>
      <c r="H3706" s="148"/>
      <c r="I3706" s="148"/>
      <c r="J3706" s="148"/>
      <c r="K3706" s="148"/>
      <c r="L3706" s="148"/>
      <c r="M3706" s="148"/>
    </row>
    <row r="3707" spans="2:13" x14ac:dyDescent="0.2">
      <c r="B3707" s="148"/>
      <c r="C3707" s="148"/>
      <c r="D3707" s="148"/>
      <c r="E3707" s="148"/>
      <c r="F3707" s="148"/>
      <c r="G3707" s="148"/>
      <c r="H3707" s="148"/>
      <c r="I3707" s="148"/>
      <c r="J3707" s="148"/>
      <c r="K3707" s="148"/>
      <c r="L3707" s="148"/>
      <c r="M3707" s="148"/>
    </row>
    <row r="3708" spans="2:13" x14ac:dyDescent="0.2">
      <c r="B3708" s="148"/>
      <c r="C3708" s="148"/>
      <c r="D3708" s="148"/>
      <c r="E3708" s="148"/>
      <c r="F3708" s="148"/>
      <c r="G3708" s="148"/>
      <c r="H3708" s="148"/>
      <c r="I3708" s="148"/>
      <c r="J3708" s="148"/>
      <c r="K3708" s="148"/>
      <c r="L3708" s="148"/>
      <c r="M3708" s="148"/>
    </row>
    <row r="3709" spans="2:13" x14ac:dyDescent="0.2">
      <c r="B3709" s="148"/>
      <c r="C3709" s="148"/>
      <c r="D3709" s="148"/>
      <c r="E3709" s="148"/>
      <c r="F3709" s="148"/>
      <c r="G3709" s="148"/>
      <c r="H3709" s="148"/>
      <c r="I3709" s="148"/>
      <c r="J3709" s="148"/>
      <c r="K3709" s="148"/>
      <c r="L3709" s="148"/>
      <c r="M3709" s="148"/>
    </row>
    <row r="3710" spans="2:13" x14ac:dyDescent="0.2">
      <c r="B3710" s="148"/>
      <c r="C3710" s="148"/>
      <c r="D3710" s="148"/>
      <c r="E3710" s="148"/>
      <c r="F3710" s="148"/>
      <c r="G3710" s="148"/>
      <c r="H3710" s="148"/>
      <c r="I3710" s="148"/>
      <c r="J3710" s="148"/>
      <c r="K3710" s="148"/>
      <c r="L3710" s="148"/>
      <c r="M3710" s="148"/>
    </row>
    <row r="3711" spans="2:13" x14ac:dyDescent="0.2">
      <c r="B3711" s="148"/>
      <c r="C3711" s="148"/>
      <c r="D3711" s="148"/>
      <c r="E3711" s="148"/>
      <c r="F3711" s="148"/>
      <c r="G3711" s="148"/>
      <c r="H3711" s="148"/>
      <c r="I3711" s="148"/>
      <c r="J3711" s="148"/>
      <c r="K3711" s="148"/>
      <c r="L3711" s="148"/>
      <c r="M3711" s="148"/>
    </row>
    <row r="3712" spans="2:13" x14ac:dyDescent="0.2">
      <c r="B3712" s="148"/>
      <c r="C3712" s="148"/>
      <c r="D3712" s="148"/>
      <c r="E3712" s="148"/>
      <c r="F3712" s="148"/>
      <c r="G3712" s="148"/>
      <c r="H3712" s="148"/>
      <c r="I3712" s="148"/>
      <c r="J3712" s="148"/>
      <c r="K3712" s="148"/>
      <c r="L3712" s="148"/>
      <c r="M3712" s="148"/>
    </row>
    <row r="3713" spans="2:13" x14ac:dyDescent="0.2">
      <c r="B3713" s="148"/>
      <c r="C3713" s="148"/>
      <c r="D3713" s="148"/>
      <c r="E3713" s="148"/>
      <c r="F3713" s="148"/>
      <c r="G3713" s="148"/>
      <c r="H3713" s="148"/>
      <c r="I3713" s="148"/>
      <c r="J3713" s="148"/>
      <c r="K3713" s="148"/>
      <c r="L3713" s="148"/>
      <c r="M3713" s="148"/>
    </row>
    <row r="3714" spans="2:13" x14ac:dyDescent="0.2">
      <c r="B3714" s="148"/>
      <c r="C3714" s="148"/>
      <c r="D3714" s="148"/>
      <c r="E3714" s="148"/>
      <c r="F3714" s="148"/>
      <c r="G3714" s="148"/>
      <c r="H3714" s="148"/>
      <c r="I3714" s="148"/>
      <c r="J3714" s="148"/>
      <c r="K3714" s="148"/>
      <c r="L3714" s="148"/>
      <c r="M3714" s="148"/>
    </row>
    <row r="3715" spans="2:13" x14ac:dyDescent="0.2">
      <c r="B3715" s="148"/>
      <c r="C3715" s="148"/>
      <c r="D3715" s="148"/>
      <c r="E3715" s="148"/>
      <c r="F3715" s="148"/>
      <c r="G3715" s="148"/>
      <c r="H3715" s="148"/>
      <c r="I3715" s="148"/>
      <c r="J3715" s="148"/>
      <c r="K3715" s="148"/>
      <c r="L3715" s="148"/>
      <c r="M3715" s="148"/>
    </row>
    <row r="3716" spans="2:13" x14ac:dyDescent="0.2">
      <c r="B3716" s="148"/>
      <c r="C3716" s="148"/>
      <c r="D3716" s="148"/>
      <c r="E3716" s="148"/>
      <c r="F3716" s="148"/>
      <c r="G3716" s="148"/>
      <c r="H3716" s="148"/>
      <c r="I3716" s="148"/>
      <c r="J3716" s="148"/>
      <c r="K3716" s="148"/>
      <c r="L3716" s="148"/>
      <c r="M3716" s="148"/>
    </row>
    <row r="3717" spans="2:13" x14ac:dyDescent="0.2">
      <c r="B3717" s="148"/>
      <c r="C3717" s="148"/>
      <c r="D3717" s="148"/>
      <c r="E3717" s="148"/>
      <c r="F3717" s="148"/>
      <c r="G3717" s="148"/>
      <c r="H3717" s="148"/>
      <c r="I3717" s="148"/>
      <c r="J3717" s="148"/>
      <c r="K3717" s="148"/>
      <c r="L3717" s="148"/>
      <c r="M3717" s="148"/>
    </row>
    <row r="3718" spans="2:13" x14ac:dyDescent="0.2">
      <c r="B3718" s="148"/>
      <c r="C3718" s="148"/>
      <c r="D3718" s="148"/>
      <c r="E3718" s="148"/>
      <c r="F3718" s="148"/>
      <c r="G3718" s="148"/>
      <c r="H3718" s="148"/>
      <c r="I3718" s="148"/>
      <c r="J3718" s="148"/>
      <c r="K3718" s="148"/>
      <c r="L3718" s="148"/>
      <c r="M3718" s="148"/>
    </row>
    <row r="3719" spans="2:13" x14ac:dyDescent="0.2">
      <c r="B3719" s="148"/>
      <c r="C3719" s="148"/>
      <c r="D3719" s="148"/>
      <c r="E3719" s="148"/>
      <c r="F3719" s="148"/>
      <c r="G3719" s="148"/>
      <c r="H3719" s="148"/>
      <c r="I3719" s="148"/>
      <c r="J3719" s="148"/>
      <c r="K3719" s="148"/>
      <c r="L3719" s="148"/>
      <c r="M3719" s="148"/>
    </row>
    <row r="3720" spans="2:13" x14ac:dyDescent="0.2">
      <c r="B3720" s="148"/>
      <c r="C3720" s="148"/>
      <c r="D3720" s="148"/>
      <c r="E3720" s="148"/>
      <c r="F3720" s="148"/>
      <c r="G3720" s="148"/>
      <c r="H3720" s="148"/>
      <c r="I3720" s="148"/>
      <c r="J3720" s="148"/>
      <c r="K3720" s="148"/>
      <c r="L3720" s="148"/>
      <c r="M3720" s="148"/>
    </row>
    <row r="3721" spans="2:13" x14ac:dyDescent="0.2">
      <c r="B3721" s="148"/>
      <c r="C3721" s="148"/>
      <c r="D3721" s="148"/>
      <c r="E3721" s="148"/>
      <c r="F3721" s="148"/>
      <c r="G3721" s="148"/>
      <c r="H3721" s="148"/>
      <c r="I3721" s="148"/>
      <c r="J3721" s="148"/>
      <c r="K3721" s="148"/>
      <c r="L3721" s="148"/>
      <c r="M3721" s="148"/>
    </row>
    <row r="3722" spans="2:13" x14ac:dyDescent="0.2">
      <c r="B3722" s="148"/>
      <c r="C3722" s="148"/>
      <c r="D3722" s="148"/>
      <c r="E3722" s="148"/>
      <c r="F3722" s="148"/>
      <c r="G3722" s="148"/>
      <c r="H3722" s="148"/>
      <c r="I3722" s="148"/>
      <c r="J3722" s="148"/>
      <c r="K3722" s="148"/>
      <c r="L3722" s="148"/>
      <c r="M3722" s="148"/>
    </row>
    <row r="3723" spans="2:13" x14ac:dyDescent="0.2">
      <c r="B3723" s="148"/>
      <c r="C3723" s="148"/>
      <c r="D3723" s="148"/>
      <c r="E3723" s="148"/>
      <c r="F3723" s="148"/>
      <c r="G3723" s="148"/>
      <c r="H3723" s="148"/>
      <c r="I3723" s="148"/>
      <c r="J3723" s="148"/>
      <c r="K3723" s="148"/>
      <c r="L3723" s="148"/>
      <c r="M3723" s="148"/>
    </row>
    <row r="3724" spans="2:13" x14ac:dyDescent="0.2">
      <c r="B3724" s="148"/>
      <c r="C3724" s="148"/>
      <c r="D3724" s="148"/>
      <c r="E3724" s="148"/>
      <c r="F3724" s="148"/>
      <c r="G3724" s="148"/>
      <c r="H3724" s="148"/>
      <c r="I3724" s="148"/>
      <c r="J3724" s="148"/>
      <c r="K3724" s="148"/>
      <c r="L3724" s="148"/>
      <c r="M3724" s="148"/>
    </row>
    <row r="3725" spans="2:13" x14ac:dyDescent="0.2">
      <c r="B3725" s="148"/>
      <c r="C3725" s="148"/>
      <c r="D3725" s="148"/>
      <c r="E3725" s="148"/>
      <c r="F3725" s="148"/>
      <c r="G3725" s="148"/>
      <c r="H3725" s="148"/>
      <c r="I3725" s="148"/>
      <c r="J3725" s="148"/>
      <c r="K3725" s="148"/>
      <c r="L3725" s="148"/>
      <c r="M3725" s="148"/>
    </row>
    <row r="3726" spans="2:13" x14ac:dyDescent="0.2">
      <c r="B3726" s="148"/>
      <c r="C3726" s="148"/>
      <c r="D3726" s="148"/>
      <c r="E3726" s="148"/>
      <c r="F3726" s="148"/>
      <c r="G3726" s="148"/>
      <c r="H3726" s="148"/>
      <c r="I3726" s="148"/>
      <c r="J3726" s="148"/>
      <c r="K3726" s="148"/>
      <c r="L3726" s="148"/>
      <c r="M3726" s="148"/>
    </row>
    <row r="3727" spans="2:13" x14ac:dyDescent="0.2">
      <c r="B3727" s="148"/>
      <c r="C3727" s="148"/>
      <c r="D3727" s="148"/>
      <c r="E3727" s="148"/>
      <c r="F3727" s="148"/>
      <c r="G3727" s="148"/>
      <c r="H3727" s="148"/>
      <c r="I3727" s="148"/>
      <c r="J3727" s="148"/>
      <c r="K3727" s="148"/>
      <c r="L3727" s="148"/>
      <c r="M3727" s="148"/>
    </row>
    <row r="3728" spans="2:13" x14ac:dyDescent="0.2">
      <c r="B3728" s="148"/>
      <c r="C3728" s="148"/>
      <c r="D3728" s="148"/>
      <c r="E3728" s="148"/>
      <c r="F3728" s="148"/>
      <c r="G3728" s="148"/>
      <c r="H3728" s="148"/>
      <c r="I3728" s="148"/>
      <c r="J3728" s="148"/>
      <c r="K3728" s="148"/>
      <c r="L3728" s="148"/>
      <c r="M3728" s="148"/>
    </row>
    <row r="3729" spans="2:13" x14ac:dyDescent="0.2">
      <c r="B3729" s="148"/>
      <c r="C3729" s="148"/>
      <c r="D3729" s="148"/>
      <c r="E3729" s="148"/>
      <c r="F3729" s="148"/>
      <c r="G3729" s="148"/>
      <c r="H3729" s="148"/>
      <c r="I3729" s="148"/>
      <c r="J3729" s="148"/>
      <c r="K3729" s="148"/>
      <c r="L3729" s="148"/>
      <c r="M3729" s="148"/>
    </row>
    <row r="3730" spans="2:13" x14ac:dyDescent="0.2">
      <c r="B3730" s="148"/>
      <c r="C3730" s="148"/>
      <c r="D3730" s="148"/>
      <c r="E3730" s="148"/>
      <c r="F3730" s="148"/>
      <c r="G3730" s="148"/>
      <c r="H3730" s="148"/>
      <c r="I3730" s="148"/>
      <c r="J3730" s="148"/>
      <c r="K3730" s="148"/>
      <c r="L3730" s="148"/>
      <c r="M3730" s="148"/>
    </row>
    <row r="3731" spans="2:13" x14ac:dyDescent="0.2">
      <c r="B3731" s="148"/>
      <c r="C3731" s="148"/>
      <c r="D3731" s="148"/>
      <c r="E3731" s="148"/>
      <c r="F3731" s="148"/>
      <c r="G3731" s="148"/>
      <c r="H3731" s="148"/>
      <c r="I3731" s="148"/>
      <c r="J3731" s="148"/>
      <c r="K3731" s="148"/>
      <c r="L3731" s="148"/>
      <c r="M3731" s="148"/>
    </row>
    <row r="3732" spans="2:13" x14ac:dyDescent="0.2">
      <c r="B3732" s="148"/>
      <c r="C3732" s="148"/>
      <c r="D3732" s="148"/>
      <c r="E3732" s="148"/>
      <c r="F3732" s="148"/>
      <c r="G3732" s="148"/>
      <c r="H3732" s="148"/>
      <c r="I3732" s="148"/>
      <c r="J3732" s="148"/>
      <c r="K3732" s="148"/>
      <c r="L3732" s="148"/>
      <c r="M3732" s="148"/>
    </row>
    <row r="3733" spans="2:13" x14ac:dyDescent="0.2">
      <c r="B3733" s="148"/>
      <c r="C3733" s="148"/>
      <c r="D3733" s="148"/>
      <c r="E3733" s="148"/>
      <c r="F3733" s="148"/>
      <c r="G3733" s="148"/>
      <c r="H3733" s="148"/>
      <c r="I3733" s="148"/>
      <c r="J3733" s="148"/>
      <c r="K3733" s="148"/>
      <c r="L3733" s="148"/>
      <c r="M3733" s="148"/>
    </row>
    <row r="3734" spans="2:13" x14ac:dyDescent="0.2">
      <c r="B3734" s="148"/>
      <c r="C3734" s="148"/>
      <c r="D3734" s="148"/>
      <c r="E3734" s="148"/>
      <c r="F3734" s="148"/>
      <c r="G3734" s="148"/>
      <c r="H3734" s="148"/>
      <c r="I3734" s="148"/>
      <c r="J3734" s="148"/>
      <c r="K3734" s="148"/>
      <c r="L3734" s="148"/>
      <c r="M3734" s="148"/>
    </row>
    <row r="3735" spans="2:13" x14ac:dyDescent="0.2">
      <c r="B3735" s="148"/>
      <c r="C3735" s="148"/>
      <c r="D3735" s="148"/>
      <c r="E3735" s="148"/>
      <c r="F3735" s="148"/>
      <c r="G3735" s="148"/>
      <c r="H3735" s="148"/>
      <c r="I3735" s="148"/>
      <c r="J3735" s="148"/>
      <c r="K3735" s="148"/>
      <c r="L3735" s="148"/>
      <c r="M3735" s="148"/>
    </row>
    <row r="3736" spans="2:13" x14ac:dyDescent="0.2">
      <c r="B3736" s="148"/>
      <c r="C3736" s="148"/>
      <c r="D3736" s="148"/>
      <c r="E3736" s="148"/>
      <c r="F3736" s="148"/>
      <c r="G3736" s="148"/>
      <c r="H3736" s="148"/>
      <c r="I3736" s="148"/>
      <c r="J3736" s="148"/>
      <c r="K3736" s="148"/>
      <c r="L3736" s="148"/>
      <c r="M3736" s="148"/>
    </row>
    <row r="3737" spans="2:13" x14ac:dyDescent="0.2">
      <c r="B3737" s="148"/>
      <c r="C3737" s="148"/>
      <c r="D3737" s="148"/>
      <c r="E3737" s="148"/>
      <c r="F3737" s="148"/>
      <c r="G3737" s="148"/>
      <c r="H3737" s="148"/>
      <c r="I3737" s="148"/>
      <c r="J3737" s="148"/>
      <c r="K3737" s="148"/>
      <c r="L3737" s="148"/>
      <c r="M3737" s="148"/>
    </row>
    <row r="3738" spans="2:13" x14ac:dyDescent="0.2">
      <c r="B3738" s="148"/>
      <c r="C3738" s="148"/>
      <c r="D3738" s="148"/>
      <c r="E3738" s="148"/>
      <c r="F3738" s="148"/>
      <c r="G3738" s="148"/>
      <c r="H3738" s="148"/>
      <c r="I3738" s="148"/>
      <c r="J3738" s="148"/>
      <c r="K3738" s="148"/>
      <c r="L3738" s="148"/>
      <c r="M3738" s="148"/>
    </row>
    <row r="3739" spans="2:13" x14ac:dyDescent="0.2">
      <c r="B3739" s="148"/>
      <c r="C3739" s="148"/>
      <c r="D3739" s="148"/>
      <c r="E3739" s="148"/>
      <c r="F3739" s="148"/>
      <c r="G3739" s="148"/>
      <c r="H3739" s="148"/>
      <c r="I3739" s="148"/>
      <c r="J3739" s="148"/>
      <c r="K3739" s="148"/>
      <c r="L3739" s="148"/>
      <c r="M3739" s="148"/>
    </row>
    <row r="3740" spans="2:13" x14ac:dyDescent="0.2">
      <c r="B3740" s="148"/>
      <c r="C3740" s="148"/>
      <c r="D3740" s="148"/>
      <c r="E3740" s="148"/>
      <c r="F3740" s="148"/>
      <c r="G3740" s="148"/>
      <c r="H3740" s="148"/>
      <c r="I3740" s="148"/>
      <c r="J3740" s="148"/>
      <c r="K3740" s="148"/>
      <c r="L3740" s="148"/>
      <c r="M3740" s="148"/>
    </row>
    <row r="3741" spans="2:13" x14ac:dyDescent="0.2">
      <c r="B3741" s="148"/>
      <c r="C3741" s="148"/>
      <c r="D3741" s="148"/>
      <c r="E3741" s="148"/>
      <c r="F3741" s="148"/>
      <c r="G3741" s="148"/>
      <c r="H3741" s="148"/>
      <c r="I3741" s="148"/>
      <c r="J3741" s="148"/>
      <c r="K3741" s="148"/>
      <c r="L3741" s="148"/>
      <c r="M3741" s="148"/>
    </row>
    <row r="3742" spans="2:13" x14ac:dyDescent="0.2">
      <c r="B3742" s="148"/>
      <c r="C3742" s="148"/>
      <c r="D3742" s="148"/>
      <c r="E3742" s="148"/>
      <c r="F3742" s="148"/>
      <c r="G3742" s="148"/>
      <c r="H3742" s="148"/>
      <c r="I3742" s="148"/>
      <c r="J3742" s="148"/>
      <c r="K3742" s="148"/>
      <c r="L3742" s="148"/>
      <c r="M3742" s="148"/>
    </row>
    <row r="3743" spans="2:13" x14ac:dyDescent="0.2">
      <c r="B3743" s="148"/>
      <c r="C3743" s="148"/>
      <c r="D3743" s="148"/>
      <c r="E3743" s="148"/>
      <c r="F3743" s="148"/>
      <c r="G3743" s="148"/>
      <c r="H3743" s="148"/>
      <c r="I3743" s="148"/>
      <c r="J3743" s="148"/>
      <c r="K3743" s="148"/>
      <c r="L3743" s="148"/>
      <c r="M3743" s="148"/>
    </row>
    <row r="3744" spans="2:13" x14ac:dyDescent="0.2">
      <c r="B3744" s="148"/>
      <c r="C3744" s="148"/>
      <c r="D3744" s="148"/>
      <c r="E3744" s="148"/>
      <c r="F3744" s="148"/>
      <c r="G3744" s="148"/>
      <c r="H3744" s="148"/>
      <c r="I3744" s="148"/>
      <c r="J3744" s="148"/>
      <c r="K3744" s="148"/>
      <c r="L3744" s="148"/>
      <c r="M3744" s="148"/>
    </row>
    <row r="3745" spans="2:13" x14ac:dyDescent="0.2">
      <c r="B3745" s="148"/>
      <c r="C3745" s="148"/>
      <c r="D3745" s="148"/>
      <c r="E3745" s="148"/>
      <c r="F3745" s="148"/>
      <c r="G3745" s="148"/>
      <c r="H3745" s="148"/>
      <c r="I3745" s="148"/>
      <c r="J3745" s="148"/>
      <c r="K3745" s="148"/>
      <c r="L3745" s="148"/>
      <c r="M3745" s="148"/>
    </row>
    <row r="3746" spans="2:13" x14ac:dyDescent="0.2">
      <c r="B3746" s="148"/>
      <c r="C3746" s="148"/>
      <c r="D3746" s="148"/>
      <c r="E3746" s="148"/>
      <c r="F3746" s="148"/>
      <c r="G3746" s="148"/>
      <c r="H3746" s="148"/>
      <c r="I3746" s="148"/>
      <c r="J3746" s="148"/>
      <c r="K3746" s="148"/>
      <c r="L3746" s="148"/>
      <c r="M3746" s="148"/>
    </row>
    <row r="3747" spans="2:13" x14ac:dyDescent="0.2">
      <c r="B3747" s="148"/>
      <c r="C3747" s="148"/>
      <c r="D3747" s="148"/>
      <c r="E3747" s="148"/>
      <c r="F3747" s="148"/>
      <c r="G3747" s="148"/>
      <c r="H3747" s="148"/>
      <c r="I3747" s="148"/>
      <c r="J3747" s="148"/>
      <c r="K3747" s="148"/>
      <c r="L3747" s="148"/>
      <c r="M3747" s="148"/>
    </row>
    <row r="3748" spans="2:13" x14ac:dyDescent="0.2">
      <c r="B3748" s="148"/>
      <c r="C3748" s="148"/>
      <c r="D3748" s="148"/>
      <c r="E3748" s="148"/>
      <c r="F3748" s="148"/>
      <c r="G3748" s="148"/>
      <c r="H3748" s="148"/>
      <c r="I3748" s="148"/>
      <c r="J3748" s="148"/>
      <c r="K3748" s="148"/>
      <c r="L3748" s="148"/>
      <c r="M3748" s="148"/>
    </row>
    <row r="3749" spans="2:13" x14ac:dyDescent="0.2">
      <c r="B3749" s="148"/>
      <c r="C3749" s="148"/>
      <c r="D3749" s="148"/>
      <c r="E3749" s="148"/>
      <c r="F3749" s="148"/>
      <c r="G3749" s="148"/>
      <c r="H3749" s="148"/>
      <c r="I3749" s="148"/>
      <c r="J3749" s="148"/>
      <c r="K3749" s="148"/>
      <c r="L3749" s="148"/>
      <c r="M3749" s="148"/>
    </row>
    <row r="3750" spans="2:13" x14ac:dyDescent="0.2">
      <c r="B3750" s="148"/>
      <c r="C3750" s="148"/>
      <c r="D3750" s="148"/>
      <c r="E3750" s="148"/>
      <c r="F3750" s="148"/>
      <c r="G3750" s="148"/>
      <c r="H3750" s="148"/>
      <c r="I3750" s="148"/>
      <c r="J3750" s="148"/>
      <c r="K3750" s="148"/>
      <c r="L3750" s="148"/>
      <c r="M3750" s="148"/>
    </row>
    <row r="3751" spans="2:13" x14ac:dyDescent="0.2">
      <c r="B3751" s="148"/>
      <c r="C3751" s="148"/>
      <c r="D3751" s="148"/>
      <c r="E3751" s="148"/>
      <c r="F3751" s="148"/>
      <c r="G3751" s="148"/>
      <c r="H3751" s="148"/>
      <c r="I3751" s="148"/>
      <c r="J3751" s="148"/>
      <c r="K3751" s="148"/>
      <c r="L3751" s="148"/>
      <c r="M3751" s="148"/>
    </row>
    <row r="3752" spans="2:13" x14ac:dyDescent="0.2">
      <c r="B3752" s="148"/>
      <c r="C3752" s="148"/>
      <c r="D3752" s="148"/>
      <c r="E3752" s="148"/>
      <c r="F3752" s="148"/>
      <c r="G3752" s="148"/>
      <c r="H3752" s="148"/>
      <c r="I3752" s="148"/>
      <c r="J3752" s="148"/>
      <c r="K3752" s="148"/>
      <c r="L3752" s="148"/>
      <c r="M3752" s="148"/>
    </row>
    <row r="3753" spans="2:13" x14ac:dyDescent="0.2">
      <c r="B3753" s="148"/>
      <c r="C3753" s="148"/>
      <c r="D3753" s="148"/>
      <c r="E3753" s="148"/>
      <c r="F3753" s="148"/>
      <c r="G3753" s="148"/>
      <c r="H3753" s="148"/>
      <c r="I3753" s="148"/>
      <c r="J3753" s="148"/>
      <c r="K3753" s="148"/>
      <c r="L3753" s="148"/>
      <c r="M3753" s="148"/>
    </row>
    <row r="3754" spans="2:13" x14ac:dyDescent="0.2">
      <c r="B3754" s="148"/>
      <c r="C3754" s="148"/>
      <c r="D3754" s="148"/>
      <c r="E3754" s="148"/>
      <c r="F3754" s="148"/>
      <c r="G3754" s="148"/>
      <c r="H3754" s="148"/>
      <c r="I3754" s="148"/>
      <c r="J3754" s="148"/>
      <c r="K3754" s="148"/>
      <c r="L3754" s="148"/>
      <c r="M3754" s="148"/>
    </row>
    <row r="3755" spans="2:13" x14ac:dyDescent="0.2">
      <c r="B3755" s="148"/>
      <c r="C3755" s="148"/>
      <c r="D3755" s="148"/>
      <c r="E3755" s="148"/>
      <c r="F3755" s="148"/>
      <c r="G3755" s="148"/>
      <c r="H3755" s="148"/>
      <c r="I3755" s="148"/>
      <c r="J3755" s="148"/>
      <c r="K3755" s="148"/>
      <c r="L3755" s="148"/>
      <c r="M3755" s="148"/>
    </row>
    <row r="3756" spans="2:13" x14ac:dyDescent="0.2">
      <c r="B3756" s="148"/>
      <c r="C3756" s="148"/>
      <c r="D3756" s="148"/>
      <c r="E3756" s="148"/>
      <c r="F3756" s="148"/>
      <c r="G3756" s="148"/>
      <c r="H3756" s="148"/>
      <c r="I3756" s="148"/>
      <c r="J3756" s="148"/>
      <c r="K3756" s="148"/>
      <c r="L3756" s="148"/>
      <c r="M3756" s="148"/>
    </row>
    <row r="3757" spans="2:13" x14ac:dyDescent="0.2">
      <c r="B3757" s="148"/>
      <c r="C3757" s="148"/>
      <c r="D3757" s="148"/>
      <c r="E3757" s="148"/>
      <c r="F3757" s="148"/>
      <c r="G3757" s="148"/>
      <c r="H3757" s="148"/>
      <c r="I3757" s="148"/>
      <c r="J3757" s="148"/>
      <c r="K3757" s="148"/>
      <c r="L3757" s="148"/>
      <c r="M3757" s="148"/>
    </row>
    <row r="3758" spans="2:13" x14ac:dyDescent="0.2">
      <c r="B3758" s="148"/>
      <c r="C3758" s="148"/>
      <c r="D3758" s="148"/>
      <c r="E3758" s="148"/>
      <c r="F3758" s="148"/>
      <c r="G3758" s="148"/>
      <c r="H3758" s="148"/>
      <c r="I3758" s="148"/>
      <c r="J3758" s="148"/>
      <c r="K3758" s="148"/>
      <c r="L3758" s="148"/>
      <c r="M3758" s="148"/>
    </row>
    <row r="3759" spans="2:13" x14ac:dyDescent="0.2">
      <c r="B3759" s="148"/>
      <c r="C3759" s="148"/>
      <c r="D3759" s="148"/>
      <c r="E3759" s="148"/>
      <c r="F3759" s="148"/>
      <c r="G3759" s="148"/>
      <c r="H3759" s="148"/>
      <c r="I3759" s="148"/>
      <c r="J3759" s="148"/>
      <c r="K3759" s="148"/>
      <c r="L3759" s="148"/>
      <c r="M3759" s="148"/>
    </row>
    <row r="3760" spans="2:13" x14ac:dyDescent="0.2">
      <c r="B3760" s="148"/>
      <c r="C3760" s="148"/>
      <c r="D3760" s="148"/>
      <c r="E3760" s="148"/>
      <c r="F3760" s="148"/>
      <c r="G3760" s="148"/>
      <c r="H3760" s="148"/>
      <c r="I3760" s="148"/>
      <c r="J3760" s="148"/>
      <c r="K3760" s="148"/>
      <c r="L3760" s="148"/>
      <c r="M3760" s="148"/>
    </row>
    <row r="3761" spans="2:13" x14ac:dyDescent="0.2">
      <c r="B3761" s="148"/>
      <c r="C3761" s="148"/>
      <c r="D3761" s="148"/>
      <c r="E3761" s="148"/>
      <c r="F3761" s="148"/>
      <c r="G3761" s="148"/>
      <c r="H3761" s="148"/>
      <c r="I3761" s="148"/>
      <c r="J3761" s="148"/>
      <c r="K3761" s="148"/>
      <c r="L3761" s="148"/>
      <c r="M3761" s="148"/>
    </row>
    <row r="3762" spans="2:13" x14ac:dyDescent="0.2">
      <c r="B3762" s="148"/>
      <c r="C3762" s="148"/>
      <c r="D3762" s="148"/>
      <c r="E3762" s="148"/>
      <c r="F3762" s="148"/>
      <c r="G3762" s="148"/>
      <c r="H3762" s="148"/>
      <c r="I3762" s="148"/>
      <c r="J3762" s="148"/>
      <c r="K3762" s="148"/>
      <c r="L3762" s="148"/>
      <c r="M3762" s="148"/>
    </row>
    <row r="3763" spans="2:13" x14ac:dyDescent="0.2">
      <c r="B3763" s="148"/>
      <c r="C3763" s="148"/>
      <c r="D3763" s="148"/>
      <c r="E3763" s="148"/>
      <c r="F3763" s="148"/>
      <c r="G3763" s="148"/>
      <c r="H3763" s="148"/>
      <c r="I3763" s="148"/>
      <c r="J3763" s="148"/>
      <c r="K3763" s="148"/>
      <c r="L3763" s="148"/>
      <c r="M3763" s="148"/>
    </row>
    <row r="3764" spans="2:13" x14ac:dyDescent="0.2">
      <c r="B3764" s="148"/>
      <c r="C3764" s="148"/>
      <c r="D3764" s="148"/>
      <c r="E3764" s="148"/>
      <c r="F3764" s="148"/>
      <c r="G3764" s="148"/>
      <c r="H3764" s="148"/>
      <c r="I3764" s="148"/>
      <c r="J3764" s="148"/>
      <c r="K3764" s="148"/>
      <c r="L3764" s="148"/>
      <c r="M3764" s="148"/>
    </row>
    <row r="3765" spans="2:13" x14ac:dyDescent="0.2">
      <c r="B3765" s="148"/>
      <c r="C3765" s="148"/>
      <c r="D3765" s="148"/>
      <c r="E3765" s="148"/>
      <c r="F3765" s="148"/>
      <c r="G3765" s="148"/>
      <c r="H3765" s="148"/>
      <c r="I3765" s="148"/>
      <c r="J3765" s="148"/>
      <c r="K3765" s="148"/>
      <c r="L3765" s="148"/>
      <c r="M3765" s="148"/>
    </row>
    <row r="3766" spans="2:13" x14ac:dyDescent="0.2">
      <c r="B3766" s="148"/>
      <c r="C3766" s="148"/>
      <c r="D3766" s="148"/>
      <c r="E3766" s="148"/>
      <c r="F3766" s="148"/>
      <c r="G3766" s="148"/>
      <c r="H3766" s="148"/>
      <c r="I3766" s="148"/>
      <c r="J3766" s="148"/>
      <c r="K3766" s="148"/>
      <c r="L3766" s="148"/>
      <c r="M3766" s="148"/>
    </row>
    <row r="3767" spans="2:13" x14ac:dyDescent="0.2">
      <c r="B3767" s="148"/>
      <c r="C3767" s="148"/>
      <c r="D3767" s="148"/>
      <c r="E3767" s="148"/>
      <c r="F3767" s="148"/>
      <c r="G3767" s="148"/>
      <c r="H3767" s="148"/>
      <c r="I3767" s="148"/>
      <c r="J3767" s="148"/>
      <c r="K3767" s="148"/>
      <c r="L3767" s="148"/>
      <c r="M3767" s="148"/>
    </row>
    <row r="3768" spans="2:13" x14ac:dyDescent="0.2">
      <c r="B3768" s="148"/>
      <c r="C3768" s="148"/>
      <c r="D3768" s="148"/>
      <c r="E3768" s="148"/>
      <c r="F3768" s="148"/>
      <c r="G3768" s="148"/>
      <c r="H3768" s="148"/>
      <c r="I3768" s="148"/>
      <c r="J3768" s="148"/>
      <c r="K3768" s="148"/>
      <c r="L3768" s="148"/>
      <c r="M3768" s="148"/>
    </row>
    <row r="3769" spans="2:13" x14ac:dyDescent="0.2">
      <c r="B3769" s="148"/>
      <c r="C3769" s="148"/>
      <c r="D3769" s="148"/>
      <c r="E3769" s="148"/>
      <c r="F3769" s="148"/>
      <c r="G3769" s="148"/>
      <c r="H3769" s="148"/>
      <c r="I3769" s="148"/>
      <c r="J3769" s="148"/>
      <c r="K3769" s="148"/>
      <c r="L3769" s="148"/>
      <c r="M3769" s="148"/>
    </row>
    <row r="3770" spans="2:13" x14ac:dyDescent="0.2">
      <c r="B3770" s="148"/>
      <c r="C3770" s="148"/>
      <c r="D3770" s="148"/>
      <c r="E3770" s="148"/>
      <c r="F3770" s="148"/>
      <c r="G3770" s="148"/>
      <c r="H3770" s="148"/>
      <c r="I3770" s="148"/>
      <c r="J3770" s="148"/>
      <c r="K3770" s="148"/>
      <c r="L3770" s="148"/>
      <c r="M3770" s="148"/>
    </row>
    <row r="3771" spans="2:13" x14ac:dyDescent="0.2">
      <c r="B3771" s="148"/>
      <c r="C3771" s="148"/>
      <c r="D3771" s="148"/>
      <c r="E3771" s="148"/>
      <c r="F3771" s="148"/>
      <c r="G3771" s="148"/>
      <c r="H3771" s="148"/>
      <c r="I3771" s="148"/>
      <c r="J3771" s="148"/>
      <c r="K3771" s="148"/>
      <c r="L3771" s="148"/>
      <c r="M3771" s="148"/>
    </row>
    <row r="3772" spans="2:13" x14ac:dyDescent="0.2">
      <c r="B3772" s="148"/>
      <c r="C3772" s="148"/>
      <c r="D3772" s="148"/>
      <c r="E3772" s="148"/>
      <c r="F3772" s="148"/>
      <c r="G3772" s="148"/>
      <c r="H3772" s="148"/>
      <c r="I3772" s="148"/>
      <c r="J3772" s="148"/>
      <c r="K3772" s="148"/>
      <c r="L3772" s="148"/>
      <c r="M3772" s="148"/>
    </row>
    <row r="3773" spans="2:13" x14ac:dyDescent="0.2">
      <c r="B3773" s="148"/>
      <c r="C3773" s="148"/>
      <c r="D3773" s="148"/>
      <c r="E3773" s="148"/>
      <c r="F3773" s="148"/>
      <c r="G3773" s="148"/>
      <c r="H3773" s="148"/>
      <c r="I3773" s="148"/>
      <c r="J3773" s="148"/>
      <c r="K3773" s="148"/>
      <c r="L3773" s="148"/>
      <c r="M3773" s="148"/>
    </row>
    <row r="3774" spans="2:13" x14ac:dyDescent="0.2">
      <c r="B3774" s="148"/>
      <c r="C3774" s="148"/>
      <c r="D3774" s="148"/>
      <c r="E3774" s="148"/>
      <c r="F3774" s="148"/>
      <c r="G3774" s="148"/>
      <c r="H3774" s="148"/>
      <c r="I3774" s="148"/>
      <c r="J3774" s="148"/>
      <c r="K3774" s="148"/>
      <c r="L3774" s="148"/>
      <c r="M3774" s="148"/>
    </row>
    <row r="3775" spans="2:13" x14ac:dyDescent="0.2">
      <c r="B3775" s="148"/>
      <c r="C3775" s="148"/>
      <c r="D3775" s="148"/>
      <c r="E3775" s="148"/>
      <c r="F3775" s="148"/>
      <c r="G3775" s="148"/>
      <c r="H3775" s="148"/>
      <c r="I3775" s="148"/>
      <c r="J3775" s="148"/>
      <c r="K3775" s="148"/>
      <c r="L3775" s="148"/>
      <c r="M3775" s="148"/>
    </row>
    <row r="3776" spans="2:13" x14ac:dyDescent="0.2">
      <c r="B3776" s="148"/>
      <c r="C3776" s="148"/>
      <c r="D3776" s="148"/>
      <c r="E3776" s="148"/>
      <c r="F3776" s="148"/>
      <c r="G3776" s="148"/>
      <c r="H3776" s="148"/>
      <c r="I3776" s="148"/>
      <c r="J3776" s="148"/>
      <c r="K3776" s="148"/>
      <c r="L3776" s="148"/>
      <c r="M3776" s="148"/>
    </row>
    <row r="3777" spans="2:13" x14ac:dyDescent="0.2">
      <c r="B3777" s="148"/>
      <c r="C3777" s="148"/>
      <c r="D3777" s="148"/>
      <c r="E3777" s="148"/>
      <c r="F3777" s="148"/>
      <c r="G3777" s="148"/>
      <c r="H3777" s="148"/>
      <c r="I3777" s="148"/>
      <c r="J3777" s="148"/>
      <c r="K3777" s="148"/>
      <c r="L3777" s="148"/>
      <c r="M3777" s="148"/>
    </row>
    <row r="3778" spans="2:13" x14ac:dyDescent="0.2">
      <c r="B3778" s="148"/>
      <c r="C3778" s="148"/>
      <c r="D3778" s="148"/>
      <c r="E3778" s="148"/>
      <c r="F3778" s="148"/>
      <c r="G3778" s="148"/>
      <c r="H3778" s="148"/>
      <c r="I3778" s="148"/>
      <c r="J3778" s="148"/>
      <c r="K3778" s="148"/>
      <c r="L3778" s="148"/>
      <c r="M3778" s="148"/>
    </row>
    <row r="3779" spans="2:13" x14ac:dyDescent="0.2">
      <c r="B3779" s="148"/>
      <c r="C3779" s="148"/>
      <c r="D3779" s="148"/>
      <c r="E3779" s="148"/>
      <c r="F3779" s="148"/>
      <c r="G3779" s="148"/>
      <c r="H3779" s="148"/>
      <c r="I3779" s="148"/>
      <c r="J3779" s="148"/>
      <c r="K3779" s="148"/>
      <c r="L3779" s="148"/>
      <c r="M3779" s="148"/>
    </row>
    <row r="3780" spans="2:13" x14ac:dyDescent="0.2">
      <c r="B3780" s="148"/>
      <c r="C3780" s="148"/>
      <c r="D3780" s="148"/>
      <c r="E3780" s="148"/>
      <c r="F3780" s="148"/>
      <c r="G3780" s="148"/>
      <c r="H3780" s="148"/>
      <c r="I3780" s="148"/>
      <c r="J3780" s="148"/>
      <c r="K3780" s="148"/>
      <c r="L3780" s="148"/>
      <c r="M3780" s="148"/>
    </row>
    <row r="3781" spans="2:13" x14ac:dyDescent="0.2">
      <c r="B3781" s="148"/>
      <c r="C3781" s="148"/>
      <c r="D3781" s="148"/>
      <c r="E3781" s="148"/>
      <c r="F3781" s="148"/>
      <c r="G3781" s="148"/>
      <c r="H3781" s="148"/>
      <c r="I3781" s="148"/>
      <c r="J3781" s="148"/>
      <c r="K3781" s="148"/>
      <c r="L3781" s="148"/>
      <c r="M3781" s="148"/>
    </row>
    <row r="3782" spans="2:13" x14ac:dyDescent="0.2">
      <c r="B3782" s="148"/>
      <c r="C3782" s="148"/>
      <c r="D3782" s="148"/>
      <c r="E3782" s="148"/>
      <c r="F3782" s="148"/>
      <c r="G3782" s="148"/>
      <c r="H3782" s="148"/>
      <c r="I3782" s="148"/>
      <c r="J3782" s="148"/>
      <c r="K3782" s="148"/>
      <c r="L3782" s="148"/>
      <c r="M3782" s="148"/>
    </row>
    <row r="3783" spans="2:13" x14ac:dyDescent="0.2">
      <c r="B3783" s="148"/>
      <c r="C3783" s="148"/>
      <c r="D3783" s="148"/>
      <c r="E3783" s="148"/>
      <c r="F3783" s="148"/>
      <c r="G3783" s="148"/>
      <c r="H3783" s="148"/>
      <c r="I3783" s="148"/>
      <c r="J3783" s="148"/>
      <c r="K3783" s="148"/>
      <c r="L3783" s="148"/>
      <c r="M3783" s="148"/>
    </row>
    <row r="3784" spans="2:13" x14ac:dyDescent="0.2">
      <c r="B3784" s="148"/>
      <c r="C3784" s="148"/>
      <c r="D3784" s="148"/>
      <c r="E3784" s="148"/>
      <c r="F3784" s="148"/>
      <c r="G3784" s="148"/>
      <c r="H3784" s="148"/>
      <c r="I3784" s="148"/>
      <c r="J3784" s="148"/>
      <c r="K3784" s="148"/>
      <c r="L3784" s="148"/>
      <c r="M3784" s="148"/>
    </row>
    <row r="3785" spans="2:13" x14ac:dyDescent="0.2">
      <c r="B3785" s="148"/>
      <c r="C3785" s="148"/>
      <c r="D3785" s="148"/>
      <c r="E3785" s="148"/>
      <c r="F3785" s="148"/>
      <c r="G3785" s="148"/>
      <c r="H3785" s="148"/>
      <c r="I3785" s="148"/>
      <c r="J3785" s="148"/>
      <c r="K3785" s="148"/>
      <c r="L3785" s="148"/>
      <c r="M3785" s="148"/>
    </row>
    <row r="3786" spans="2:13" x14ac:dyDescent="0.2">
      <c r="B3786" s="148"/>
      <c r="C3786" s="148"/>
      <c r="D3786" s="148"/>
      <c r="E3786" s="148"/>
      <c r="F3786" s="148"/>
      <c r="G3786" s="148"/>
      <c r="H3786" s="148"/>
      <c r="I3786" s="148"/>
      <c r="J3786" s="148"/>
      <c r="K3786" s="148"/>
      <c r="L3786" s="148"/>
      <c r="M3786" s="148"/>
    </row>
    <row r="3787" spans="2:13" x14ac:dyDescent="0.2">
      <c r="B3787" s="148"/>
      <c r="C3787" s="148"/>
      <c r="D3787" s="148"/>
      <c r="E3787" s="148"/>
      <c r="F3787" s="148"/>
      <c r="G3787" s="148"/>
      <c r="H3787" s="148"/>
      <c r="I3787" s="148"/>
      <c r="J3787" s="148"/>
      <c r="K3787" s="148"/>
      <c r="L3787" s="148"/>
      <c r="M3787" s="148"/>
    </row>
    <row r="3788" spans="2:13" x14ac:dyDescent="0.2">
      <c r="B3788" s="148"/>
      <c r="C3788" s="148"/>
      <c r="D3788" s="148"/>
      <c r="E3788" s="148"/>
      <c r="F3788" s="148"/>
      <c r="G3788" s="148"/>
      <c r="H3788" s="148"/>
      <c r="I3788" s="148"/>
      <c r="J3788" s="148"/>
      <c r="K3788" s="148"/>
      <c r="L3788" s="148"/>
      <c r="M3788" s="148"/>
    </row>
    <row r="3789" spans="2:13" x14ac:dyDescent="0.2">
      <c r="B3789" s="148"/>
      <c r="C3789" s="148"/>
      <c r="D3789" s="148"/>
      <c r="E3789" s="148"/>
      <c r="F3789" s="148"/>
      <c r="G3789" s="148"/>
      <c r="H3789" s="148"/>
      <c r="I3789" s="148"/>
      <c r="J3789" s="148"/>
      <c r="K3789" s="148"/>
      <c r="L3789" s="148"/>
      <c r="M3789" s="148"/>
    </row>
    <row r="3790" spans="2:13" x14ac:dyDescent="0.2">
      <c r="B3790" s="148"/>
      <c r="C3790" s="148"/>
      <c r="D3790" s="148"/>
      <c r="E3790" s="148"/>
      <c r="F3790" s="148"/>
      <c r="G3790" s="148"/>
      <c r="H3790" s="148"/>
      <c r="I3790" s="148"/>
      <c r="J3790" s="148"/>
      <c r="K3790" s="148"/>
      <c r="L3790" s="148"/>
      <c r="M3790" s="148"/>
    </row>
    <row r="3791" spans="2:13" x14ac:dyDescent="0.2">
      <c r="B3791" s="148"/>
      <c r="C3791" s="148"/>
      <c r="D3791" s="148"/>
      <c r="E3791" s="148"/>
      <c r="F3791" s="148"/>
      <c r="G3791" s="148"/>
      <c r="H3791" s="148"/>
      <c r="I3791" s="148"/>
      <c r="J3791" s="148"/>
      <c r="K3791" s="148"/>
      <c r="L3791" s="148"/>
      <c r="M3791" s="148"/>
    </row>
    <row r="3792" spans="2:13" x14ac:dyDescent="0.2">
      <c r="B3792" s="148"/>
      <c r="C3792" s="148"/>
      <c r="D3792" s="148"/>
      <c r="E3792" s="148"/>
      <c r="F3792" s="148"/>
      <c r="G3792" s="148"/>
      <c r="H3792" s="148"/>
      <c r="I3792" s="148"/>
      <c r="J3792" s="148"/>
      <c r="K3792" s="148"/>
      <c r="L3792" s="148"/>
      <c r="M3792" s="148"/>
    </row>
    <row r="3793" spans="2:13" x14ac:dyDescent="0.2">
      <c r="B3793" s="148"/>
      <c r="C3793" s="148"/>
      <c r="D3793" s="148"/>
      <c r="E3793" s="148"/>
      <c r="F3793" s="148"/>
      <c r="G3793" s="148"/>
      <c r="H3793" s="148"/>
      <c r="I3793" s="148"/>
      <c r="J3793" s="148"/>
      <c r="K3793" s="148"/>
      <c r="L3793" s="148"/>
      <c r="M3793" s="148"/>
    </row>
    <row r="3794" spans="2:13" x14ac:dyDescent="0.2">
      <c r="B3794" s="148"/>
      <c r="C3794" s="148"/>
      <c r="D3794" s="148"/>
      <c r="E3794" s="148"/>
      <c r="F3794" s="148"/>
      <c r="G3794" s="148"/>
      <c r="H3794" s="148"/>
      <c r="I3794" s="148"/>
      <c r="J3794" s="148"/>
      <c r="K3794" s="148"/>
      <c r="L3794" s="148"/>
      <c r="M3794" s="148"/>
    </row>
    <row r="3795" spans="2:13" x14ac:dyDescent="0.2">
      <c r="B3795" s="148"/>
      <c r="C3795" s="148"/>
      <c r="D3795" s="148"/>
      <c r="E3795" s="148"/>
      <c r="F3795" s="148"/>
      <c r="G3795" s="148"/>
      <c r="H3795" s="148"/>
      <c r="I3795" s="148"/>
      <c r="J3795" s="148"/>
      <c r="K3795" s="148"/>
      <c r="L3795" s="148"/>
      <c r="M3795" s="148"/>
    </row>
    <row r="3796" spans="2:13" x14ac:dyDescent="0.2">
      <c r="B3796" s="148"/>
      <c r="C3796" s="148"/>
      <c r="D3796" s="148"/>
      <c r="E3796" s="148"/>
      <c r="F3796" s="148"/>
      <c r="G3796" s="148"/>
      <c r="H3796" s="148"/>
      <c r="I3796" s="148"/>
      <c r="J3796" s="148"/>
      <c r="K3796" s="148"/>
      <c r="L3796" s="148"/>
      <c r="M3796" s="148"/>
    </row>
    <row r="3797" spans="2:13" x14ac:dyDescent="0.2">
      <c r="B3797" s="148"/>
      <c r="C3797" s="148"/>
      <c r="D3797" s="148"/>
      <c r="E3797" s="148"/>
      <c r="F3797" s="148"/>
      <c r="G3797" s="148"/>
      <c r="H3797" s="148"/>
      <c r="I3797" s="148"/>
      <c r="J3797" s="148"/>
      <c r="K3797" s="148"/>
      <c r="L3797" s="148"/>
      <c r="M3797" s="148"/>
    </row>
    <row r="3798" spans="2:13" x14ac:dyDescent="0.2">
      <c r="B3798" s="148"/>
      <c r="C3798" s="148"/>
      <c r="D3798" s="148"/>
      <c r="E3798" s="148"/>
      <c r="F3798" s="148"/>
      <c r="G3798" s="148"/>
      <c r="H3798" s="148"/>
      <c r="I3798" s="148"/>
      <c r="J3798" s="148"/>
      <c r="K3798" s="148"/>
      <c r="L3798" s="148"/>
      <c r="M3798" s="148"/>
    </row>
    <row r="3799" spans="2:13" x14ac:dyDescent="0.2">
      <c r="B3799" s="148"/>
      <c r="C3799" s="148"/>
      <c r="D3799" s="148"/>
      <c r="E3799" s="148"/>
      <c r="F3799" s="148"/>
      <c r="G3799" s="148"/>
      <c r="H3799" s="148"/>
      <c r="I3799" s="148"/>
      <c r="J3799" s="148"/>
      <c r="K3799" s="148"/>
      <c r="L3799" s="148"/>
      <c r="M3799" s="148"/>
    </row>
    <row r="3800" spans="2:13" x14ac:dyDescent="0.2">
      <c r="B3800" s="148"/>
      <c r="C3800" s="148"/>
      <c r="D3800" s="148"/>
      <c r="E3800" s="148"/>
      <c r="F3800" s="148"/>
      <c r="G3800" s="148"/>
      <c r="H3800" s="148"/>
      <c r="I3800" s="148"/>
      <c r="J3800" s="148"/>
      <c r="K3800" s="148"/>
      <c r="L3800" s="148"/>
      <c r="M3800" s="148"/>
    </row>
    <row r="3801" spans="2:13" x14ac:dyDescent="0.2">
      <c r="B3801" s="148"/>
      <c r="C3801" s="148"/>
      <c r="D3801" s="148"/>
      <c r="E3801" s="148"/>
      <c r="F3801" s="148"/>
      <c r="G3801" s="148"/>
      <c r="H3801" s="148"/>
      <c r="I3801" s="148"/>
      <c r="J3801" s="148"/>
      <c r="K3801" s="148"/>
      <c r="L3801" s="148"/>
      <c r="M3801" s="148"/>
    </row>
    <row r="3802" spans="2:13" x14ac:dyDescent="0.2">
      <c r="B3802" s="148"/>
      <c r="C3802" s="148"/>
      <c r="D3802" s="148"/>
      <c r="E3802" s="148"/>
      <c r="F3802" s="148"/>
      <c r="G3802" s="148"/>
      <c r="H3802" s="148"/>
      <c r="I3802" s="148"/>
      <c r="J3802" s="148"/>
      <c r="K3802" s="148"/>
      <c r="L3802" s="148"/>
      <c r="M3802" s="148"/>
    </row>
    <row r="3803" spans="2:13" x14ac:dyDescent="0.2">
      <c r="B3803" s="148"/>
      <c r="C3803" s="148"/>
      <c r="D3803" s="148"/>
      <c r="E3803" s="148"/>
      <c r="F3803" s="148"/>
      <c r="G3803" s="148"/>
      <c r="H3803" s="148"/>
      <c r="I3803" s="148"/>
      <c r="J3803" s="148"/>
      <c r="K3803" s="148"/>
      <c r="L3803" s="148"/>
      <c r="M3803" s="148"/>
    </row>
    <row r="3804" spans="2:13" x14ac:dyDescent="0.2">
      <c r="B3804" s="148"/>
      <c r="C3804" s="148"/>
      <c r="D3804" s="148"/>
      <c r="E3804" s="148"/>
      <c r="F3804" s="148"/>
      <c r="G3804" s="148"/>
      <c r="H3804" s="148"/>
      <c r="I3804" s="148"/>
      <c r="J3804" s="148"/>
      <c r="K3804" s="148"/>
      <c r="L3804" s="148"/>
      <c r="M3804" s="148"/>
    </row>
    <row r="3805" spans="2:13" x14ac:dyDescent="0.2">
      <c r="B3805" s="148"/>
      <c r="C3805" s="148"/>
      <c r="D3805" s="148"/>
      <c r="E3805" s="148"/>
      <c r="F3805" s="148"/>
      <c r="G3805" s="148"/>
      <c r="H3805" s="148"/>
      <c r="I3805" s="148"/>
      <c r="J3805" s="148"/>
      <c r="K3805" s="148"/>
      <c r="L3805" s="148"/>
      <c r="M3805" s="148"/>
    </row>
    <row r="3806" spans="2:13" x14ac:dyDescent="0.2">
      <c r="B3806" s="148"/>
      <c r="C3806" s="148"/>
      <c r="D3806" s="148"/>
      <c r="E3806" s="148"/>
      <c r="F3806" s="148"/>
      <c r="G3806" s="148"/>
      <c r="H3806" s="148"/>
      <c r="I3806" s="148"/>
      <c r="J3806" s="148"/>
      <c r="K3806" s="148"/>
      <c r="L3806" s="148"/>
      <c r="M3806" s="148"/>
    </row>
    <row r="3807" spans="2:13" x14ac:dyDescent="0.2">
      <c r="B3807" s="148"/>
      <c r="C3807" s="148"/>
      <c r="D3807" s="148"/>
      <c r="E3807" s="148"/>
      <c r="F3807" s="148"/>
      <c r="G3807" s="148"/>
      <c r="H3807" s="148"/>
      <c r="I3807" s="148"/>
      <c r="J3807" s="148"/>
      <c r="K3807" s="148"/>
      <c r="L3807" s="148"/>
      <c r="M3807" s="148"/>
    </row>
    <row r="3808" spans="2:13" x14ac:dyDescent="0.2">
      <c r="B3808" s="148"/>
      <c r="C3808" s="148"/>
      <c r="D3808" s="148"/>
      <c r="E3808" s="148"/>
      <c r="F3808" s="148"/>
      <c r="G3808" s="148"/>
      <c r="H3808" s="148"/>
      <c r="I3808" s="148"/>
      <c r="J3808" s="148"/>
      <c r="K3808" s="148"/>
      <c r="L3808" s="148"/>
      <c r="M3808" s="148"/>
    </row>
    <row r="3809" spans="2:13" x14ac:dyDescent="0.2">
      <c r="B3809" s="148"/>
      <c r="C3809" s="148"/>
      <c r="D3809" s="148"/>
      <c r="E3809" s="148"/>
      <c r="F3809" s="148"/>
      <c r="G3809" s="148"/>
      <c r="H3809" s="148"/>
      <c r="I3809" s="148"/>
      <c r="J3809" s="148"/>
      <c r="K3809" s="148"/>
      <c r="L3809" s="148"/>
      <c r="M3809" s="148"/>
    </row>
    <row r="3810" spans="2:13" x14ac:dyDescent="0.2">
      <c r="B3810" s="148"/>
      <c r="C3810" s="148"/>
      <c r="D3810" s="148"/>
      <c r="E3810" s="148"/>
      <c r="F3810" s="148"/>
      <c r="G3810" s="148"/>
      <c r="H3810" s="148"/>
      <c r="I3810" s="148"/>
      <c r="J3810" s="148"/>
      <c r="K3810" s="148"/>
      <c r="L3810" s="148"/>
      <c r="M3810" s="148"/>
    </row>
    <row r="3811" spans="2:13" x14ac:dyDescent="0.2">
      <c r="B3811" s="148"/>
      <c r="C3811" s="148"/>
      <c r="D3811" s="148"/>
      <c r="E3811" s="148"/>
      <c r="F3811" s="148"/>
      <c r="G3811" s="148"/>
      <c r="H3811" s="148"/>
      <c r="I3811" s="148"/>
      <c r="J3811" s="148"/>
      <c r="K3811" s="148"/>
      <c r="L3811" s="148"/>
      <c r="M3811" s="148"/>
    </row>
    <row r="3812" spans="2:13" x14ac:dyDescent="0.2">
      <c r="B3812" s="148"/>
      <c r="C3812" s="148"/>
      <c r="D3812" s="148"/>
      <c r="E3812" s="148"/>
      <c r="F3812" s="148"/>
      <c r="G3812" s="148"/>
      <c r="H3812" s="148"/>
      <c r="I3812" s="148"/>
      <c r="J3812" s="148"/>
      <c r="K3812" s="148"/>
      <c r="L3812" s="148"/>
      <c r="M3812" s="148"/>
    </row>
    <row r="3813" spans="2:13" x14ac:dyDescent="0.2">
      <c r="B3813" s="148"/>
      <c r="C3813" s="148"/>
      <c r="D3813" s="148"/>
      <c r="E3813" s="148"/>
      <c r="F3813" s="148"/>
      <c r="G3813" s="148"/>
      <c r="H3813" s="148"/>
      <c r="I3813" s="148"/>
      <c r="J3813" s="148"/>
      <c r="K3813" s="148"/>
      <c r="L3813" s="148"/>
      <c r="M3813" s="148"/>
    </row>
    <row r="3814" spans="2:13" x14ac:dyDescent="0.2">
      <c r="B3814" s="148"/>
      <c r="C3814" s="148"/>
      <c r="D3814" s="148"/>
      <c r="E3814" s="148"/>
      <c r="F3814" s="148"/>
      <c r="G3814" s="148"/>
      <c r="H3814" s="148"/>
      <c r="I3814" s="148"/>
      <c r="J3814" s="148"/>
      <c r="K3814" s="148"/>
      <c r="L3814" s="148"/>
      <c r="M3814" s="148"/>
    </row>
    <row r="3815" spans="2:13" x14ac:dyDescent="0.2">
      <c r="B3815" s="148"/>
      <c r="C3815" s="148"/>
      <c r="D3815" s="148"/>
      <c r="E3815" s="148"/>
      <c r="F3815" s="148"/>
      <c r="G3815" s="148"/>
      <c r="H3815" s="148"/>
      <c r="I3815" s="148"/>
      <c r="J3815" s="148"/>
      <c r="K3815" s="148"/>
      <c r="L3815" s="148"/>
      <c r="M3815" s="148"/>
    </row>
    <row r="3816" spans="2:13" x14ac:dyDescent="0.2">
      <c r="B3816" s="148"/>
      <c r="C3816" s="148"/>
      <c r="D3816" s="148"/>
      <c r="E3816" s="148"/>
      <c r="F3816" s="148"/>
      <c r="G3816" s="148"/>
      <c r="H3816" s="148"/>
      <c r="I3816" s="148"/>
      <c r="J3816" s="148"/>
      <c r="K3816" s="148"/>
      <c r="L3816" s="148"/>
      <c r="M3816" s="148"/>
    </row>
    <row r="3817" spans="2:13" x14ac:dyDescent="0.2">
      <c r="B3817" s="148"/>
      <c r="C3817" s="148"/>
      <c r="D3817" s="148"/>
      <c r="E3817" s="148"/>
      <c r="F3817" s="148"/>
      <c r="G3817" s="148"/>
      <c r="H3817" s="148"/>
      <c r="I3817" s="148"/>
      <c r="J3817" s="148"/>
      <c r="K3817" s="148"/>
      <c r="L3817" s="148"/>
      <c r="M3817" s="148"/>
    </row>
    <row r="3818" spans="2:13" x14ac:dyDescent="0.2">
      <c r="B3818" s="148"/>
      <c r="C3818" s="148"/>
      <c r="D3818" s="148"/>
      <c r="E3818" s="148"/>
      <c r="F3818" s="148"/>
      <c r="G3818" s="148"/>
      <c r="H3818" s="148"/>
      <c r="I3818" s="148"/>
      <c r="J3818" s="148"/>
      <c r="K3818" s="148"/>
      <c r="L3818" s="148"/>
      <c r="M3818" s="148"/>
    </row>
    <row r="3819" spans="2:13" x14ac:dyDescent="0.2">
      <c r="B3819" s="148"/>
      <c r="C3819" s="148"/>
      <c r="D3819" s="148"/>
      <c r="E3819" s="148"/>
      <c r="F3819" s="148"/>
      <c r="G3819" s="148"/>
      <c r="H3819" s="148"/>
      <c r="I3819" s="148"/>
      <c r="J3819" s="148"/>
      <c r="K3819" s="148"/>
      <c r="L3819" s="148"/>
      <c r="M3819" s="148"/>
    </row>
    <row r="3820" spans="2:13" x14ac:dyDescent="0.2">
      <c r="B3820" s="148"/>
      <c r="C3820" s="148"/>
      <c r="D3820" s="148"/>
      <c r="E3820" s="148"/>
      <c r="F3820" s="148"/>
      <c r="G3820" s="148"/>
      <c r="H3820" s="148"/>
      <c r="I3820" s="148"/>
      <c r="J3820" s="148"/>
      <c r="K3820" s="148"/>
      <c r="L3820" s="148"/>
      <c r="M3820" s="148"/>
    </row>
    <row r="3821" spans="2:13" x14ac:dyDescent="0.2">
      <c r="B3821" s="148"/>
      <c r="C3821" s="148"/>
      <c r="D3821" s="148"/>
      <c r="E3821" s="148"/>
      <c r="F3821" s="148"/>
      <c r="G3821" s="148"/>
      <c r="H3821" s="148"/>
      <c r="I3821" s="148"/>
      <c r="J3821" s="148"/>
      <c r="K3821" s="148"/>
      <c r="L3821" s="148"/>
      <c r="M3821" s="148"/>
    </row>
    <row r="3822" spans="2:13" x14ac:dyDescent="0.2">
      <c r="B3822" s="148"/>
      <c r="C3822" s="148"/>
      <c r="D3822" s="148"/>
      <c r="E3822" s="148"/>
      <c r="F3822" s="148"/>
      <c r="G3822" s="148"/>
      <c r="H3822" s="148"/>
      <c r="I3822" s="148"/>
      <c r="J3822" s="148"/>
      <c r="K3822" s="148"/>
      <c r="L3822" s="148"/>
      <c r="M3822" s="148"/>
    </row>
    <row r="3823" spans="2:13" x14ac:dyDescent="0.2">
      <c r="B3823" s="148"/>
      <c r="C3823" s="148"/>
      <c r="D3823" s="148"/>
      <c r="E3823" s="148"/>
      <c r="F3823" s="148"/>
      <c r="G3823" s="148"/>
      <c r="H3823" s="148"/>
      <c r="I3823" s="148"/>
      <c r="J3823" s="148"/>
      <c r="K3823" s="148"/>
      <c r="L3823" s="148"/>
      <c r="M3823" s="148"/>
    </row>
    <row r="3824" spans="2:13" x14ac:dyDescent="0.2">
      <c r="B3824" s="148"/>
      <c r="C3824" s="148"/>
      <c r="D3824" s="148"/>
      <c r="E3824" s="148"/>
      <c r="F3824" s="148"/>
      <c r="G3824" s="148"/>
      <c r="H3824" s="148"/>
      <c r="I3824" s="148"/>
      <c r="J3824" s="148"/>
      <c r="K3824" s="148"/>
      <c r="L3824" s="148"/>
      <c r="M3824" s="148"/>
    </row>
    <row r="3825" spans="2:13" x14ac:dyDescent="0.2">
      <c r="B3825" s="148"/>
      <c r="C3825" s="148"/>
      <c r="D3825" s="148"/>
      <c r="E3825" s="148"/>
      <c r="F3825" s="148"/>
      <c r="G3825" s="148"/>
      <c r="H3825" s="148"/>
      <c r="I3825" s="148"/>
      <c r="J3825" s="148"/>
      <c r="K3825" s="148"/>
      <c r="L3825" s="148"/>
      <c r="M3825" s="148"/>
    </row>
    <row r="3826" spans="2:13" x14ac:dyDescent="0.2">
      <c r="B3826" s="148"/>
      <c r="C3826" s="148"/>
      <c r="D3826" s="148"/>
      <c r="E3826" s="148"/>
      <c r="F3826" s="148"/>
      <c r="G3826" s="148"/>
      <c r="H3826" s="148"/>
      <c r="I3826" s="148"/>
      <c r="J3826" s="148"/>
      <c r="K3826" s="148"/>
      <c r="L3826" s="148"/>
      <c r="M3826" s="148"/>
    </row>
    <row r="3827" spans="2:13" x14ac:dyDescent="0.2">
      <c r="B3827" s="148"/>
      <c r="C3827" s="148"/>
      <c r="D3827" s="148"/>
      <c r="E3827" s="148"/>
      <c r="F3827" s="148"/>
      <c r="G3827" s="148"/>
      <c r="H3827" s="148"/>
      <c r="I3827" s="148"/>
      <c r="J3827" s="148"/>
      <c r="K3827" s="148"/>
      <c r="L3827" s="148"/>
      <c r="M3827" s="148"/>
    </row>
    <row r="3828" spans="2:13" x14ac:dyDescent="0.2">
      <c r="B3828" s="148"/>
      <c r="C3828" s="148"/>
      <c r="D3828" s="148"/>
      <c r="E3828" s="148"/>
      <c r="F3828" s="148"/>
      <c r="G3828" s="148"/>
      <c r="H3828" s="148"/>
      <c r="I3828" s="148"/>
      <c r="J3828" s="148"/>
      <c r="K3828" s="148"/>
      <c r="L3828" s="148"/>
      <c r="M3828" s="148"/>
    </row>
    <row r="3829" spans="2:13" x14ac:dyDescent="0.2">
      <c r="B3829" s="148"/>
      <c r="C3829" s="148"/>
      <c r="D3829" s="148"/>
      <c r="E3829" s="148"/>
      <c r="F3829" s="148"/>
      <c r="G3829" s="148"/>
      <c r="H3829" s="148"/>
      <c r="I3829" s="148"/>
      <c r="J3829" s="148"/>
      <c r="K3829" s="148"/>
      <c r="L3829" s="148"/>
      <c r="M3829" s="148"/>
    </row>
    <row r="3830" spans="2:13" x14ac:dyDescent="0.2">
      <c r="B3830" s="148"/>
      <c r="C3830" s="148"/>
      <c r="D3830" s="148"/>
      <c r="E3830" s="148"/>
      <c r="F3830" s="148"/>
      <c r="G3830" s="148"/>
      <c r="H3830" s="148"/>
      <c r="I3830" s="148"/>
      <c r="J3830" s="148"/>
      <c r="K3830" s="148"/>
      <c r="L3830" s="148"/>
      <c r="M3830" s="148"/>
    </row>
    <row r="3831" spans="2:13" x14ac:dyDescent="0.2">
      <c r="B3831" s="148"/>
      <c r="C3831" s="148"/>
      <c r="D3831" s="148"/>
      <c r="E3831" s="148"/>
      <c r="F3831" s="148"/>
      <c r="G3831" s="148"/>
      <c r="H3831" s="148"/>
      <c r="I3831" s="148"/>
      <c r="J3831" s="148"/>
      <c r="K3831" s="148"/>
      <c r="L3831" s="148"/>
      <c r="M3831" s="148"/>
    </row>
    <row r="3832" spans="2:13" x14ac:dyDescent="0.2">
      <c r="B3832" s="148"/>
      <c r="C3832" s="148"/>
      <c r="D3832" s="148"/>
      <c r="E3832" s="148"/>
      <c r="F3832" s="148"/>
      <c r="G3832" s="148"/>
      <c r="H3832" s="148"/>
      <c r="I3832" s="148"/>
      <c r="J3832" s="148"/>
      <c r="K3832" s="148"/>
      <c r="L3832" s="148"/>
      <c r="M3832" s="148"/>
    </row>
    <row r="3833" spans="2:13" x14ac:dyDescent="0.2">
      <c r="B3833" s="148"/>
      <c r="C3833" s="148"/>
      <c r="D3833" s="148"/>
      <c r="E3833" s="148"/>
      <c r="F3833" s="148"/>
      <c r="G3833" s="148"/>
      <c r="H3833" s="148"/>
      <c r="I3833" s="148"/>
      <c r="J3833" s="148"/>
      <c r="K3833" s="148"/>
      <c r="L3833" s="148"/>
      <c r="M3833" s="148"/>
    </row>
    <row r="3834" spans="2:13" x14ac:dyDescent="0.2">
      <c r="B3834" s="148"/>
      <c r="C3834" s="148"/>
      <c r="D3834" s="148"/>
      <c r="E3834" s="148"/>
      <c r="F3834" s="148"/>
      <c r="G3834" s="148"/>
      <c r="H3834" s="148"/>
      <c r="I3834" s="148"/>
      <c r="J3834" s="148"/>
      <c r="K3834" s="148"/>
      <c r="L3834" s="148"/>
      <c r="M3834" s="148"/>
    </row>
    <row r="3835" spans="2:13" x14ac:dyDescent="0.2">
      <c r="B3835" s="148"/>
      <c r="C3835" s="148"/>
      <c r="D3835" s="148"/>
      <c r="E3835" s="148"/>
      <c r="F3835" s="148"/>
      <c r="G3835" s="148"/>
      <c r="H3835" s="148"/>
      <c r="I3835" s="148"/>
      <c r="J3835" s="148"/>
      <c r="K3835" s="148"/>
      <c r="L3835" s="148"/>
      <c r="M3835" s="148"/>
    </row>
    <row r="3836" spans="2:13" x14ac:dyDescent="0.2">
      <c r="B3836" s="148"/>
      <c r="C3836" s="148"/>
      <c r="D3836" s="148"/>
      <c r="E3836" s="148"/>
      <c r="F3836" s="148"/>
      <c r="G3836" s="148"/>
      <c r="H3836" s="148"/>
      <c r="I3836" s="148"/>
      <c r="J3836" s="148"/>
      <c r="K3836" s="148"/>
      <c r="L3836" s="148"/>
      <c r="M3836" s="148"/>
    </row>
    <row r="3837" spans="2:13" x14ac:dyDescent="0.2">
      <c r="B3837" s="148"/>
      <c r="C3837" s="148"/>
      <c r="D3837" s="148"/>
      <c r="E3837" s="148"/>
      <c r="F3837" s="148"/>
      <c r="G3837" s="148"/>
      <c r="H3837" s="148"/>
      <c r="I3837" s="148"/>
      <c r="J3837" s="148"/>
      <c r="K3837" s="148"/>
      <c r="L3837" s="148"/>
      <c r="M3837" s="148"/>
    </row>
    <row r="3838" spans="2:13" x14ac:dyDescent="0.2">
      <c r="B3838" s="148"/>
      <c r="C3838" s="148"/>
      <c r="D3838" s="148"/>
      <c r="E3838" s="148"/>
      <c r="F3838" s="148"/>
      <c r="G3838" s="148"/>
      <c r="H3838" s="148"/>
      <c r="I3838" s="148"/>
      <c r="J3838" s="148"/>
      <c r="K3838" s="148"/>
      <c r="L3838" s="148"/>
      <c r="M3838" s="148"/>
    </row>
    <row r="3839" spans="2:13" x14ac:dyDescent="0.2">
      <c r="B3839" s="148"/>
      <c r="C3839" s="148"/>
      <c r="D3839" s="148"/>
      <c r="E3839" s="148"/>
      <c r="F3839" s="148"/>
      <c r="G3839" s="148"/>
      <c r="H3839" s="148"/>
      <c r="I3839" s="148"/>
      <c r="J3839" s="148"/>
      <c r="K3839" s="148"/>
      <c r="L3839" s="148"/>
      <c r="M3839" s="148"/>
    </row>
    <row r="3840" spans="2:13" x14ac:dyDescent="0.2">
      <c r="B3840" s="148"/>
      <c r="C3840" s="148"/>
      <c r="D3840" s="148"/>
      <c r="E3840" s="148"/>
      <c r="F3840" s="148"/>
      <c r="G3840" s="148"/>
      <c r="H3840" s="148"/>
      <c r="I3840" s="148"/>
      <c r="J3840" s="148"/>
      <c r="K3840" s="148"/>
      <c r="L3840" s="148"/>
      <c r="M3840" s="148"/>
    </row>
    <row r="3841" spans="2:13" x14ac:dyDescent="0.2">
      <c r="B3841" s="148"/>
      <c r="C3841" s="148"/>
      <c r="D3841" s="148"/>
      <c r="E3841" s="148"/>
      <c r="F3841" s="148"/>
      <c r="G3841" s="148"/>
      <c r="H3841" s="148"/>
      <c r="I3841" s="148"/>
      <c r="J3841" s="148"/>
      <c r="K3841" s="148"/>
      <c r="L3841" s="148"/>
      <c r="M3841" s="148"/>
    </row>
    <row r="3842" spans="2:13" x14ac:dyDescent="0.2">
      <c r="B3842" s="148"/>
      <c r="C3842" s="148"/>
      <c r="D3842" s="148"/>
      <c r="E3842" s="148"/>
      <c r="F3842" s="148"/>
      <c r="G3842" s="148"/>
      <c r="H3842" s="148"/>
      <c r="I3842" s="148"/>
      <c r="J3842" s="148"/>
      <c r="K3842" s="148"/>
      <c r="L3842" s="148"/>
      <c r="M3842" s="148"/>
    </row>
    <row r="3843" spans="2:13" x14ac:dyDescent="0.2">
      <c r="B3843" s="148"/>
      <c r="C3843" s="148"/>
      <c r="D3843" s="148"/>
      <c r="E3843" s="148"/>
      <c r="F3843" s="148"/>
      <c r="G3843" s="148"/>
      <c r="H3843" s="148"/>
      <c r="I3843" s="148"/>
      <c r="J3843" s="148"/>
      <c r="K3843" s="148"/>
      <c r="L3843" s="148"/>
      <c r="M3843" s="148"/>
    </row>
    <row r="3844" spans="2:13" x14ac:dyDescent="0.2">
      <c r="B3844" s="148"/>
      <c r="C3844" s="148"/>
      <c r="D3844" s="148"/>
      <c r="E3844" s="148"/>
      <c r="F3844" s="148"/>
      <c r="G3844" s="148"/>
      <c r="H3844" s="148"/>
      <c r="I3844" s="148"/>
      <c r="J3844" s="148"/>
      <c r="K3844" s="148"/>
      <c r="L3844" s="148"/>
      <c r="M3844" s="148"/>
    </row>
    <row r="3845" spans="2:13" x14ac:dyDescent="0.2">
      <c r="B3845" s="148"/>
      <c r="C3845" s="148"/>
      <c r="D3845" s="148"/>
      <c r="E3845" s="148"/>
      <c r="F3845" s="148"/>
      <c r="G3845" s="148"/>
      <c r="H3845" s="148"/>
      <c r="I3845" s="148"/>
      <c r="J3845" s="148"/>
      <c r="K3845" s="148"/>
      <c r="L3845" s="148"/>
      <c r="M3845" s="148"/>
    </row>
    <row r="3846" spans="2:13" x14ac:dyDescent="0.2">
      <c r="B3846" s="148"/>
      <c r="C3846" s="148"/>
      <c r="D3846" s="148"/>
      <c r="E3846" s="148"/>
      <c r="F3846" s="148"/>
      <c r="G3846" s="148"/>
      <c r="H3846" s="148"/>
      <c r="I3846" s="148"/>
      <c r="J3846" s="148"/>
      <c r="K3846" s="148"/>
      <c r="L3846" s="148"/>
      <c r="M3846" s="148"/>
    </row>
    <row r="3847" spans="2:13" x14ac:dyDescent="0.2">
      <c r="B3847" s="148"/>
      <c r="C3847" s="148"/>
      <c r="D3847" s="148"/>
      <c r="E3847" s="148"/>
      <c r="F3847" s="148"/>
      <c r="G3847" s="148"/>
      <c r="H3847" s="148"/>
      <c r="I3847" s="148"/>
      <c r="J3847" s="148"/>
      <c r="K3847" s="148"/>
      <c r="L3847" s="148"/>
      <c r="M3847" s="148"/>
    </row>
    <row r="3848" spans="2:13" x14ac:dyDescent="0.2">
      <c r="B3848" s="148"/>
      <c r="C3848" s="148"/>
      <c r="D3848" s="148"/>
      <c r="E3848" s="148"/>
      <c r="F3848" s="148"/>
      <c r="G3848" s="148"/>
      <c r="H3848" s="148"/>
      <c r="I3848" s="148"/>
      <c r="J3848" s="148"/>
      <c r="K3848" s="148"/>
      <c r="L3848" s="148"/>
      <c r="M3848" s="148"/>
    </row>
    <row r="3849" spans="2:13" x14ac:dyDescent="0.2">
      <c r="B3849" s="148"/>
      <c r="C3849" s="148"/>
      <c r="D3849" s="148"/>
      <c r="E3849" s="148"/>
      <c r="F3849" s="148"/>
      <c r="G3849" s="148"/>
      <c r="H3849" s="148"/>
      <c r="I3849" s="148"/>
      <c r="J3849" s="148"/>
      <c r="K3849" s="148"/>
      <c r="L3849" s="148"/>
      <c r="M3849" s="148"/>
    </row>
    <row r="3850" spans="2:13" x14ac:dyDescent="0.2">
      <c r="B3850" s="148"/>
      <c r="C3850" s="148"/>
      <c r="D3850" s="148"/>
      <c r="E3850" s="148"/>
      <c r="F3850" s="148"/>
      <c r="G3850" s="148"/>
      <c r="H3850" s="148"/>
      <c r="I3850" s="148"/>
      <c r="J3850" s="148"/>
      <c r="K3850" s="148"/>
      <c r="L3850" s="148"/>
      <c r="M3850" s="148"/>
    </row>
    <row r="3851" spans="2:13" x14ac:dyDescent="0.2">
      <c r="B3851" s="148"/>
      <c r="C3851" s="148"/>
      <c r="D3851" s="148"/>
      <c r="E3851" s="148"/>
      <c r="F3851" s="148"/>
      <c r="G3851" s="148"/>
      <c r="H3851" s="148"/>
      <c r="I3851" s="148"/>
      <c r="J3851" s="148"/>
      <c r="K3851" s="148"/>
      <c r="L3851" s="148"/>
      <c r="M3851" s="148"/>
    </row>
    <row r="3852" spans="2:13" x14ac:dyDescent="0.2">
      <c r="B3852" s="148"/>
      <c r="C3852" s="148"/>
      <c r="D3852" s="148"/>
      <c r="E3852" s="148"/>
      <c r="F3852" s="148"/>
      <c r="G3852" s="148"/>
      <c r="H3852" s="148"/>
      <c r="I3852" s="148"/>
      <c r="J3852" s="148"/>
      <c r="K3852" s="148"/>
      <c r="L3852" s="148"/>
      <c r="M3852" s="148"/>
    </row>
    <row r="3853" spans="2:13" x14ac:dyDescent="0.2">
      <c r="B3853" s="148"/>
      <c r="C3853" s="148"/>
      <c r="D3853" s="148"/>
      <c r="E3853" s="148"/>
      <c r="F3853" s="148"/>
      <c r="G3853" s="148"/>
      <c r="H3853" s="148"/>
      <c r="I3853" s="148"/>
      <c r="J3853" s="148"/>
      <c r="K3853" s="148"/>
      <c r="L3853" s="148"/>
      <c r="M3853" s="148"/>
    </row>
    <row r="3854" spans="2:13" x14ac:dyDescent="0.2">
      <c r="B3854" s="148"/>
      <c r="C3854" s="148"/>
      <c r="D3854" s="148"/>
      <c r="E3854" s="148"/>
      <c r="F3854" s="148"/>
      <c r="G3854" s="148"/>
      <c r="H3854" s="148"/>
      <c r="I3854" s="148"/>
      <c r="J3854" s="148"/>
      <c r="K3854" s="148"/>
      <c r="L3854" s="148"/>
      <c r="M3854" s="148"/>
    </row>
    <row r="3855" spans="2:13" x14ac:dyDescent="0.2">
      <c r="B3855" s="148"/>
      <c r="C3855" s="148"/>
      <c r="D3855" s="148"/>
      <c r="E3855" s="148"/>
      <c r="F3855" s="148"/>
      <c r="G3855" s="148"/>
      <c r="H3855" s="148"/>
      <c r="I3855" s="148"/>
      <c r="J3855" s="148"/>
      <c r="K3855" s="148"/>
      <c r="L3855" s="148"/>
      <c r="M3855" s="148"/>
    </row>
    <row r="3856" spans="2:13" x14ac:dyDescent="0.2">
      <c r="B3856" s="148"/>
      <c r="C3856" s="148"/>
      <c r="D3856" s="148"/>
      <c r="E3856" s="148"/>
      <c r="F3856" s="148"/>
      <c r="G3856" s="148"/>
      <c r="H3856" s="148"/>
      <c r="I3856" s="148"/>
      <c r="J3856" s="148"/>
      <c r="K3856" s="148"/>
      <c r="L3856" s="148"/>
      <c r="M3856" s="148"/>
    </row>
    <row r="3857" spans="2:13" x14ac:dyDescent="0.2">
      <c r="B3857" s="148"/>
      <c r="C3857" s="148"/>
      <c r="D3857" s="148"/>
      <c r="E3857" s="148"/>
      <c r="F3857" s="148"/>
      <c r="G3857" s="148"/>
      <c r="H3857" s="148"/>
      <c r="I3857" s="148"/>
      <c r="J3857" s="148"/>
      <c r="K3857" s="148"/>
      <c r="L3857" s="148"/>
      <c r="M3857" s="148"/>
    </row>
    <row r="3858" spans="2:13" x14ac:dyDescent="0.2">
      <c r="B3858" s="148"/>
      <c r="C3858" s="148"/>
      <c r="D3858" s="148"/>
      <c r="E3858" s="148"/>
      <c r="F3858" s="148"/>
      <c r="G3858" s="148"/>
      <c r="H3858" s="148"/>
      <c r="I3858" s="148"/>
      <c r="J3858" s="148"/>
      <c r="K3858" s="148"/>
      <c r="L3858" s="148"/>
      <c r="M3858" s="148"/>
    </row>
    <row r="3859" spans="2:13" x14ac:dyDescent="0.2">
      <c r="B3859" s="148"/>
      <c r="C3859" s="148"/>
      <c r="D3859" s="148"/>
      <c r="E3859" s="148"/>
      <c r="F3859" s="148"/>
      <c r="G3859" s="148"/>
      <c r="H3859" s="148"/>
      <c r="I3859" s="148"/>
      <c r="J3859" s="148"/>
      <c r="K3859" s="148"/>
      <c r="L3859" s="148"/>
      <c r="M3859" s="148"/>
    </row>
    <row r="3860" spans="2:13" x14ac:dyDescent="0.2">
      <c r="B3860" s="148"/>
      <c r="C3860" s="148"/>
      <c r="D3860" s="148"/>
      <c r="E3860" s="148"/>
      <c r="F3860" s="148"/>
      <c r="G3860" s="148"/>
      <c r="H3860" s="148"/>
      <c r="I3860" s="148"/>
      <c r="J3860" s="148"/>
      <c r="K3860" s="148"/>
      <c r="L3860" s="148"/>
      <c r="M3860" s="148"/>
    </row>
    <row r="3861" spans="2:13" x14ac:dyDescent="0.2">
      <c r="B3861" s="148"/>
      <c r="C3861" s="148"/>
      <c r="D3861" s="148"/>
      <c r="E3861" s="148"/>
      <c r="F3861" s="148"/>
      <c r="G3861" s="148"/>
      <c r="H3861" s="148"/>
      <c r="I3861" s="148"/>
      <c r="J3861" s="148"/>
      <c r="K3861" s="148"/>
      <c r="L3861" s="148"/>
      <c r="M3861" s="148"/>
    </row>
    <row r="3862" spans="2:13" x14ac:dyDescent="0.2">
      <c r="B3862" s="148"/>
      <c r="C3862" s="148"/>
      <c r="D3862" s="148"/>
      <c r="E3862" s="148"/>
      <c r="F3862" s="148"/>
      <c r="G3862" s="148"/>
      <c r="H3862" s="148"/>
      <c r="I3862" s="148"/>
      <c r="J3862" s="148"/>
      <c r="K3862" s="148"/>
      <c r="L3862" s="148"/>
      <c r="M3862" s="148"/>
    </row>
    <row r="3863" spans="2:13" x14ac:dyDescent="0.2">
      <c r="B3863" s="148"/>
      <c r="C3863" s="148"/>
      <c r="D3863" s="148"/>
      <c r="E3863" s="148"/>
      <c r="F3863" s="148"/>
      <c r="G3863" s="148"/>
      <c r="H3863" s="148"/>
      <c r="I3863" s="148"/>
      <c r="J3863" s="148"/>
      <c r="K3863" s="148"/>
      <c r="L3863" s="148"/>
      <c r="M3863" s="148"/>
    </row>
    <row r="3864" spans="2:13" x14ac:dyDescent="0.2">
      <c r="B3864" s="148"/>
      <c r="C3864" s="148"/>
      <c r="D3864" s="148"/>
      <c r="E3864" s="148"/>
      <c r="F3864" s="148"/>
      <c r="G3864" s="148"/>
      <c r="H3864" s="148"/>
      <c r="I3864" s="148"/>
      <c r="J3864" s="148"/>
      <c r="K3864" s="148"/>
      <c r="L3864" s="148"/>
      <c r="M3864" s="148"/>
    </row>
    <row r="3865" spans="2:13" x14ac:dyDescent="0.2">
      <c r="B3865" s="148"/>
      <c r="C3865" s="148"/>
      <c r="D3865" s="148"/>
      <c r="E3865" s="148"/>
      <c r="F3865" s="148"/>
      <c r="G3865" s="148"/>
      <c r="H3865" s="148"/>
      <c r="I3865" s="148"/>
      <c r="J3865" s="148"/>
      <c r="K3865" s="148"/>
      <c r="L3865" s="148"/>
      <c r="M3865" s="148"/>
    </row>
    <row r="3866" spans="2:13" x14ac:dyDescent="0.2">
      <c r="B3866" s="148"/>
      <c r="C3866" s="148"/>
      <c r="D3866" s="148"/>
      <c r="E3866" s="148"/>
      <c r="F3866" s="148"/>
      <c r="G3866" s="148"/>
      <c r="H3866" s="148"/>
      <c r="I3866" s="148"/>
      <c r="J3866" s="148"/>
      <c r="K3866" s="148"/>
      <c r="L3866" s="148"/>
      <c r="M3866" s="148"/>
    </row>
    <row r="3867" spans="2:13" x14ac:dyDescent="0.2">
      <c r="B3867" s="148"/>
      <c r="C3867" s="148"/>
      <c r="D3867" s="148"/>
      <c r="E3867" s="148"/>
      <c r="F3867" s="148"/>
      <c r="G3867" s="148"/>
      <c r="H3867" s="148"/>
      <c r="I3867" s="148"/>
      <c r="J3867" s="148"/>
      <c r="K3867" s="148"/>
      <c r="L3867" s="148"/>
      <c r="M3867" s="148"/>
    </row>
    <row r="3868" spans="2:13" x14ac:dyDescent="0.2">
      <c r="B3868" s="148"/>
      <c r="C3868" s="148"/>
      <c r="D3868" s="148"/>
      <c r="E3868" s="148"/>
      <c r="F3868" s="148"/>
      <c r="G3868" s="148"/>
      <c r="H3868" s="148"/>
      <c r="I3868" s="148"/>
      <c r="J3868" s="148"/>
      <c r="K3868" s="148"/>
      <c r="L3868" s="148"/>
      <c r="M3868" s="148"/>
    </row>
    <row r="3869" spans="2:13" x14ac:dyDescent="0.2">
      <c r="B3869" s="148"/>
      <c r="C3869" s="148"/>
      <c r="D3869" s="148"/>
      <c r="E3869" s="148"/>
      <c r="F3869" s="148"/>
      <c r="G3869" s="148"/>
      <c r="H3869" s="148"/>
      <c r="I3869" s="148"/>
      <c r="J3869" s="148"/>
      <c r="K3869" s="148"/>
      <c r="L3869" s="148"/>
      <c r="M3869" s="148"/>
    </row>
    <row r="3870" spans="2:13" x14ac:dyDescent="0.2">
      <c r="B3870" s="148"/>
      <c r="C3870" s="148"/>
      <c r="D3870" s="148"/>
      <c r="E3870" s="148"/>
      <c r="F3870" s="148"/>
      <c r="G3870" s="148"/>
      <c r="H3870" s="148"/>
      <c r="I3870" s="148"/>
      <c r="J3870" s="148"/>
      <c r="K3870" s="148"/>
      <c r="L3870" s="148"/>
      <c r="M3870" s="148"/>
    </row>
    <row r="3871" spans="2:13" x14ac:dyDescent="0.2">
      <c r="B3871" s="148"/>
      <c r="C3871" s="148"/>
      <c r="D3871" s="148"/>
      <c r="E3871" s="148"/>
      <c r="F3871" s="148"/>
      <c r="G3871" s="148"/>
      <c r="H3871" s="148"/>
      <c r="I3871" s="148"/>
      <c r="J3871" s="148"/>
      <c r="K3871" s="148"/>
      <c r="L3871" s="148"/>
      <c r="M3871" s="148"/>
    </row>
    <row r="3872" spans="2:13" x14ac:dyDescent="0.2">
      <c r="B3872" s="148"/>
      <c r="C3872" s="148"/>
      <c r="D3872" s="148"/>
      <c r="E3872" s="148"/>
      <c r="F3872" s="148"/>
      <c r="G3872" s="148"/>
      <c r="H3872" s="148"/>
      <c r="I3872" s="148"/>
      <c r="J3872" s="148"/>
      <c r="K3872" s="148"/>
      <c r="L3872" s="148"/>
      <c r="M3872" s="148"/>
    </row>
    <row r="3873" spans="2:13" x14ac:dyDescent="0.2">
      <c r="B3873" s="148"/>
      <c r="C3873" s="148"/>
      <c r="D3873" s="148"/>
      <c r="E3873" s="148"/>
      <c r="F3873" s="148"/>
      <c r="G3873" s="148"/>
      <c r="H3873" s="148"/>
      <c r="I3873" s="148"/>
      <c r="J3873" s="148"/>
      <c r="K3873" s="148"/>
      <c r="L3873" s="148"/>
      <c r="M3873" s="148"/>
    </row>
    <row r="3874" spans="2:13" x14ac:dyDescent="0.2">
      <c r="B3874" s="148"/>
      <c r="C3874" s="148"/>
      <c r="D3874" s="148"/>
      <c r="E3874" s="148"/>
      <c r="F3874" s="148"/>
      <c r="G3874" s="148"/>
      <c r="H3874" s="148"/>
      <c r="I3874" s="148"/>
      <c r="J3874" s="148"/>
      <c r="K3874" s="148"/>
      <c r="L3874" s="148"/>
      <c r="M3874" s="148"/>
    </row>
    <row r="3875" spans="2:13" x14ac:dyDescent="0.2">
      <c r="B3875" s="148"/>
      <c r="C3875" s="148"/>
      <c r="D3875" s="148"/>
      <c r="E3875" s="148"/>
      <c r="F3875" s="148"/>
      <c r="G3875" s="148"/>
      <c r="H3875" s="148"/>
      <c r="I3875" s="148"/>
      <c r="J3875" s="148"/>
      <c r="K3875" s="148"/>
      <c r="L3875" s="148"/>
      <c r="M3875" s="148"/>
    </row>
    <row r="3876" spans="2:13" x14ac:dyDescent="0.2">
      <c r="B3876" s="148"/>
      <c r="C3876" s="148"/>
      <c r="D3876" s="148"/>
      <c r="E3876" s="148"/>
      <c r="F3876" s="148"/>
      <c r="G3876" s="148"/>
      <c r="H3876" s="148"/>
      <c r="I3876" s="148"/>
      <c r="J3876" s="148"/>
      <c r="K3876" s="148"/>
      <c r="L3876" s="148"/>
      <c r="M3876" s="148"/>
    </row>
    <row r="3877" spans="2:13" x14ac:dyDescent="0.2">
      <c r="B3877" s="148"/>
      <c r="C3877" s="148"/>
      <c r="D3877" s="148"/>
      <c r="E3877" s="148"/>
      <c r="F3877" s="148"/>
      <c r="G3877" s="148"/>
      <c r="H3877" s="148"/>
      <c r="I3877" s="148"/>
      <c r="J3877" s="148"/>
      <c r="K3877" s="148"/>
      <c r="L3877" s="148"/>
      <c r="M3877" s="148"/>
    </row>
    <row r="3878" spans="2:13" x14ac:dyDescent="0.2">
      <c r="B3878" s="148"/>
      <c r="C3878" s="148"/>
      <c r="D3878" s="148"/>
      <c r="E3878" s="148"/>
      <c r="F3878" s="148"/>
      <c r="G3878" s="148"/>
      <c r="H3878" s="148"/>
      <c r="I3878" s="148"/>
      <c r="J3878" s="148"/>
      <c r="K3878" s="148"/>
      <c r="L3878" s="148"/>
      <c r="M3878" s="148"/>
    </row>
    <row r="3879" spans="2:13" x14ac:dyDescent="0.2">
      <c r="B3879" s="148"/>
      <c r="C3879" s="148"/>
      <c r="D3879" s="148"/>
      <c r="E3879" s="148"/>
      <c r="F3879" s="148"/>
      <c r="G3879" s="148"/>
      <c r="H3879" s="148"/>
      <c r="I3879" s="148"/>
      <c r="J3879" s="148"/>
      <c r="K3879" s="148"/>
      <c r="L3879" s="148"/>
      <c r="M3879" s="148"/>
    </row>
    <row r="3880" spans="2:13" x14ac:dyDescent="0.2">
      <c r="B3880" s="148"/>
      <c r="C3880" s="148"/>
      <c r="D3880" s="148"/>
      <c r="E3880" s="148"/>
      <c r="F3880" s="148"/>
      <c r="G3880" s="148"/>
      <c r="H3880" s="148"/>
      <c r="I3880" s="148"/>
      <c r="J3880" s="148"/>
      <c r="K3880" s="148"/>
      <c r="L3880" s="148"/>
      <c r="M3880" s="148"/>
    </row>
    <row r="3881" spans="2:13" x14ac:dyDescent="0.2">
      <c r="B3881" s="148"/>
      <c r="C3881" s="148"/>
      <c r="D3881" s="148"/>
      <c r="E3881" s="148"/>
      <c r="F3881" s="148"/>
      <c r="G3881" s="148"/>
      <c r="H3881" s="148"/>
      <c r="I3881" s="148"/>
      <c r="J3881" s="148"/>
      <c r="K3881" s="148"/>
      <c r="L3881" s="148"/>
      <c r="M3881" s="148"/>
    </row>
    <row r="3882" spans="2:13" x14ac:dyDescent="0.2">
      <c r="B3882" s="148"/>
      <c r="C3882" s="148"/>
      <c r="D3882" s="148"/>
      <c r="E3882" s="148"/>
      <c r="F3882" s="148"/>
      <c r="G3882" s="148"/>
      <c r="H3882" s="148"/>
      <c r="I3882" s="148"/>
      <c r="J3882" s="148"/>
      <c r="K3882" s="148"/>
      <c r="L3882" s="148"/>
      <c r="M3882" s="148"/>
    </row>
    <row r="3883" spans="2:13" x14ac:dyDescent="0.2">
      <c r="B3883" s="148"/>
      <c r="C3883" s="148"/>
      <c r="D3883" s="148"/>
      <c r="E3883" s="148"/>
      <c r="F3883" s="148"/>
      <c r="G3883" s="148"/>
      <c r="H3883" s="148"/>
      <c r="I3883" s="148"/>
      <c r="J3883" s="148"/>
      <c r="K3883" s="148"/>
      <c r="L3883" s="148"/>
      <c r="M3883" s="148"/>
    </row>
    <row r="3884" spans="2:13" x14ac:dyDescent="0.2">
      <c r="B3884" s="148"/>
      <c r="C3884" s="148"/>
      <c r="D3884" s="148"/>
      <c r="E3884" s="148"/>
      <c r="F3884" s="148"/>
      <c r="G3884" s="148"/>
      <c r="H3884" s="148"/>
      <c r="I3884" s="148"/>
      <c r="J3884" s="148"/>
      <c r="K3884" s="148"/>
      <c r="L3884" s="148"/>
      <c r="M3884" s="148"/>
    </row>
    <row r="3885" spans="2:13" x14ac:dyDescent="0.2">
      <c r="B3885" s="148"/>
      <c r="C3885" s="148"/>
      <c r="D3885" s="148"/>
      <c r="E3885" s="148"/>
      <c r="F3885" s="148"/>
      <c r="G3885" s="148"/>
      <c r="H3885" s="148"/>
      <c r="I3885" s="148"/>
      <c r="J3885" s="148"/>
      <c r="K3885" s="148"/>
      <c r="L3885" s="148"/>
      <c r="M3885" s="148"/>
    </row>
    <row r="3886" spans="2:13" x14ac:dyDescent="0.2">
      <c r="B3886" s="148"/>
      <c r="C3886" s="148"/>
      <c r="D3886" s="148"/>
      <c r="E3886" s="148"/>
      <c r="F3886" s="148"/>
      <c r="G3886" s="148"/>
      <c r="H3886" s="148"/>
      <c r="I3886" s="148"/>
      <c r="J3886" s="148"/>
      <c r="K3886" s="148"/>
      <c r="L3886" s="148"/>
      <c r="M3886" s="148"/>
    </row>
    <row r="3887" spans="2:13" x14ac:dyDescent="0.2">
      <c r="B3887" s="148"/>
      <c r="C3887" s="148"/>
      <c r="D3887" s="148"/>
      <c r="E3887" s="148"/>
      <c r="F3887" s="148"/>
      <c r="G3887" s="148"/>
      <c r="H3887" s="148"/>
      <c r="I3887" s="148"/>
      <c r="J3887" s="148"/>
      <c r="K3887" s="148"/>
      <c r="L3887" s="148"/>
      <c r="M3887" s="148"/>
    </row>
    <row r="3888" spans="2:13" x14ac:dyDescent="0.2">
      <c r="B3888" s="148"/>
      <c r="C3888" s="148"/>
      <c r="D3888" s="148"/>
      <c r="E3888" s="148"/>
      <c r="F3888" s="148"/>
      <c r="G3888" s="148"/>
      <c r="H3888" s="148"/>
      <c r="I3888" s="148"/>
      <c r="J3888" s="148"/>
      <c r="K3888" s="148"/>
      <c r="L3888" s="148"/>
      <c r="M3888" s="148"/>
    </row>
    <row r="3889" spans="2:13" x14ac:dyDescent="0.2">
      <c r="B3889" s="148"/>
      <c r="C3889" s="148"/>
      <c r="D3889" s="148"/>
      <c r="E3889" s="148"/>
      <c r="F3889" s="148"/>
      <c r="G3889" s="148"/>
      <c r="H3889" s="148"/>
      <c r="I3889" s="148"/>
      <c r="J3889" s="148"/>
      <c r="K3889" s="148"/>
      <c r="L3889" s="148"/>
      <c r="M3889" s="148"/>
    </row>
    <row r="3890" spans="2:13" x14ac:dyDescent="0.2">
      <c r="B3890" s="148"/>
      <c r="C3890" s="148"/>
      <c r="D3890" s="148"/>
      <c r="E3890" s="148"/>
      <c r="F3890" s="148"/>
      <c r="G3890" s="148"/>
      <c r="H3890" s="148"/>
      <c r="I3890" s="148"/>
      <c r="J3890" s="148"/>
      <c r="K3890" s="148"/>
      <c r="L3890" s="148"/>
      <c r="M3890" s="148"/>
    </row>
    <row r="3891" spans="2:13" x14ac:dyDescent="0.2">
      <c r="B3891" s="148"/>
      <c r="C3891" s="148"/>
      <c r="D3891" s="148"/>
      <c r="E3891" s="148"/>
      <c r="F3891" s="148"/>
      <c r="G3891" s="148"/>
      <c r="H3891" s="148"/>
      <c r="I3891" s="148"/>
      <c r="J3891" s="148"/>
      <c r="K3891" s="148"/>
      <c r="L3891" s="148"/>
      <c r="M3891" s="148"/>
    </row>
    <row r="3892" spans="2:13" x14ac:dyDescent="0.2">
      <c r="B3892" s="148"/>
      <c r="C3892" s="148"/>
      <c r="D3892" s="148"/>
      <c r="E3892" s="148"/>
      <c r="F3892" s="148"/>
      <c r="G3892" s="148"/>
      <c r="H3892" s="148"/>
      <c r="I3892" s="148"/>
      <c r="J3892" s="148"/>
      <c r="K3892" s="148"/>
      <c r="L3892" s="148"/>
      <c r="M3892" s="148"/>
    </row>
    <row r="3893" spans="2:13" x14ac:dyDescent="0.2">
      <c r="B3893" s="148"/>
      <c r="C3893" s="148"/>
      <c r="D3893" s="148"/>
      <c r="E3893" s="148"/>
      <c r="F3893" s="148"/>
      <c r="G3893" s="148"/>
      <c r="H3893" s="148"/>
      <c r="I3893" s="148"/>
      <c r="J3893" s="148"/>
      <c r="K3893" s="148"/>
      <c r="L3893" s="148"/>
      <c r="M3893" s="148"/>
    </row>
    <row r="3894" spans="2:13" x14ac:dyDescent="0.2">
      <c r="B3894" s="148"/>
      <c r="C3894" s="148"/>
      <c r="D3894" s="148"/>
      <c r="E3894" s="148"/>
      <c r="F3894" s="148"/>
      <c r="G3894" s="148"/>
      <c r="H3894" s="148"/>
      <c r="I3894" s="148"/>
      <c r="J3894" s="148"/>
      <c r="K3894" s="148"/>
      <c r="L3894" s="148"/>
      <c r="M3894" s="148"/>
    </row>
    <row r="3895" spans="2:13" x14ac:dyDescent="0.2">
      <c r="B3895" s="148"/>
      <c r="C3895" s="148"/>
      <c r="D3895" s="148"/>
      <c r="E3895" s="148"/>
      <c r="F3895" s="148"/>
      <c r="G3895" s="148"/>
      <c r="H3895" s="148"/>
      <c r="I3895" s="148"/>
      <c r="J3895" s="148"/>
      <c r="K3895" s="148"/>
      <c r="L3895" s="148"/>
      <c r="M3895" s="148"/>
    </row>
    <row r="3896" spans="2:13" x14ac:dyDescent="0.2">
      <c r="B3896" s="148"/>
      <c r="C3896" s="148"/>
      <c r="D3896" s="148"/>
      <c r="E3896" s="148"/>
      <c r="F3896" s="148"/>
      <c r="G3896" s="148"/>
      <c r="H3896" s="148"/>
      <c r="I3896" s="148"/>
      <c r="J3896" s="148"/>
      <c r="K3896" s="148"/>
      <c r="L3896" s="148"/>
      <c r="M3896" s="148"/>
    </row>
    <row r="3897" spans="2:13" x14ac:dyDescent="0.2">
      <c r="B3897" s="148"/>
      <c r="C3897" s="148"/>
      <c r="D3897" s="148"/>
      <c r="E3897" s="148"/>
      <c r="F3897" s="148"/>
      <c r="G3897" s="148"/>
      <c r="H3897" s="148"/>
      <c r="I3897" s="148"/>
      <c r="J3897" s="148"/>
      <c r="K3897" s="148"/>
      <c r="L3897" s="148"/>
      <c r="M3897" s="148"/>
    </row>
    <row r="3898" spans="2:13" x14ac:dyDescent="0.2">
      <c r="B3898" s="148"/>
      <c r="C3898" s="148"/>
      <c r="D3898" s="148"/>
      <c r="E3898" s="148"/>
      <c r="F3898" s="148"/>
      <c r="G3898" s="148"/>
      <c r="H3898" s="148"/>
      <c r="I3898" s="148"/>
      <c r="J3898" s="148"/>
      <c r="K3898" s="148"/>
      <c r="L3898" s="148"/>
      <c r="M3898" s="148"/>
    </row>
    <row r="3899" spans="2:13" x14ac:dyDescent="0.2">
      <c r="B3899" s="148"/>
      <c r="C3899" s="148"/>
      <c r="D3899" s="148"/>
      <c r="E3899" s="148"/>
      <c r="F3899" s="148"/>
      <c r="G3899" s="148"/>
      <c r="H3899" s="148"/>
      <c r="I3899" s="148"/>
      <c r="J3899" s="148"/>
      <c r="K3899" s="148"/>
      <c r="L3899" s="148"/>
      <c r="M3899" s="148"/>
    </row>
    <row r="3900" spans="2:13" x14ac:dyDescent="0.2">
      <c r="B3900" s="148"/>
      <c r="C3900" s="148"/>
      <c r="D3900" s="148"/>
      <c r="E3900" s="148"/>
      <c r="F3900" s="148"/>
      <c r="G3900" s="148"/>
      <c r="H3900" s="148"/>
      <c r="I3900" s="148"/>
      <c r="J3900" s="148"/>
      <c r="K3900" s="148"/>
      <c r="L3900" s="148"/>
      <c r="M3900" s="148"/>
    </row>
    <row r="3901" spans="2:13" x14ac:dyDescent="0.2">
      <c r="B3901" s="148"/>
      <c r="C3901" s="148"/>
      <c r="D3901" s="148"/>
      <c r="E3901" s="148"/>
      <c r="F3901" s="148"/>
      <c r="G3901" s="148"/>
      <c r="H3901" s="148"/>
      <c r="I3901" s="148"/>
      <c r="J3901" s="148"/>
      <c r="K3901" s="148"/>
      <c r="L3901" s="148"/>
      <c r="M3901" s="148"/>
    </row>
    <row r="3902" spans="2:13" x14ac:dyDescent="0.2">
      <c r="B3902" s="148"/>
      <c r="C3902" s="148"/>
      <c r="D3902" s="148"/>
      <c r="E3902" s="148"/>
      <c r="F3902" s="148"/>
      <c r="G3902" s="148"/>
      <c r="H3902" s="148"/>
      <c r="I3902" s="148"/>
      <c r="J3902" s="148"/>
      <c r="K3902" s="148"/>
      <c r="L3902" s="148"/>
      <c r="M3902" s="148"/>
    </row>
    <row r="3903" spans="2:13" x14ac:dyDescent="0.2">
      <c r="B3903" s="148"/>
      <c r="C3903" s="148"/>
      <c r="D3903" s="148"/>
      <c r="E3903" s="148"/>
      <c r="F3903" s="148"/>
      <c r="G3903" s="148"/>
      <c r="H3903" s="148"/>
      <c r="I3903" s="148"/>
      <c r="J3903" s="148"/>
      <c r="K3903" s="148"/>
      <c r="L3903" s="148"/>
      <c r="M3903" s="148"/>
    </row>
    <row r="3904" spans="2:13" x14ac:dyDescent="0.2">
      <c r="B3904" s="148"/>
      <c r="C3904" s="148"/>
      <c r="D3904" s="148"/>
      <c r="E3904" s="148"/>
      <c r="F3904" s="148"/>
      <c r="G3904" s="148"/>
      <c r="H3904" s="148"/>
      <c r="I3904" s="148"/>
      <c r="J3904" s="148"/>
      <c r="K3904" s="148"/>
      <c r="L3904" s="148"/>
      <c r="M3904" s="148"/>
    </row>
    <row r="3905" spans="2:13" x14ac:dyDescent="0.2">
      <c r="B3905" s="148"/>
      <c r="C3905" s="148"/>
      <c r="D3905" s="148"/>
      <c r="E3905" s="148"/>
      <c r="F3905" s="148"/>
      <c r="G3905" s="148"/>
      <c r="H3905" s="148"/>
      <c r="I3905" s="148"/>
      <c r="J3905" s="148"/>
      <c r="K3905" s="148"/>
      <c r="L3905" s="148"/>
      <c r="M3905" s="148"/>
    </row>
    <row r="3906" spans="2:13" x14ac:dyDescent="0.2">
      <c r="B3906" s="148"/>
      <c r="C3906" s="148"/>
      <c r="D3906" s="148"/>
      <c r="E3906" s="148"/>
      <c r="F3906" s="148"/>
      <c r="G3906" s="148"/>
      <c r="H3906" s="148"/>
      <c r="I3906" s="148"/>
      <c r="J3906" s="148"/>
      <c r="K3906" s="148"/>
      <c r="L3906" s="148"/>
      <c r="M3906" s="148"/>
    </row>
    <row r="3907" spans="2:13" x14ac:dyDescent="0.2">
      <c r="B3907" s="148"/>
      <c r="C3907" s="148"/>
      <c r="D3907" s="148"/>
      <c r="E3907" s="148"/>
      <c r="F3907" s="148"/>
      <c r="G3907" s="148"/>
      <c r="H3907" s="148"/>
      <c r="I3907" s="148"/>
      <c r="J3907" s="148"/>
      <c r="K3907" s="148"/>
      <c r="L3907" s="148"/>
      <c r="M3907" s="148"/>
    </row>
    <row r="3908" spans="2:13" x14ac:dyDescent="0.2">
      <c r="B3908" s="148"/>
      <c r="C3908" s="148"/>
      <c r="D3908" s="148"/>
      <c r="E3908" s="148"/>
      <c r="F3908" s="148"/>
      <c r="G3908" s="148"/>
      <c r="H3908" s="148"/>
      <c r="I3908" s="148"/>
      <c r="J3908" s="148"/>
      <c r="K3908" s="148"/>
      <c r="L3908" s="148"/>
      <c r="M3908" s="148"/>
    </row>
    <row r="3909" spans="2:13" x14ac:dyDescent="0.2">
      <c r="B3909" s="148"/>
      <c r="C3909" s="148"/>
      <c r="D3909" s="148"/>
      <c r="E3909" s="148"/>
      <c r="F3909" s="148"/>
      <c r="G3909" s="148"/>
      <c r="H3909" s="148"/>
      <c r="I3909" s="148"/>
      <c r="J3909" s="148"/>
      <c r="K3909" s="148"/>
      <c r="L3909" s="148"/>
      <c r="M3909" s="148"/>
    </row>
    <row r="3910" spans="2:13" x14ac:dyDescent="0.2">
      <c r="B3910" s="148"/>
      <c r="C3910" s="148"/>
      <c r="D3910" s="148"/>
      <c r="E3910" s="148"/>
      <c r="F3910" s="148"/>
      <c r="G3910" s="148"/>
      <c r="H3910" s="148"/>
      <c r="I3910" s="148"/>
      <c r="J3910" s="148"/>
      <c r="K3910" s="148"/>
      <c r="L3910" s="148"/>
      <c r="M3910" s="148"/>
    </row>
    <row r="3911" spans="2:13" x14ac:dyDescent="0.2">
      <c r="B3911" s="148"/>
      <c r="C3911" s="148"/>
      <c r="D3911" s="148"/>
      <c r="E3911" s="148"/>
      <c r="F3911" s="148"/>
      <c r="G3911" s="148"/>
      <c r="H3911" s="148"/>
      <c r="I3911" s="148"/>
      <c r="J3911" s="148"/>
      <c r="K3911" s="148"/>
      <c r="L3911" s="148"/>
      <c r="M3911" s="148"/>
    </row>
    <row r="3912" spans="2:13" x14ac:dyDescent="0.2">
      <c r="B3912" s="148"/>
      <c r="C3912" s="148"/>
      <c r="D3912" s="148"/>
      <c r="E3912" s="148"/>
      <c r="F3912" s="148"/>
      <c r="G3912" s="148"/>
      <c r="H3912" s="148"/>
      <c r="I3912" s="148"/>
      <c r="J3912" s="148"/>
      <c r="K3912" s="148"/>
      <c r="L3912" s="148"/>
      <c r="M3912" s="148"/>
    </row>
    <row r="3913" spans="2:13" x14ac:dyDescent="0.2">
      <c r="B3913" s="148"/>
      <c r="C3913" s="148"/>
      <c r="D3913" s="148"/>
      <c r="E3913" s="148"/>
      <c r="F3913" s="148"/>
      <c r="G3913" s="148"/>
      <c r="H3913" s="148"/>
      <c r="I3913" s="148"/>
      <c r="J3913" s="148"/>
      <c r="K3913" s="148"/>
      <c r="L3913" s="148"/>
      <c r="M3913" s="148"/>
    </row>
    <row r="3914" spans="2:13" x14ac:dyDescent="0.2">
      <c r="B3914" s="148"/>
      <c r="C3914" s="148"/>
      <c r="D3914" s="148"/>
      <c r="E3914" s="148"/>
      <c r="F3914" s="148"/>
      <c r="G3914" s="148"/>
      <c r="H3914" s="148"/>
      <c r="I3914" s="148"/>
      <c r="J3914" s="148"/>
      <c r="K3914" s="148"/>
      <c r="L3914" s="148"/>
      <c r="M3914" s="148"/>
    </row>
    <row r="3915" spans="2:13" x14ac:dyDescent="0.2">
      <c r="B3915" s="148"/>
      <c r="C3915" s="148"/>
      <c r="D3915" s="148"/>
      <c r="E3915" s="148"/>
      <c r="F3915" s="148"/>
      <c r="G3915" s="148"/>
      <c r="H3915" s="148"/>
      <c r="I3915" s="148"/>
      <c r="J3915" s="148"/>
      <c r="K3915" s="148"/>
      <c r="L3915" s="148"/>
      <c r="M3915" s="148"/>
    </row>
    <row r="3916" spans="2:13" x14ac:dyDescent="0.2">
      <c r="B3916" s="148"/>
      <c r="C3916" s="148"/>
      <c r="D3916" s="148"/>
      <c r="E3916" s="148"/>
      <c r="F3916" s="148"/>
      <c r="G3916" s="148"/>
      <c r="H3916" s="148"/>
      <c r="I3916" s="148"/>
      <c r="J3916" s="148"/>
      <c r="K3916" s="148"/>
      <c r="L3916" s="148"/>
      <c r="M3916" s="148"/>
    </row>
    <row r="3917" spans="2:13" x14ac:dyDescent="0.2">
      <c r="B3917" s="148"/>
      <c r="C3917" s="148"/>
      <c r="D3917" s="148"/>
      <c r="E3917" s="148"/>
      <c r="F3917" s="148"/>
      <c r="G3917" s="148"/>
      <c r="H3917" s="148"/>
      <c r="I3917" s="148"/>
      <c r="J3917" s="148"/>
      <c r="K3917" s="148"/>
      <c r="L3917" s="148"/>
      <c r="M3917" s="148"/>
    </row>
    <row r="3918" spans="2:13" x14ac:dyDescent="0.2">
      <c r="B3918" s="148"/>
      <c r="C3918" s="148"/>
      <c r="D3918" s="148"/>
      <c r="E3918" s="148"/>
      <c r="F3918" s="148"/>
      <c r="G3918" s="148"/>
      <c r="H3918" s="148"/>
      <c r="I3918" s="148"/>
      <c r="J3918" s="148"/>
      <c r="K3918" s="148"/>
      <c r="L3918" s="148"/>
      <c r="M3918" s="148"/>
    </row>
    <row r="3919" spans="2:13" x14ac:dyDescent="0.2">
      <c r="B3919" s="148"/>
      <c r="C3919" s="148"/>
      <c r="D3919" s="148"/>
      <c r="E3919" s="148"/>
      <c r="F3919" s="148"/>
      <c r="G3919" s="148"/>
      <c r="H3919" s="148"/>
      <c r="I3919" s="148"/>
      <c r="J3919" s="148"/>
      <c r="K3919" s="148"/>
      <c r="L3919" s="148"/>
      <c r="M3919" s="148"/>
    </row>
    <row r="3920" spans="2:13" x14ac:dyDescent="0.2">
      <c r="B3920" s="148"/>
      <c r="C3920" s="148"/>
      <c r="D3920" s="148"/>
      <c r="E3920" s="148"/>
      <c r="F3920" s="148"/>
      <c r="G3920" s="148"/>
      <c r="H3920" s="148"/>
      <c r="I3920" s="148"/>
      <c r="J3920" s="148"/>
      <c r="K3920" s="148"/>
      <c r="L3920" s="148"/>
      <c r="M3920" s="148"/>
    </row>
    <row r="3921" spans="2:13" x14ac:dyDescent="0.2">
      <c r="B3921" s="148"/>
      <c r="C3921" s="148"/>
      <c r="D3921" s="148"/>
      <c r="E3921" s="148"/>
      <c r="F3921" s="148"/>
      <c r="G3921" s="148"/>
      <c r="H3921" s="148"/>
      <c r="I3921" s="148"/>
      <c r="J3921" s="148"/>
      <c r="K3921" s="148"/>
      <c r="L3921" s="148"/>
      <c r="M3921" s="148"/>
    </row>
    <row r="3922" spans="2:13" x14ac:dyDescent="0.2">
      <c r="B3922" s="148"/>
      <c r="C3922" s="148"/>
      <c r="D3922" s="148"/>
      <c r="E3922" s="148"/>
      <c r="F3922" s="148"/>
      <c r="G3922" s="148"/>
      <c r="H3922" s="148"/>
      <c r="I3922" s="148"/>
      <c r="J3922" s="148"/>
      <c r="K3922" s="148"/>
      <c r="L3922" s="148"/>
      <c r="M3922" s="148"/>
    </row>
    <row r="3923" spans="2:13" x14ac:dyDescent="0.2">
      <c r="B3923" s="148"/>
      <c r="C3923" s="148"/>
      <c r="D3923" s="148"/>
      <c r="E3923" s="148"/>
      <c r="F3923" s="148"/>
      <c r="G3923" s="148"/>
      <c r="H3923" s="148"/>
      <c r="I3923" s="148"/>
      <c r="J3923" s="148"/>
      <c r="K3923" s="148"/>
      <c r="L3923" s="148"/>
      <c r="M3923" s="148"/>
    </row>
    <row r="3924" spans="2:13" x14ac:dyDescent="0.2">
      <c r="B3924" s="148"/>
      <c r="C3924" s="148"/>
      <c r="D3924" s="148"/>
      <c r="E3924" s="148"/>
      <c r="F3924" s="148"/>
      <c r="G3924" s="148"/>
      <c r="H3924" s="148"/>
      <c r="I3924" s="148"/>
      <c r="J3924" s="148"/>
      <c r="K3924" s="148"/>
      <c r="L3924" s="148"/>
      <c r="M3924" s="148"/>
    </row>
    <row r="3925" spans="2:13" x14ac:dyDescent="0.2">
      <c r="B3925" s="148"/>
      <c r="C3925" s="148"/>
      <c r="D3925" s="148"/>
      <c r="E3925" s="148"/>
      <c r="F3925" s="148"/>
      <c r="G3925" s="148"/>
      <c r="H3925" s="148"/>
      <c r="I3925" s="148"/>
      <c r="J3925" s="148"/>
      <c r="K3925" s="148"/>
      <c r="L3925" s="148"/>
      <c r="M3925" s="148"/>
    </row>
    <row r="3926" spans="2:13" x14ac:dyDescent="0.2">
      <c r="B3926" s="148"/>
      <c r="C3926" s="148"/>
      <c r="D3926" s="148"/>
      <c r="E3926" s="148"/>
      <c r="F3926" s="148"/>
      <c r="G3926" s="148"/>
      <c r="H3926" s="148"/>
      <c r="I3926" s="148"/>
      <c r="J3926" s="148"/>
      <c r="K3926" s="148"/>
      <c r="L3926" s="148"/>
      <c r="M3926" s="148"/>
    </row>
    <row r="3927" spans="2:13" x14ac:dyDescent="0.2">
      <c r="B3927" s="148"/>
      <c r="C3927" s="148"/>
      <c r="D3927" s="148"/>
      <c r="E3927" s="148"/>
      <c r="F3927" s="148"/>
      <c r="G3927" s="148"/>
      <c r="H3927" s="148"/>
      <c r="I3927" s="148"/>
      <c r="J3927" s="148"/>
      <c r="K3927" s="148"/>
      <c r="L3927" s="148"/>
      <c r="M3927" s="148"/>
    </row>
    <row r="3928" spans="2:13" x14ac:dyDescent="0.2">
      <c r="B3928" s="148"/>
      <c r="C3928" s="148"/>
      <c r="D3928" s="148"/>
      <c r="E3928" s="148"/>
      <c r="F3928" s="148"/>
      <c r="G3928" s="148"/>
      <c r="H3928" s="148"/>
      <c r="I3928" s="148"/>
      <c r="J3928" s="148"/>
      <c r="K3928" s="148"/>
      <c r="L3928" s="148"/>
      <c r="M3928" s="148"/>
    </row>
    <row r="3929" spans="2:13" x14ac:dyDescent="0.2">
      <c r="B3929" s="148"/>
      <c r="C3929" s="148"/>
      <c r="D3929" s="148"/>
      <c r="E3929" s="148"/>
      <c r="F3929" s="148"/>
      <c r="G3929" s="148"/>
      <c r="H3929" s="148"/>
      <c r="I3929" s="148"/>
      <c r="J3929" s="148"/>
      <c r="K3929" s="148"/>
      <c r="L3929" s="148"/>
      <c r="M3929" s="148"/>
    </row>
    <row r="3930" spans="2:13" x14ac:dyDescent="0.2">
      <c r="B3930" s="148"/>
      <c r="C3930" s="148"/>
      <c r="D3930" s="148"/>
      <c r="E3930" s="148"/>
      <c r="F3930" s="148"/>
      <c r="G3930" s="148"/>
      <c r="H3930" s="148"/>
      <c r="I3930" s="148"/>
      <c r="J3930" s="148"/>
      <c r="K3930" s="148"/>
      <c r="L3930" s="148"/>
      <c r="M3930" s="148"/>
    </row>
    <row r="3931" spans="2:13" x14ac:dyDescent="0.2">
      <c r="B3931" s="148"/>
      <c r="C3931" s="148"/>
      <c r="D3931" s="148"/>
      <c r="E3931" s="148"/>
      <c r="F3931" s="148"/>
      <c r="G3931" s="148"/>
      <c r="H3931" s="148"/>
      <c r="I3931" s="148"/>
      <c r="J3931" s="148"/>
      <c r="K3931" s="148"/>
      <c r="L3931" s="148"/>
      <c r="M3931" s="148"/>
    </row>
    <row r="3932" spans="2:13" x14ac:dyDescent="0.2">
      <c r="B3932" s="148"/>
      <c r="C3932" s="148"/>
      <c r="D3932" s="148"/>
      <c r="E3932" s="148"/>
      <c r="F3932" s="148"/>
      <c r="G3932" s="148"/>
      <c r="H3932" s="148"/>
      <c r="I3932" s="148"/>
      <c r="J3932" s="148"/>
      <c r="K3932" s="148"/>
      <c r="L3932" s="148"/>
      <c r="M3932" s="148"/>
    </row>
    <row r="3933" spans="2:13" x14ac:dyDescent="0.2">
      <c r="B3933" s="148"/>
      <c r="C3933" s="148"/>
      <c r="D3933" s="148"/>
      <c r="E3933" s="148"/>
      <c r="F3933" s="148"/>
      <c r="G3933" s="148"/>
      <c r="H3933" s="148"/>
      <c r="I3933" s="148"/>
      <c r="J3933" s="148"/>
      <c r="K3933" s="148"/>
      <c r="L3933" s="148"/>
      <c r="M3933" s="148"/>
    </row>
    <row r="3934" spans="2:13" x14ac:dyDescent="0.2">
      <c r="B3934" s="148"/>
      <c r="C3934" s="148"/>
      <c r="D3934" s="148"/>
      <c r="E3934" s="148"/>
      <c r="F3934" s="148"/>
      <c r="G3934" s="148"/>
      <c r="H3934" s="148"/>
      <c r="I3934" s="148"/>
      <c r="J3934" s="148"/>
      <c r="K3934" s="148"/>
      <c r="L3934" s="148"/>
      <c r="M3934" s="148"/>
    </row>
    <row r="3935" spans="2:13" x14ac:dyDescent="0.2">
      <c r="B3935" s="148"/>
      <c r="C3935" s="148"/>
      <c r="D3935" s="148"/>
      <c r="E3935" s="148"/>
      <c r="F3935" s="148"/>
      <c r="G3935" s="148"/>
      <c r="H3935" s="148"/>
      <c r="I3935" s="148"/>
      <c r="J3935" s="148"/>
      <c r="K3935" s="148"/>
      <c r="L3935" s="148"/>
      <c r="M3935" s="148"/>
    </row>
    <row r="3936" spans="2:13" x14ac:dyDescent="0.2">
      <c r="B3936" s="148"/>
      <c r="C3936" s="148"/>
      <c r="D3936" s="148"/>
      <c r="E3936" s="148"/>
      <c r="F3936" s="148"/>
      <c r="G3936" s="148"/>
      <c r="H3936" s="148"/>
      <c r="I3936" s="148"/>
      <c r="J3936" s="148"/>
      <c r="K3936" s="148"/>
      <c r="L3936" s="148"/>
      <c r="M3936" s="148"/>
    </row>
    <row r="3937" spans="2:13" x14ac:dyDescent="0.2">
      <c r="B3937" s="148"/>
      <c r="C3937" s="148"/>
      <c r="D3937" s="148"/>
      <c r="E3937" s="148"/>
      <c r="F3937" s="148"/>
      <c r="G3937" s="148"/>
      <c r="H3937" s="148"/>
      <c r="I3937" s="148"/>
      <c r="J3937" s="148"/>
      <c r="K3937" s="148"/>
      <c r="L3937" s="148"/>
      <c r="M3937" s="148"/>
    </row>
    <row r="3938" spans="2:13" x14ac:dyDescent="0.2">
      <c r="B3938" s="148"/>
      <c r="C3938" s="148"/>
      <c r="D3938" s="148"/>
      <c r="E3938" s="148"/>
      <c r="F3938" s="148"/>
      <c r="G3938" s="148"/>
      <c r="H3938" s="148"/>
      <c r="I3938" s="148"/>
      <c r="J3938" s="148"/>
      <c r="K3938" s="148"/>
      <c r="L3938" s="148"/>
      <c r="M3938" s="148"/>
    </row>
    <row r="3939" spans="2:13" x14ac:dyDescent="0.2">
      <c r="B3939" s="148"/>
      <c r="C3939" s="148"/>
      <c r="D3939" s="148"/>
      <c r="E3939" s="148"/>
      <c r="F3939" s="148"/>
      <c r="G3939" s="148"/>
      <c r="H3939" s="148"/>
      <c r="I3939" s="148"/>
      <c r="J3939" s="148"/>
      <c r="K3939" s="148"/>
      <c r="L3939" s="148"/>
      <c r="M3939" s="148"/>
    </row>
    <row r="3940" spans="2:13" x14ac:dyDescent="0.2">
      <c r="B3940" s="148"/>
      <c r="C3940" s="148"/>
      <c r="D3940" s="148"/>
      <c r="E3940" s="148"/>
      <c r="F3940" s="148"/>
      <c r="G3940" s="148"/>
      <c r="H3940" s="148"/>
      <c r="I3940" s="148"/>
      <c r="J3940" s="148"/>
      <c r="K3940" s="148"/>
      <c r="L3940" s="148"/>
      <c r="M3940" s="148"/>
    </row>
    <row r="3941" spans="2:13" x14ac:dyDescent="0.2">
      <c r="B3941" s="148"/>
      <c r="C3941" s="148"/>
      <c r="D3941" s="148"/>
      <c r="E3941" s="148"/>
      <c r="F3941" s="148"/>
      <c r="G3941" s="148"/>
      <c r="H3941" s="148"/>
      <c r="I3941" s="148"/>
      <c r="J3941" s="148"/>
      <c r="K3941" s="148"/>
      <c r="L3941" s="148"/>
      <c r="M3941" s="148"/>
    </row>
    <row r="3942" spans="2:13" x14ac:dyDescent="0.2">
      <c r="B3942" s="148"/>
      <c r="C3942" s="148"/>
      <c r="D3942" s="148"/>
      <c r="E3942" s="148"/>
      <c r="F3942" s="148"/>
      <c r="G3942" s="148"/>
      <c r="H3942" s="148"/>
      <c r="I3942" s="148"/>
      <c r="J3942" s="148"/>
      <c r="K3942" s="148"/>
      <c r="L3942" s="148"/>
      <c r="M3942" s="148"/>
    </row>
    <row r="3943" spans="2:13" x14ac:dyDescent="0.2">
      <c r="B3943" s="148"/>
      <c r="C3943" s="148"/>
      <c r="D3943" s="148"/>
      <c r="E3943" s="148"/>
      <c r="F3943" s="148"/>
      <c r="G3943" s="148"/>
      <c r="H3943" s="148"/>
      <c r="I3943" s="148"/>
      <c r="J3943" s="148"/>
      <c r="K3943" s="148"/>
      <c r="L3943" s="148"/>
      <c r="M3943" s="148"/>
    </row>
    <row r="3944" spans="2:13" x14ac:dyDescent="0.2">
      <c r="B3944" s="148"/>
      <c r="C3944" s="148"/>
      <c r="D3944" s="148"/>
      <c r="E3944" s="148"/>
      <c r="F3944" s="148"/>
      <c r="G3944" s="148"/>
      <c r="H3944" s="148"/>
      <c r="I3944" s="148"/>
      <c r="J3944" s="148"/>
      <c r="K3944" s="148"/>
      <c r="L3944" s="148"/>
      <c r="M3944" s="148"/>
    </row>
    <row r="3945" spans="2:13" x14ac:dyDescent="0.2">
      <c r="B3945" s="148"/>
      <c r="C3945" s="148"/>
      <c r="D3945" s="148"/>
      <c r="E3945" s="148"/>
      <c r="F3945" s="148"/>
      <c r="G3945" s="148"/>
      <c r="H3945" s="148"/>
      <c r="I3945" s="148"/>
      <c r="J3945" s="148"/>
      <c r="K3945" s="148"/>
      <c r="L3945" s="148"/>
      <c r="M3945" s="148"/>
    </row>
    <row r="3946" spans="2:13" x14ac:dyDescent="0.2">
      <c r="B3946" s="148"/>
      <c r="C3946" s="148"/>
      <c r="D3946" s="148"/>
      <c r="E3946" s="148"/>
      <c r="F3946" s="148"/>
      <c r="G3946" s="148"/>
      <c r="H3946" s="148"/>
      <c r="I3946" s="148"/>
      <c r="J3946" s="148"/>
      <c r="K3946" s="148"/>
      <c r="L3946" s="148"/>
      <c r="M3946" s="148"/>
    </row>
    <row r="3947" spans="2:13" x14ac:dyDescent="0.2">
      <c r="B3947" s="148"/>
      <c r="C3947" s="148"/>
      <c r="D3947" s="148"/>
      <c r="E3947" s="148"/>
      <c r="F3947" s="148"/>
      <c r="G3947" s="148"/>
      <c r="H3947" s="148"/>
      <c r="I3947" s="148"/>
      <c r="J3947" s="148"/>
      <c r="K3947" s="148"/>
      <c r="L3947" s="148"/>
      <c r="M3947" s="148"/>
    </row>
    <row r="3948" spans="2:13" x14ac:dyDescent="0.2">
      <c r="B3948" s="148"/>
      <c r="C3948" s="148"/>
      <c r="D3948" s="148"/>
      <c r="E3948" s="148"/>
      <c r="F3948" s="148"/>
      <c r="G3948" s="148"/>
      <c r="H3948" s="148"/>
      <c r="I3948" s="148"/>
      <c r="J3948" s="148"/>
      <c r="K3948" s="148"/>
      <c r="L3948" s="148"/>
      <c r="M3948" s="148"/>
    </row>
    <row r="3949" spans="2:13" x14ac:dyDescent="0.2">
      <c r="B3949" s="148"/>
      <c r="C3949" s="148"/>
      <c r="D3949" s="148"/>
      <c r="E3949" s="148"/>
      <c r="F3949" s="148"/>
      <c r="G3949" s="148"/>
      <c r="H3949" s="148"/>
      <c r="I3949" s="148"/>
      <c r="J3949" s="148"/>
      <c r="K3949" s="148"/>
      <c r="L3949" s="148"/>
      <c r="M3949" s="148"/>
    </row>
    <row r="3950" spans="2:13" x14ac:dyDescent="0.2">
      <c r="B3950" s="148"/>
      <c r="C3950" s="148"/>
      <c r="D3950" s="148"/>
      <c r="E3950" s="148"/>
      <c r="F3950" s="148"/>
      <c r="G3950" s="148"/>
      <c r="H3950" s="148"/>
      <c r="I3950" s="148"/>
      <c r="J3950" s="148"/>
      <c r="K3950" s="148"/>
      <c r="L3950" s="148"/>
      <c r="M3950" s="148"/>
    </row>
    <row r="3951" spans="2:13" x14ac:dyDescent="0.2">
      <c r="B3951" s="148"/>
      <c r="C3951" s="148"/>
      <c r="D3951" s="148"/>
      <c r="E3951" s="148"/>
      <c r="F3951" s="148"/>
      <c r="G3951" s="148"/>
      <c r="H3951" s="148"/>
      <c r="I3951" s="148"/>
      <c r="J3951" s="148"/>
      <c r="K3951" s="148"/>
      <c r="L3951" s="148"/>
      <c r="M3951" s="148"/>
    </row>
    <row r="3952" spans="2:13" x14ac:dyDescent="0.2">
      <c r="B3952" s="148"/>
      <c r="C3952" s="148"/>
      <c r="D3952" s="148"/>
      <c r="E3952" s="148"/>
      <c r="F3952" s="148"/>
      <c r="G3952" s="148"/>
      <c r="H3952" s="148"/>
      <c r="I3952" s="148"/>
      <c r="J3952" s="148"/>
      <c r="K3952" s="148"/>
      <c r="L3952" s="148"/>
      <c r="M3952" s="148"/>
    </row>
    <row r="3953" spans="2:13" x14ac:dyDescent="0.2">
      <c r="B3953" s="148"/>
      <c r="C3953" s="148"/>
      <c r="D3953" s="148"/>
      <c r="E3953" s="148"/>
      <c r="F3953" s="148"/>
      <c r="G3953" s="148"/>
      <c r="H3953" s="148"/>
      <c r="I3953" s="148"/>
      <c r="J3953" s="148"/>
      <c r="K3953" s="148"/>
      <c r="L3953" s="148"/>
      <c r="M3953" s="148"/>
    </row>
    <row r="3954" spans="2:13" x14ac:dyDescent="0.2">
      <c r="B3954" s="148"/>
      <c r="C3954" s="148"/>
      <c r="D3954" s="148"/>
      <c r="E3954" s="148"/>
      <c r="F3954" s="148"/>
      <c r="G3954" s="148"/>
      <c r="H3954" s="148"/>
      <c r="I3954" s="148"/>
      <c r="J3954" s="148"/>
      <c r="K3954" s="148"/>
      <c r="L3954" s="148"/>
      <c r="M3954" s="148"/>
    </row>
    <row r="3955" spans="2:13" x14ac:dyDescent="0.2">
      <c r="B3955" s="148"/>
      <c r="C3955" s="148"/>
      <c r="D3955" s="148"/>
      <c r="E3955" s="148"/>
      <c r="F3955" s="148"/>
      <c r="G3955" s="148"/>
      <c r="H3955" s="148"/>
      <c r="I3955" s="148"/>
      <c r="J3955" s="148"/>
      <c r="K3955" s="148"/>
      <c r="L3955" s="148"/>
      <c r="M3955" s="148"/>
    </row>
    <row r="3956" spans="2:13" x14ac:dyDescent="0.2">
      <c r="B3956" s="148"/>
      <c r="C3956" s="148"/>
      <c r="D3956" s="148"/>
      <c r="E3956" s="148"/>
      <c r="F3956" s="148"/>
      <c r="G3956" s="148"/>
      <c r="H3956" s="148"/>
      <c r="I3956" s="148"/>
      <c r="J3956" s="148"/>
      <c r="K3956" s="148"/>
      <c r="L3956" s="148"/>
      <c r="M3956" s="148"/>
    </row>
    <row r="3957" spans="2:13" x14ac:dyDescent="0.2">
      <c r="B3957" s="148"/>
      <c r="C3957" s="148"/>
      <c r="D3957" s="148"/>
      <c r="E3957" s="148"/>
      <c r="F3957" s="148"/>
      <c r="G3957" s="148"/>
      <c r="H3957" s="148"/>
      <c r="I3957" s="148"/>
      <c r="J3957" s="148"/>
      <c r="K3957" s="148"/>
      <c r="L3957" s="148"/>
      <c r="M3957" s="148"/>
    </row>
    <row r="3958" spans="2:13" x14ac:dyDescent="0.2">
      <c r="B3958" s="148"/>
      <c r="C3958" s="148"/>
      <c r="D3958" s="148"/>
      <c r="E3958" s="148"/>
      <c r="F3958" s="148"/>
      <c r="G3958" s="148"/>
      <c r="H3958" s="148"/>
      <c r="I3958" s="148"/>
      <c r="J3958" s="148"/>
      <c r="K3958" s="148"/>
      <c r="L3958" s="148"/>
      <c r="M3958" s="148"/>
    </row>
    <row r="3959" spans="2:13" x14ac:dyDescent="0.2">
      <c r="B3959" s="148"/>
      <c r="C3959" s="148"/>
      <c r="D3959" s="148"/>
      <c r="E3959" s="148"/>
      <c r="F3959" s="148"/>
      <c r="G3959" s="148"/>
      <c r="H3959" s="148"/>
      <c r="I3959" s="148"/>
      <c r="J3959" s="148"/>
      <c r="K3959" s="148"/>
      <c r="L3959" s="148"/>
      <c r="M3959" s="148"/>
    </row>
    <row r="3960" spans="2:13" x14ac:dyDescent="0.2">
      <c r="B3960" s="148"/>
      <c r="C3960" s="148"/>
      <c r="D3960" s="148"/>
      <c r="E3960" s="148"/>
      <c r="F3960" s="148"/>
      <c r="G3960" s="148"/>
      <c r="H3960" s="148"/>
      <c r="I3960" s="148"/>
      <c r="J3960" s="148"/>
      <c r="K3960" s="148"/>
      <c r="L3960" s="148"/>
      <c r="M3960" s="148"/>
    </row>
    <row r="3961" spans="2:13" x14ac:dyDescent="0.2">
      <c r="B3961" s="148"/>
      <c r="C3961" s="148"/>
      <c r="D3961" s="148"/>
      <c r="E3961" s="148"/>
      <c r="F3961" s="148"/>
      <c r="G3961" s="148"/>
      <c r="H3961" s="148"/>
      <c r="I3961" s="148"/>
      <c r="J3961" s="148"/>
      <c r="K3961" s="148"/>
      <c r="L3961" s="148"/>
      <c r="M3961" s="148"/>
    </row>
    <row r="3962" spans="2:13" x14ac:dyDescent="0.2">
      <c r="B3962" s="148"/>
      <c r="C3962" s="148"/>
      <c r="D3962" s="148"/>
      <c r="E3962" s="148"/>
      <c r="F3962" s="148"/>
      <c r="G3962" s="148"/>
      <c r="H3962" s="148"/>
      <c r="I3962" s="148"/>
      <c r="J3962" s="148"/>
      <c r="K3962" s="148"/>
      <c r="L3962" s="148"/>
      <c r="M3962" s="148"/>
    </row>
    <row r="3963" spans="2:13" x14ac:dyDescent="0.2">
      <c r="B3963" s="148"/>
      <c r="C3963" s="148"/>
      <c r="D3963" s="148"/>
      <c r="E3963" s="148"/>
      <c r="F3963" s="148"/>
      <c r="G3963" s="148"/>
      <c r="H3963" s="148"/>
      <c r="I3963" s="148"/>
      <c r="J3963" s="148"/>
      <c r="K3963" s="148"/>
      <c r="L3963" s="148"/>
      <c r="M3963" s="148"/>
    </row>
    <row r="3964" spans="2:13" x14ac:dyDescent="0.2">
      <c r="B3964" s="148"/>
      <c r="C3964" s="148"/>
      <c r="D3964" s="148"/>
      <c r="E3964" s="148"/>
      <c r="F3964" s="148"/>
      <c r="G3964" s="148"/>
      <c r="H3964" s="148"/>
      <c r="I3964" s="148"/>
      <c r="J3964" s="148"/>
      <c r="K3964" s="148"/>
      <c r="L3964" s="148"/>
      <c r="M3964" s="148"/>
    </row>
    <row r="3965" spans="2:13" x14ac:dyDescent="0.2">
      <c r="B3965" s="148"/>
      <c r="C3965" s="148"/>
      <c r="D3965" s="148"/>
      <c r="E3965" s="148"/>
      <c r="F3965" s="148"/>
      <c r="G3965" s="148"/>
      <c r="H3965" s="148"/>
      <c r="I3965" s="148"/>
      <c r="J3965" s="148"/>
      <c r="K3965" s="148"/>
      <c r="L3965" s="148"/>
      <c r="M3965" s="148"/>
    </row>
    <row r="3966" spans="2:13" x14ac:dyDescent="0.2">
      <c r="B3966" s="148"/>
      <c r="C3966" s="148"/>
      <c r="D3966" s="148"/>
      <c r="E3966" s="148"/>
      <c r="F3966" s="148"/>
      <c r="G3966" s="148"/>
      <c r="H3966" s="148"/>
      <c r="I3966" s="148"/>
      <c r="J3966" s="148"/>
      <c r="K3966" s="148"/>
      <c r="L3966" s="148"/>
      <c r="M3966" s="148"/>
    </row>
    <row r="3967" spans="2:13" x14ac:dyDescent="0.2">
      <c r="B3967" s="148"/>
      <c r="C3967" s="148"/>
      <c r="D3967" s="148"/>
      <c r="E3967" s="148"/>
      <c r="F3967" s="148"/>
      <c r="G3967" s="148"/>
      <c r="H3967" s="148"/>
      <c r="I3967" s="148"/>
      <c r="J3967" s="148"/>
      <c r="K3967" s="148"/>
      <c r="L3967" s="148"/>
      <c r="M3967" s="148"/>
    </row>
    <row r="3968" spans="2:13" x14ac:dyDescent="0.2">
      <c r="B3968" s="148"/>
      <c r="C3968" s="148"/>
      <c r="D3968" s="148"/>
      <c r="E3968" s="148"/>
      <c r="F3968" s="148"/>
      <c r="G3968" s="148"/>
      <c r="H3968" s="148"/>
      <c r="I3968" s="148"/>
      <c r="J3968" s="148"/>
      <c r="K3968" s="148"/>
      <c r="L3968" s="148"/>
      <c r="M3968" s="148"/>
    </row>
    <row r="3969" spans="2:13" x14ac:dyDescent="0.2">
      <c r="B3969" s="148"/>
      <c r="C3969" s="148"/>
      <c r="D3969" s="148"/>
      <c r="E3969" s="148"/>
      <c r="F3969" s="148"/>
      <c r="G3969" s="148"/>
      <c r="H3969" s="148"/>
      <c r="I3969" s="148"/>
      <c r="J3969" s="148"/>
      <c r="K3969" s="148"/>
      <c r="L3969" s="148"/>
      <c r="M3969" s="148"/>
    </row>
    <row r="3970" spans="2:13" x14ac:dyDescent="0.2">
      <c r="B3970" s="148"/>
      <c r="C3970" s="148"/>
      <c r="D3970" s="148"/>
      <c r="E3970" s="148"/>
      <c r="F3970" s="148"/>
      <c r="G3970" s="148"/>
      <c r="H3970" s="148"/>
      <c r="I3970" s="148"/>
      <c r="J3970" s="148"/>
      <c r="K3970" s="148"/>
      <c r="L3970" s="148"/>
      <c r="M3970" s="148"/>
    </row>
    <row r="3971" spans="2:13" x14ac:dyDescent="0.2">
      <c r="B3971" s="148"/>
      <c r="C3971" s="148"/>
      <c r="D3971" s="148"/>
      <c r="E3971" s="148"/>
      <c r="F3971" s="148"/>
      <c r="G3971" s="148"/>
      <c r="H3971" s="148"/>
      <c r="I3971" s="148"/>
      <c r="J3971" s="148"/>
      <c r="K3971" s="148"/>
      <c r="L3971" s="148"/>
      <c r="M3971" s="148"/>
    </row>
    <row r="3972" spans="2:13" x14ac:dyDescent="0.2">
      <c r="B3972" s="148"/>
      <c r="C3972" s="148"/>
      <c r="D3972" s="148"/>
      <c r="E3972" s="148"/>
      <c r="F3972" s="148"/>
      <c r="G3972" s="148"/>
      <c r="H3972" s="148"/>
      <c r="I3972" s="148"/>
      <c r="J3972" s="148"/>
      <c r="K3972" s="148"/>
      <c r="L3972" s="148"/>
      <c r="M3972" s="148"/>
    </row>
    <row r="3973" spans="2:13" x14ac:dyDescent="0.2">
      <c r="B3973" s="148"/>
      <c r="C3973" s="148"/>
      <c r="D3973" s="148"/>
      <c r="E3973" s="148"/>
      <c r="F3973" s="148"/>
      <c r="G3973" s="148"/>
      <c r="H3973" s="148"/>
      <c r="I3973" s="148"/>
      <c r="J3973" s="148"/>
      <c r="K3973" s="148"/>
      <c r="L3973" s="148"/>
      <c r="M3973" s="148"/>
    </row>
    <row r="3974" spans="2:13" x14ac:dyDescent="0.2">
      <c r="B3974" s="148"/>
      <c r="C3974" s="148"/>
      <c r="D3974" s="148"/>
      <c r="E3974" s="148"/>
      <c r="F3974" s="148"/>
      <c r="G3974" s="148"/>
      <c r="H3974" s="148"/>
      <c r="I3974" s="148"/>
      <c r="J3974" s="148"/>
      <c r="K3974" s="148"/>
      <c r="L3974" s="148"/>
      <c r="M3974" s="148"/>
    </row>
    <row r="3975" spans="2:13" x14ac:dyDescent="0.2">
      <c r="B3975" s="148"/>
      <c r="C3975" s="148"/>
      <c r="D3975" s="148"/>
      <c r="E3975" s="148"/>
      <c r="F3975" s="148"/>
      <c r="G3975" s="148"/>
      <c r="H3975" s="148"/>
      <c r="I3975" s="148"/>
      <c r="J3975" s="148"/>
      <c r="K3975" s="148"/>
      <c r="L3975" s="148"/>
      <c r="M3975" s="148"/>
    </row>
    <row r="3976" spans="2:13" x14ac:dyDescent="0.2">
      <c r="B3976" s="148"/>
      <c r="C3976" s="148"/>
      <c r="D3976" s="148"/>
      <c r="E3976" s="148"/>
      <c r="F3976" s="148"/>
      <c r="G3976" s="148"/>
      <c r="H3976" s="148"/>
      <c r="I3976" s="148"/>
      <c r="J3976" s="148"/>
      <c r="K3976" s="148"/>
      <c r="L3976" s="148"/>
      <c r="M3976" s="148"/>
    </row>
    <row r="3977" spans="2:13" x14ac:dyDescent="0.2">
      <c r="B3977" s="148"/>
      <c r="C3977" s="148"/>
      <c r="D3977" s="148"/>
      <c r="E3977" s="148"/>
      <c r="F3977" s="148"/>
      <c r="G3977" s="148"/>
      <c r="H3977" s="148"/>
      <c r="I3977" s="148"/>
      <c r="J3977" s="148"/>
      <c r="K3977" s="148"/>
      <c r="L3977" s="148"/>
      <c r="M3977" s="148"/>
    </row>
    <row r="3978" spans="2:13" x14ac:dyDescent="0.2">
      <c r="B3978" s="148"/>
      <c r="C3978" s="148"/>
      <c r="D3978" s="148"/>
      <c r="E3978" s="148"/>
      <c r="F3978" s="148"/>
      <c r="G3978" s="148"/>
      <c r="H3978" s="148"/>
      <c r="I3978" s="148"/>
      <c r="J3978" s="148"/>
      <c r="K3978" s="148"/>
      <c r="L3978" s="148"/>
      <c r="M3978" s="148"/>
    </row>
    <row r="3979" spans="2:13" x14ac:dyDescent="0.2">
      <c r="B3979" s="148"/>
      <c r="C3979" s="148"/>
      <c r="D3979" s="148"/>
      <c r="E3979" s="148"/>
      <c r="F3979" s="148"/>
      <c r="G3979" s="148"/>
      <c r="H3979" s="148"/>
      <c r="I3979" s="148"/>
      <c r="J3979" s="148"/>
      <c r="K3979" s="148"/>
      <c r="L3979" s="148"/>
      <c r="M3979" s="148"/>
    </row>
    <row r="3980" spans="2:13" x14ac:dyDescent="0.2">
      <c r="B3980" s="148"/>
      <c r="C3980" s="148"/>
      <c r="D3980" s="148"/>
      <c r="E3980" s="148"/>
      <c r="F3980" s="148"/>
      <c r="G3980" s="148"/>
      <c r="H3980" s="148"/>
      <c r="I3980" s="148"/>
      <c r="J3980" s="148"/>
      <c r="K3980" s="148"/>
      <c r="L3980" s="148"/>
      <c r="M3980" s="148"/>
    </row>
    <row r="3981" spans="2:13" x14ac:dyDescent="0.2">
      <c r="B3981" s="148"/>
      <c r="C3981" s="148"/>
      <c r="D3981" s="148"/>
      <c r="E3981" s="148"/>
      <c r="F3981" s="148"/>
      <c r="G3981" s="148"/>
      <c r="H3981" s="148"/>
      <c r="I3981" s="148"/>
      <c r="J3981" s="148"/>
      <c r="K3981" s="148"/>
      <c r="L3981" s="148"/>
      <c r="M3981" s="148"/>
    </row>
    <row r="3982" spans="2:13" x14ac:dyDescent="0.2">
      <c r="B3982" s="148"/>
      <c r="C3982" s="148"/>
      <c r="D3982" s="148"/>
      <c r="E3982" s="148"/>
      <c r="F3982" s="148"/>
      <c r="G3982" s="148"/>
      <c r="H3982" s="148"/>
      <c r="I3982" s="148"/>
      <c r="J3982" s="148"/>
      <c r="K3982" s="148"/>
      <c r="L3982" s="148"/>
      <c r="M3982" s="148"/>
    </row>
    <row r="3983" spans="2:13" x14ac:dyDescent="0.2">
      <c r="B3983" s="148"/>
      <c r="C3983" s="148"/>
      <c r="D3983" s="148"/>
      <c r="E3983" s="148"/>
      <c r="F3983" s="148"/>
      <c r="G3983" s="148"/>
      <c r="H3983" s="148"/>
      <c r="I3983" s="148"/>
      <c r="J3983" s="148"/>
      <c r="K3983" s="148"/>
      <c r="L3983" s="148"/>
      <c r="M3983" s="148"/>
    </row>
    <row r="3984" spans="2:13" x14ac:dyDescent="0.2">
      <c r="B3984" s="148"/>
      <c r="C3984" s="148"/>
      <c r="D3984" s="148"/>
      <c r="E3984" s="148"/>
      <c r="F3984" s="148"/>
      <c r="G3984" s="148"/>
      <c r="H3984" s="148"/>
      <c r="I3984" s="148"/>
      <c r="J3984" s="148"/>
      <c r="K3984" s="148"/>
      <c r="L3984" s="148"/>
      <c r="M3984" s="148"/>
    </row>
    <row r="3985" spans="2:13" x14ac:dyDescent="0.2">
      <c r="B3985" s="148"/>
      <c r="C3985" s="148"/>
      <c r="D3985" s="148"/>
      <c r="E3985" s="148"/>
      <c r="F3985" s="148"/>
      <c r="G3985" s="148"/>
      <c r="H3985" s="148"/>
      <c r="I3985" s="148"/>
      <c r="J3985" s="148"/>
      <c r="K3985" s="148"/>
      <c r="L3985" s="148"/>
      <c r="M3985" s="148"/>
    </row>
    <row r="3986" spans="2:13" x14ac:dyDescent="0.2">
      <c r="B3986" s="148"/>
      <c r="C3986" s="148"/>
      <c r="D3986" s="148"/>
      <c r="E3986" s="148"/>
      <c r="F3986" s="148"/>
      <c r="G3986" s="148"/>
      <c r="H3986" s="148"/>
      <c r="I3986" s="148"/>
      <c r="J3986" s="148"/>
      <c r="K3986" s="148"/>
      <c r="L3986" s="148"/>
      <c r="M3986" s="148"/>
    </row>
    <row r="3987" spans="2:13" x14ac:dyDescent="0.2">
      <c r="B3987" s="148"/>
      <c r="C3987" s="148"/>
      <c r="D3987" s="148"/>
      <c r="E3987" s="148"/>
      <c r="F3987" s="148"/>
      <c r="G3987" s="148"/>
      <c r="H3987" s="148"/>
      <c r="I3987" s="148"/>
      <c r="J3987" s="148"/>
      <c r="K3987" s="148"/>
      <c r="L3987" s="148"/>
      <c r="M3987" s="148"/>
    </row>
    <row r="3988" spans="2:13" x14ac:dyDescent="0.2">
      <c r="B3988" s="148"/>
      <c r="C3988" s="148"/>
      <c r="D3988" s="148"/>
      <c r="E3988" s="148"/>
      <c r="F3988" s="148"/>
      <c r="G3988" s="148"/>
      <c r="H3988" s="148"/>
      <c r="I3988" s="148"/>
      <c r="J3988" s="148"/>
      <c r="K3988" s="148"/>
      <c r="L3988" s="148"/>
      <c r="M3988" s="148"/>
    </row>
    <row r="3989" spans="2:13" x14ac:dyDescent="0.2">
      <c r="B3989" s="148"/>
      <c r="C3989" s="148"/>
      <c r="D3989" s="148"/>
      <c r="E3989" s="148"/>
      <c r="F3989" s="148"/>
      <c r="G3989" s="148"/>
      <c r="H3989" s="148"/>
      <c r="I3989" s="148"/>
      <c r="J3989" s="148"/>
      <c r="K3989" s="148"/>
      <c r="L3989" s="148"/>
      <c r="M3989" s="148"/>
    </row>
    <row r="3990" spans="2:13" x14ac:dyDescent="0.2">
      <c r="B3990" s="148"/>
      <c r="C3990" s="148"/>
      <c r="D3990" s="148"/>
      <c r="E3990" s="148"/>
      <c r="F3990" s="148"/>
      <c r="G3990" s="148"/>
      <c r="H3990" s="148"/>
      <c r="I3990" s="148"/>
      <c r="J3990" s="148"/>
      <c r="K3990" s="148"/>
      <c r="L3990" s="148"/>
      <c r="M3990" s="148"/>
    </row>
    <row r="3991" spans="2:13" x14ac:dyDescent="0.2">
      <c r="B3991" s="148"/>
      <c r="C3991" s="148"/>
      <c r="D3991" s="148"/>
      <c r="E3991" s="148"/>
      <c r="F3991" s="148"/>
      <c r="G3991" s="148"/>
      <c r="H3991" s="148"/>
      <c r="I3991" s="148"/>
      <c r="J3991" s="148"/>
      <c r="K3991" s="148"/>
      <c r="L3991" s="148"/>
      <c r="M3991" s="148"/>
    </row>
    <row r="3992" spans="2:13" x14ac:dyDescent="0.2">
      <c r="B3992" s="148"/>
      <c r="C3992" s="148"/>
      <c r="D3992" s="148"/>
      <c r="E3992" s="148"/>
      <c r="F3992" s="148"/>
      <c r="G3992" s="148"/>
      <c r="H3992" s="148"/>
      <c r="I3992" s="148"/>
      <c r="J3992" s="148"/>
      <c r="K3992" s="148"/>
      <c r="L3992" s="148"/>
      <c r="M3992" s="148"/>
    </row>
    <row r="3993" spans="2:13" x14ac:dyDescent="0.2">
      <c r="B3993" s="148"/>
      <c r="C3993" s="148"/>
      <c r="D3993" s="148"/>
      <c r="E3993" s="148"/>
      <c r="F3993" s="148"/>
      <c r="G3993" s="148"/>
      <c r="H3993" s="148"/>
      <c r="I3993" s="148"/>
      <c r="J3993" s="148"/>
      <c r="K3993" s="148"/>
      <c r="L3993" s="148"/>
      <c r="M3993" s="148"/>
    </row>
    <row r="3994" spans="2:13" x14ac:dyDescent="0.2">
      <c r="B3994" s="148"/>
      <c r="C3994" s="148"/>
      <c r="D3994" s="148"/>
      <c r="E3994" s="148"/>
      <c r="F3994" s="148"/>
      <c r="G3994" s="148"/>
      <c r="H3994" s="148"/>
      <c r="I3994" s="148"/>
      <c r="J3994" s="148"/>
      <c r="K3994" s="148"/>
      <c r="L3994" s="148"/>
      <c r="M3994" s="148"/>
    </row>
    <row r="3995" spans="2:13" x14ac:dyDescent="0.2">
      <c r="B3995" s="148"/>
      <c r="C3995" s="148"/>
      <c r="D3995" s="148"/>
      <c r="E3995" s="148"/>
      <c r="F3995" s="148"/>
      <c r="G3995" s="148"/>
      <c r="H3995" s="148"/>
      <c r="I3995" s="148"/>
      <c r="J3995" s="148"/>
      <c r="K3995" s="148"/>
      <c r="L3995" s="148"/>
      <c r="M3995" s="148"/>
    </row>
    <row r="3996" spans="2:13" x14ac:dyDescent="0.2">
      <c r="B3996" s="148"/>
      <c r="C3996" s="148"/>
      <c r="D3996" s="148"/>
      <c r="E3996" s="148"/>
      <c r="F3996" s="148"/>
      <c r="G3996" s="148"/>
      <c r="H3996" s="148"/>
      <c r="I3996" s="148"/>
      <c r="J3996" s="148"/>
      <c r="K3996" s="148"/>
      <c r="L3996" s="148"/>
      <c r="M3996" s="148"/>
    </row>
    <row r="3997" spans="2:13" x14ac:dyDescent="0.2">
      <c r="B3997" s="148"/>
      <c r="C3997" s="148"/>
      <c r="D3997" s="148"/>
      <c r="E3997" s="148"/>
      <c r="F3997" s="148"/>
      <c r="G3997" s="148"/>
      <c r="H3997" s="148"/>
      <c r="I3997" s="148"/>
      <c r="J3997" s="148"/>
      <c r="K3997" s="148"/>
      <c r="L3997" s="148"/>
      <c r="M3997" s="148"/>
    </row>
    <row r="3998" spans="2:13" x14ac:dyDescent="0.2">
      <c r="B3998" s="148"/>
      <c r="C3998" s="148"/>
      <c r="D3998" s="148"/>
      <c r="E3998" s="148"/>
      <c r="F3998" s="148"/>
      <c r="G3998" s="148"/>
      <c r="H3998" s="148"/>
      <c r="I3998" s="148"/>
      <c r="J3998" s="148"/>
      <c r="K3998" s="148"/>
      <c r="L3998" s="148"/>
      <c r="M3998" s="148"/>
    </row>
    <row r="3999" spans="2:13" x14ac:dyDescent="0.2">
      <c r="B3999" s="148"/>
      <c r="C3999" s="148"/>
      <c r="D3999" s="148"/>
      <c r="E3999" s="148"/>
      <c r="F3999" s="148"/>
      <c r="G3999" s="148"/>
      <c r="H3999" s="148"/>
      <c r="I3999" s="148"/>
      <c r="J3999" s="148"/>
      <c r="K3999" s="148"/>
      <c r="L3999" s="148"/>
      <c r="M3999" s="148"/>
    </row>
    <row r="4000" spans="2:13" x14ac:dyDescent="0.2">
      <c r="B4000" s="148"/>
      <c r="C4000" s="148"/>
      <c r="D4000" s="148"/>
      <c r="E4000" s="148"/>
      <c r="F4000" s="148"/>
      <c r="G4000" s="148"/>
      <c r="H4000" s="148"/>
      <c r="I4000" s="148"/>
      <c r="J4000" s="148"/>
      <c r="K4000" s="148"/>
      <c r="L4000" s="148"/>
      <c r="M4000" s="148"/>
    </row>
    <row r="4001" spans="2:13" x14ac:dyDescent="0.2">
      <c r="B4001" s="148"/>
      <c r="C4001" s="148"/>
      <c r="D4001" s="148"/>
      <c r="E4001" s="148"/>
      <c r="F4001" s="148"/>
      <c r="G4001" s="148"/>
      <c r="H4001" s="148"/>
      <c r="I4001" s="148"/>
      <c r="J4001" s="148"/>
      <c r="K4001" s="148"/>
      <c r="L4001" s="148"/>
      <c r="M4001" s="148"/>
    </row>
    <row r="4002" spans="2:13" x14ac:dyDescent="0.2">
      <c r="B4002" s="148"/>
      <c r="C4002" s="148"/>
      <c r="D4002" s="148"/>
      <c r="E4002" s="148"/>
      <c r="F4002" s="148"/>
      <c r="G4002" s="148"/>
      <c r="H4002" s="148"/>
      <c r="I4002" s="148"/>
      <c r="J4002" s="148"/>
      <c r="K4002" s="148"/>
      <c r="L4002" s="148"/>
      <c r="M4002" s="148"/>
    </row>
    <row r="4003" spans="2:13" x14ac:dyDescent="0.2">
      <c r="B4003" s="148"/>
      <c r="C4003" s="148"/>
      <c r="D4003" s="148"/>
      <c r="E4003" s="148"/>
      <c r="F4003" s="148"/>
      <c r="G4003" s="148"/>
      <c r="H4003" s="148"/>
      <c r="I4003" s="148"/>
      <c r="J4003" s="148"/>
      <c r="K4003" s="148"/>
      <c r="L4003" s="148"/>
      <c r="M4003" s="148"/>
    </row>
    <row r="4004" spans="2:13" x14ac:dyDescent="0.2">
      <c r="B4004" s="148"/>
      <c r="C4004" s="148"/>
      <c r="D4004" s="148"/>
      <c r="E4004" s="148"/>
      <c r="F4004" s="148"/>
      <c r="G4004" s="148"/>
      <c r="H4004" s="148"/>
      <c r="I4004" s="148"/>
      <c r="J4004" s="148"/>
      <c r="K4004" s="148"/>
      <c r="L4004" s="148"/>
      <c r="M4004" s="148"/>
    </row>
    <row r="4005" spans="2:13" x14ac:dyDescent="0.2">
      <c r="B4005" s="148"/>
      <c r="C4005" s="148"/>
      <c r="D4005" s="148"/>
      <c r="E4005" s="148"/>
      <c r="F4005" s="148"/>
      <c r="G4005" s="148"/>
      <c r="H4005" s="148"/>
      <c r="I4005" s="148"/>
      <c r="J4005" s="148"/>
      <c r="K4005" s="148"/>
      <c r="L4005" s="148"/>
      <c r="M4005" s="148"/>
    </row>
    <row r="4006" spans="2:13" x14ac:dyDescent="0.2">
      <c r="B4006" s="148"/>
      <c r="C4006" s="148"/>
      <c r="D4006" s="148"/>
      <c r="E4006" s="148"/>
      <c r="F4006" s="148"/>
      <c r="G4006" s="148"/>
      <c r="H4006" s="148"/>
      <c r="I4006" s="148"/>
      <c r="J4006" s="148"/>
      <c r="K4006" s="148"/>
      <c r="L4006" s="148"/>
      <c r="M4006" s="148"/>
    </row>
    <row r="4007" spans="2:13" x14ac:dyDescent="0.2">
      <c r="B4007" s="148"/>
      <c r="C4007" s="148"/>
      <c r="D4007" s="148"/>
      <c r="E4007" s="148"/>
      <c r="F4007" s="148"/>
      <c r="G4007" s="148"/>
      <c r="H4007" s="148"/>
      <c r="I4007" s="148"/>
      <c r="J4007" s="148"/>
      <c r="K4007" s="148"/>
      <c r="L4007" s="148"/>
      <c r="M4007" s="148"/>
    </row>
    <row r="4008" spans="2:13" x14ac:dyDescent="0.2">
      <c r="B4008" s="148"/>
      <c r="C4008" s="148"/>
      <c r="D4008" s="148"/>
      <c r="E4008" s="148"/>
      <c r="F4008" s="148"/>
      <c r="G4008" s="148"/>
      <c r="H4008" s="148"/>
      <c r="I4008" s="148"/>
      <c r="J4008" s="148"/>
      <c r="K4008" s="148"/>
      <c r="L4008" s="148"/>
      <c r="M4008" s="148"/>
    </row>
    <row r="4009" spans="2:13" x14ac:dyDescent="0.2">
      <c r="B4009" s="148"/>
      <c r="C4009" s="148"/>
      <c r="D4009" s="148"/>
      <c r="E4009" s="148"/>
      <c r="F4009" s="148"/>
      <c r="G4009" s="148"/>
      <c r="H4009" s="148"/>
      <c r="I4009" s="148"/>
      <c r="J4009" s="148"/>
      <c r="K4009" s="148"/>
      <c r="L4009" s="148"/>
      <c r="M4009" s="148"/>
    </row>
    <row r="4010" spans="2:13" x14ac:dyDescent="0.2">
      <c r="B4010" s="148"/>
      <c r="C4010" s="148"/>
      <c r="D4010" s="148"/>
      <c r="E4010" s="148"/>
      <c r="F4010" s="148"/>
      <c r="G4010" s="148"/>
      <c r="H4010" s="148"/>
      <c r="I4010" s="148"/>
      <c r="J4010" s="148"/>
      <c r="K4010" s="148"/>
      <c r="L4010" s="148"/>
      <c r="M4010" s="148"/>
    </row>
    <row r="4011" spans="2:13" x14ac:dyDescent="0.2">
      <c r="B4011" s="148"/>
      <c r="C4011" s="148"/>
      <c r="D4011" s="148"/>
      <c r="E4011" s="148"/>
      <c r="F4011" s="148"/>
      <c r="G4011" s="148"/>
      <c r="H4011" s="148"/>
      <c r="I4011" s="148"/>
      <c r="J4011" s="148"/>
      <c r="K4011" s="148"/>
      <c r="L4011" s="148"/>
      <c r="M4011" s="148"/>
    </row>
    <row r="4012" spans="2:13" x14ac:dyDescent="0.2">
      <c r="B4012" s="148"/>
      <c r="C4012" s="148"/>
      <c r="D4012" s="148"/>
      <c r="E4012" s="148"/>
      <c r="F4012" s="148"/>
      <c r="G4012" s="148"/>
      <c r="H4012" s="148"/>
      <c r="I4012" s="148"/>
      <c r="J4012" s="148"/>
      <c r="K4012" s="148"/>
      <c r="L4012" s="148"/>
      <c r="M4012" s="148"/>
    </row>
    <row r="4013" spans="2:13" x14ac:dyDescent="0.2">
      <c r="B4013" s="148"/>
      <c r="C4013" s="148"/>
      <c r="D4013" s="148"/>
      <c r="E4013" s="148"/>
      <c r="F4013" s="148"/>
      <c r="G4013" s="148"/>
      <c r="H4013" s="148"/>
      <c r="I4013" s="148"/>
      <c r="J4013" s="148"/>
      <c r="K4013" s="148"/>
      <c r="L4013" s="148"/>
      <c r="M4013" s="148"/>
    </row>
    <row r="4014" spans="2:13" x14ac:dyDescent="0.2">
      <c r="B4014" s="148"/>
      <c r="C4014" s="148"/>
      <c r="D4014" s="148"/>
      <c r="E4014" s="148"/>
      <c r="F4014" s="148"/>
      <c r="G4014" s="148"/>
      <c r="H4014" s="148"/>
      <c r="I4014" s="148"/>
      <c r="J4014" s="148"/>
      <c r="K4014" s="148"/>
      <c r="L4014" s="148"/>
      <c r="M4014" s="148"/>
    </row>
    <row r="4015" spans="2:13" x14ac:dyDescent="0.2">
      <c r="B4015" s="148"/>
      <c r="C4015" s="148"/>
      <c r="D4015" s="148"/>
      <c r="E4015" s="148"/>
      <c r="F4015" s="148"/>
      <c r="G4015" s="148"/>
      <c r="H4015" s="148"/>
      <c r="I4015" s="148"/>
      <c r="J4015" s="148"/>
      <c r="K4015" s="148"/>
      <c r="L4015" s="148"/>
      <c r="M4015" s="148"/>
    </row>
    <row r="4016" spans="2:13" x14ac:dyDescent="0.2">
      <c r="B4016" s="148"/>
      <c r="C4016" s="148"/>
      <c r="D4016" s="148"/>
      <c r="E4016" s="148"/>
      <c r="F4016" s="148"/>
      <c r="G4016" s="148"/>
      <c r="H4016" s="148"/>
      <c r="I4016" s="148"/>
      <c r="J4016" s="148"/>
      <c r="K4016" s="148"/>
      <c r="L4016" s="148"/>
      <c r="M4016" s="148"/>
    </row>
    <row r="4017" spans="2:13" x14ac:dyDescent="0.2">
      <c r="B4017" s="148"/>
      <c r="C4017" s="148"/>
      <c r="D4017" s="148"/>
      <c r="E4017" s="148"/>
      <c r="F4017" s="148"/>
      <c r="G4017" s="148"/>
      <c r="H4017" s="148"/>
      <c r="I4017" s="148"/>
      <c r="J4017" s="148"/>
      <c r="K4017" s="148"/>
      <c r="L4017" s="148"/>
      <c r="M4017" s="148"/>
    </row>
    <row r="4018" spans="2:13" x14ac:dyDescent="0.2">
      <c r="B4018" s="148"/>
      <c r="C4018" s="148"/>
      <c r="D4018" s="148"/>
      <c r="E4018" s="148"/>
      <c r="F4018" s="148"/>
      <c r="G4018" s="148"/>
      <c r="H4018" s="148"/>
      <c r="I4018" s="148"/>
      <c r="J4018" s="148"/>
      <c r="K4018" s="148"/>
      <c r="L4018" s="148"/>
      <c r="M4018" s="148"/>
    </row>
    <row r="4019" spans="2:13" x14ac:dyDescent="0.2">
      <c r="B4019" s="148"/>
      <c r="C4019" s="148"/>
      <c r="D4019" s="148"/>
      <c r="E4019" s="148"/>
      <c r="F4019" s="148"/>
      <c r="G4019" s="148"/>
      <c r="H4019" s="148"/>
      <c r="I4019" s="148"/>
      <c r="J4019" s="148"/>
      <c r="K4019" s="148"/>
      <c r="L4019" s="148"/>
      <c r="M4019" s="148"/>
    </row>
    <row r="4020" spans="2:13" x14ac:dyDescent="0.2">
      <c r="B4020" s="148"/>
      <c r="C4020" s="148"/>
      <c r="D4020" s="148"/>
      <c r="E4020" s="148"/>
      <c r="F4020" s="148"/>
      <c r="G4020" s="148"/>
      <c r="H4020" s="148"/>
      <c r="I4020" s="148"/>
      <c r="J4020" s="148"/>
      <c r="K4020" s="148"/>
      <c r="L4020" s="148"/>
      <c r="M4020" s="148"/>
    </row>
    <row r="4021" spans="2:13" x14ac:dyDescent="0.2">
      <c r="B4021" s="148"/>
      <c r="C4021" s="148"/>
      <c r="D4021" s="148"/>
      <c r="E4021" s="148"/>
      <c r="F4021" s="148"/>
      <c r="G4021" s="148"/>
      <c r="H4021" s="148"/>
      <c r="I4021" s="148"/>
      <c r="J4021" s="148"/>
      <c r="K4021" s="148"/>
      <c r="L4021" s="148"/>
      <c r="M4021" s="148"/>
    </row>
    <row r="4022" spans="2:13" x14ac:dyDescent="0.2">
      <c r="B4022" s="148"/>
      <c r="C4022" s="148"/>
      <c r="D4022" s="148"/>
      <c r="E4022" s="148"/>
      <c r="F4022" s="148"/>
      <c r="G4022" s="148"/>
      <c r="H4022" s="148"/>
      <c r="I4022" s="148"/>
      <c r="J4022" s="148"/>
      <c r="K4022" s="148"/>
      <c r="L4022" s="148"/>
      <c r="M4022" s="148"/>
    </row>
    <row r="4023" spans="2:13" x14ac:dyDescent="0.2">
      <c r="B4023" s="148"/>
      <c r="C4023" s="148"/>
      <c r="D4023" s="148"/>
      <c r="E4023" s="148"/>
      <c r="F4023" s="148"/>
      <c r="G4023" s="148"/>
      <c r="H4023" s="148"/>
      <c r="I4023" s="148"/>
      <c r="J4023" s="148"/>
      <c r="K4023" s="148"/>
      <c r="L4023" s="148"/>
      <c r="M4023" s="148"/>
    </row>
    <row r="4024" spans="2:13" x14ac:dyDescent="0.2">
      <c r="B4024" s="148"/>
      <c r="C4024" s="148"/>
      <c r="D4024" s="148"/>
      <c r="E4024" s="148"/>
      <c r="F4024" s="148"/>
      <c r="G4024" s="148"/>
      <c r="H4024" s="148"/>
      <c r="I4024" s="148"/>
      <c r="J4024" s="148"/>
      <c r="K4024" s="148"/>
      <c r="L4024" s="148"/>
      <c r="M4024" s="148"/>
    </row>
    <row r="4025" spans="2:13" x14ac:dyDescent="0.2">
      <c r="B4025" s="148"/>
      <c r="C4025" s="148"/>
      <c r="D4025" s="148"/>
      <c r="E4025" s="148"/>
      <c r="F4025" s="148"/>
      <c r="G4025" s="148"/>
      <c r="H4025" s="148"/>
      <c r="I4025" s="148"/>
      <c r="J4025" s="148"/>
      <c r="K4025" s="148"/>
      <c r="L4025" s="148"/>
      <c r="M4025" s="148"/>
    </row>
    <row r="4026" spans="2:13" x14ac:dyDescent="0.2">
      <c r="B4026" s="148"/>
      <c r="C4026" s="148"/>
      <c r="D4026" s="148"/>
      <c r="E4026" s="148"/>
      <c r="F4026" s="148"/>
      <c r="G4026" s="148"/>
      <c r="H4026" s="148"/>
      <c r="I4026" s="148"/>
      <c r="J4026" s="148"/>
      <c r="K4026" s="148"/>
      <c r="L4026" s="148"/>
      <c r="M4026" s="148"/>
    </row>
    <row r="4027" spans="2:13" x14ac:dyDescent="0.2">
      <c r="B4027" s="148"/>
      <c r="C4027" s="148"/>
      <c r="D4027" s="148"/>
      <c r="E4027" s="148"/>
      <c r="F4027" s="148"/>
      <c r="G4027" s="148"/>
      <c r="H4027" s="148"/>
      <c r="I4027" s="148"/>
      <c r="J4027" s="148"/>
      <c r="K4027" s="148"/>
      <c r="L4027" s="148"/>
      <c r="M4027" s="148"/>
    </row>
    <row r="4028" spans="2:13" x14ac:dyDescent="0.2">
      <c r="B4028" s="148"/>
      <c r="C4028" s="148"/>
      <c r="D4028" s="148"/>
      <c r="E4028" s="148"/>
      <c r="F4028" s="148"/>
      <c r="G4028" s="148"/>
      <c r="H4028" s="148"/>
      <c r="I4028" s="148"/>
      <c r="J4028" s="148"/>
      <c r="K4028" s="148"/>
      <c r="L4028" s="148"/>
      <c r="M4028" s="148"/>
    </row>
    <row r="4029" spans="2:13" x14ac:dyDescent="0.2">
      <c r="B4029" s="148"/>
      <c r="C4029" s="148"/>
      <c r="D4029" s="148"/>
      <c r="E4029" s="148"/>
      <c r="F4029" s="148"/>
      <c r="G4029" s="148"/>
      <c r="H4029" s="148"/>
      <c r="I4029" s="148"/>
      <c r="J4029" s="148"/>
      <c r="K4029" s="148"/>
      <c r="L4029" s="148"/>
      <c r="M4029" s="148"/>
    </row>
    <row r="4030" spans="2:13" x14ac:dyDescent="0.2">
      <c r="B4030" s="148"/>
      <c r="C4030" s="148"/>
      <c r="D4030" s="148"/>
      <c r="E4030" s="148"/>
      <c r="F4030" s="148"/>
      <c r="G4030" s="148"/>
      <c r="H4030" s="148"/>
      <c r="I4030" s="148"/>
      <c r="J4030" s="148"/>
      <c r="K4030" s="148"/>
      <c r="L4030" s="148"/>
      <c r="M4030" s="148"/>
    </row>
    <row r="4031" spans="2:13" x14ac:dyDescent="0.2">
      <c r="B4031" s="148"/>
      <c r="C4031" s="148"/>
      <c r="D4031" s="148"/>
      <c r="E4031" s="148"/>
      <c r="F4031" s="148"/>
      <c r="G4031" s="148"/>
      <c r="H4031" s="148"/>
      <c r="I4031" s="148"/>
      <c r="J4031" s="148"/>
      <c r="K4031" s="148"/>
      <c r="L4031" s="148"/>
      <c r="M4031" s="148"/>
    </row>
    <row r="4032" spans="2:13" x14ac:dyDescent="0.2">
      <c r="B4032" s="148"/>
      <c r="C4032" s="148"/>
      <c r="D4032" s="148"/>
      <c r="E4032" s="148"/>
      <c r="F4032" s="148"/>
      <c r="G4032" s="148"/>
      <c r="H4032" s="148"/>
      <c r="I4032" s="148"/>
      <c r="J4032" s="148"/>
      <c r="K4032" s="148"/>
      <c r="L4032" s="148"/>
      <c r="M4032" s="148"/>
    </row>
    <row r="4033" spans="2:13" x14ac:dyDescent="0.2">
      <c r="B4033" s="148"/>
      <c r="C4033" s="148"/>
      <c r="D4033" s="148"/>
      <c r="E4033" s="148"/>
      <c r="F4033" s="148"/>
      <c r="G4033" s="148"/>
      <c r="H4033" s="148"/>
      <c r="I4033" s="148"/>
      <c r="J4033" s="148"/>
      <c r="K4033" s="148"/>
      <c r="L4033" s="148"/>
      <c r="M4033" s="148"/>
    </row>
    <row r="4034" spans="2:13" x14ac:dyDescent="0.2">
      <c r="B4034" s="148"/>
      <c r="C4034" s="148"/>
      <c r="D4034" s="148"/>
      <c r="E4034" s="148"/>
      <c r="F4034" s="148"/>
      <c r="G4034" s="148"/>
      <c r="H4034" s="148"/>
      <c r="I4034" s="148"/>
      <c r="J4034" s="148"/>
      <c r="K4034" s="148"/>
      <c r="L4034" s="148"/>
      <c r="M4034" s="148"/>
    </row>
    <row r="4035" spans="2:13" x14ac:dyDescent="0.2">
      <c r="B4035" s="148"/>
      <c r="C4035" s="148"/>
      <c r="D4035" s="148"/>
      <c r="E4035" s="148"/>
      <c r="F4035" s="148"/>
      <c r="G4035" s="148"/>
      <c r="H4035" s="148"/>
      <c r="I4035" s="148"/>
      <c r="J4035" s="148"/>
      <c r="K4035" s="148"/>
      <c r="L4035" s="148"/>
      <c r="M4035" s="148"/>
    </row>
    <row r="4036" spans="2:13" x14ac:dyDescent="0.2">
      <c r="B4036" s="148"/>
      <c r="C4036" s="148"/>
      <c r="D4036" s="148"/>
      <c r="E4036" s="148"/>
      <c r="F4036" s="148"/>
      <c r="G4036" s="148"/>
      <c r="H4036" s="148"/>
      <c r="I4036" s="148"/>
      <c r="J4036" s="148"/>
      <c r="K4036" s="148"/>
      <c r="L4036" s="148"/>
      <c r="M4036" s="148"/>
    </row>
    <row r="4037" spans="2:13" x14ac:dyDescent="0.2">
      <c r="B4037" s="148"/>
      <c r="C4037" s="148"/>
      <c r="D4037" s="148"/>
      <c r="E4037" s="148"/>
      <c r="F4037" s="148"/>
      <c r="G4037" s="148"/>
      <c r="H4037" s="148"/>
      <c r="I4037" s="148"/>
      <c r="J4037" s="148"/>
      <c r="K4037" s="148"/>
      <c r="L4037" s="148"/>
      <c r="M4037" s="148"/>
    </row>
    <row r="4038" spans="2:13" x14ac:dyDescent="0.2">
      <c r="B4038" s="148"/>
      <c r="C4038" s="148"/>
      <c r="D4038" s="148"/>
      <c r="E4038" s="148"/>
      <c r="F4038" s="148"/>
      <c r="G4038" s="148"/>
      <c r="H4038" s="148"/>
      <c r="I4038" s="148"/>
      <c r="J4038" s="148"/>
      <c r="K4038" s="148"/>
      <c r="L4038" s="148"/>
      <c r="M4038" s="148"/>
    </row>
    <row r="4039" spans="2:13" x14ac:dyDescent="0.2">
      <c r="B4039" s="148"/>
      <c r="C4039" s="148"/>
      <c r="D4039" s="148"/>
      <c r="E4039" s="148"/>
      <c r="F4039" s="148"/>
      <c r="G4039" s="148"/>
      <c r="H4039" s="148"/>
      <c r="I4039" s="148"/>
      <c r="J4039" s="148"/>
      <c r="K4039" s="148"/>
      <c r="L4039" s="148"/>
      <c r="M4039" s="148"/>
    </row>
    <row r="4040" spans="2:13" x14ac:dyDescent="0.2">
      <c r="B4040" s="148"/>
      <c r="C4040" s="148"/>
      <c r="D4040" s="148"/>
      <c r="E4040" s="148"/>
      <c r="F4040" s="148"/>
      <c r="G4040" s="148"/>
      <c r="H4040" s="148"/>
      <c r="I4040" s="148"/>
      <c r="J4040" s="148"/>
      <c r="K4040" s="148"/>
      <c r="L4040" s="148"/>
      <c r="M4040" s="148"/>
    </row>
    <row r="4041" spans="2:13" x14ac:dyDescent="0.2">
      <c r="B4041" s="148"/>
      <c r="C4041" s="148"/>
      <c r="D4041" s="148"/>
      <c r="E4041" s="148"/>
      <c r="F4041" s="148"/>
      <c r="G4041" s="148"/>
      <c r="H4041" s="148"/>
      <c r="I4041" s="148"/>
      <c r="J4041" s="148"/>
      <c r="K4041" s="148"/>
      <c r="L4041" s="148"/>
      <c r="M4041" s="148"/>
    </row>
    <row r="4042" spans="2:13" x14ac:dyDescent="0.2">
      <c r="B4042" s="148"/>
      <c r="C4042" s="148"/>
      <c r="D4042" s="148"/>
      <c r="E4042" s="148"/>
      <c r="F4042" s="148"/>
      <c r="G4042" s="148"/>
      <c r="H4042" s="148"/>
      <c r="I4042" s="148"/>
      <c r="J4042" s="148"/>
      <c r="K4042" s="148"/>
      <c r="L4042" s="148"/>
      <c r="M4042" s="148"/>
    </row>
    <row r="4043" spans="2:13" x14ac:dyDescent="0.2">
      <c r="B4043" s="148"/>
      <c r="C4043" s="148"/>
      <c r="D4043" s="148"/>
      <c r="E4043" s="148"/>
      <c r="F4043" s="148"/>
      <c r="G4043" s="148"/>
      <c r="H4043" s="148"/>
      <c r="I4043" s="148"/>
      <c r="J4043" s="148"/>
      <c r="K4043" s="148"/>
      <c r="L4043" s="148"/>
      <c r="M4043" s="148"/>
    </row>
    <row r="4044" spans="2:13" x14ac:dyDescent="0.2">
      <c r="B4044" s="148"/>
      <c r="C4044" s="148"/>
      <c r="D4044" s="148"/>
      <c r="E4044" s="148"/>
      <c r="F4044" s="148"/>
      <c r="G4044" s="148"/>
      <c r="H4044" s="148"/>
      <c r="I4044" s="148"/>
      <c r="J4044" s="148"/>
      <c r="K4044" s="148"/>
      <c r="L4044" s="148"/>
      <c r="M4044" s="148"/>
    </row>
    <row r="4045" spans="2:13" x14ac:dyDescent="0.2">
      <c r="B4045" s="148"/>
      <c r="C4045" s="148"/>
      <c r="D4045" s="148"/>
      <c r="E4045" s="148"/>
      <c r="F4045" s="148"/>
      <c r="G4045" s="148"/>
      <c r="H4045" s="148"/>
      <c r="I4045" s="148"/>
      <c r="J4045" s="148"/>
      <c r="K4045" s="148"/>
      <c r="L4045" s="148"/>
      <c r="M4045" s="148"/>
    </row>
    <row r="4046" spans="2:13" x14ac:dyDescent="0.2">
      <c r="B4046" s="148"/>
      <c r="C4046" s="148"/>
      <c r="D4046" s="148"/>
      <c r="E4046" s="148"/>
      <c r="F4046" s="148"/>
      <c r="G4046" s="148"/>
      <c r="H4046" s="148"/>
      <c r="I4046" s="148"/>
      <c r="J4046" s="148"/>
      <c r="K4046" s="148"/>
      <c r="L4046" s="148"/>
      <c r="M4046" s="148"/>
    </row>
    <row r="4047" spans="2:13" x14ac:dyDescent="0.2">
      <c r="B4047" s="148"/>
      <c r="C4047" s="148"/>
      <c r="D4047" s="148"/>
      <c r="E4047" s="148"/>
      <c r="F4047" s="148"/>
      <c r="G4047" s="148"/>
      <c r="H4047" s="148"/>
      <c r="I4047" s="148"/>
      <c r="J4047" s="148"/>
      <c r="K4047" s="148"/>
      <c r="L4047" s="148"/>
      <c r="M4047" s="148"/>
    </row>
    <row r="4048" spans="2:13" x14ac:dyDescent="0.2">
      <c r="B4048" s="148"/>
      <c r="C4048" s="148"/>
      <c r="D4048" s="148"/>
      <c r="E4048" s="148"/>
      <c r="F4048" s="148"/>
      <c r="G4048" s="148"/>
      <c r="H4048" s="148"/>
      <c r="I4048" s="148"/>
      <c r="J4048" s="148"/>
      <c r="K4048" s="148"/>
      <c r="L4048" s="148"/>
      <c r="M4048" s="148"/>
    </row>
    <row r="4049" spans="2:13" x14ac:dyDescent="0.2">
      <c r="B4049" s="148"/>
      <c r="C4049" s="148"/>
      <c r="D4049" s="148"/>
      <c r="E4049" s="148"/>
      <c r="F4049" s="148"/>
      <c r="G4049" s="148"/>
      <c r="H4049" s="148"/>
      <c r="I4049" s="148"/>
      <c r="J4049" s="148"/>
      <c r="K4049" s="148"/>
      <c r="L4049" s="148"/>
      <c r="M4049" s="148"/>
    </row>
    <row r="4050" spans="2:13" x14ac:dyDescent="0.2">
      <c r="B4050" s="148"/>
      <c r="C4050" s="148"/>
      <c r="D4050" s="148"/>
      <c r="E4050" s="148"/>
      <c r="F4050" s="148"/>
      <c r="G4050" s="148"/>
      <c r="H4050" s="148"/>
      <c r="I4050" s="148"/>
      <c r="J4050" s="148"/>
      <c r="K4050" s="148"/>
      <c r="L4050" s="148"/>
      <c r="M4050" s="148"/>
    </row>
    <row r="4051" spans="2:13" x14ac:dyDescent="0.2">
      <c r="B4051" s="148"/>
      <c r="C4051" s="148"/>
      <c r="D4051" s="148"/>
      <c r="E4051" s="148"/>
      <c r="F4051" s="148"/>
      <c r="G4051" s="148"/>
      <c r="H4051" s="148"/>
      <c r="I4051" s="148"/>
      <c r="J4051" s="148"/>
      <c r="K4051" s="148"/>
      <c r="L4051" s="148"/>
      <c r="M4051" s="148"/>
    </row>
    <row r="4052" spans="2:13" x14ac:dyDescent="0.2">
      <c r="B4052" s="148"/>
      <c r="C4052" s="148"/>
      <c r="D4052" s="148"/>
      <c r="E4052" s="148"/>
      <c r="F4052" s="148"/>
      <c r="G4052" s="148"/>
      <c r="H4052" s="148"/>
      <c r="I4052" s="148"/>
      <c r="J4052" s="148"/>
      <c r="K4052" s="148"/>
      <c r="L4052" s="148"/>
      <c r="M4052" s="148"/>
    </row>
    <row r="4053" spans="2:13" x14ac:dyDescent="0.2">
      <c r="B4053" s="148"/>
      <c r="C4053" s="148"/>
      <c r="D4053" s="148"/>
      <c r="E4053" s="148"/>
      <c r="F4053" s="148"/>
      <c r="G4053" s="148"/>
      <c r="H4053" s="148"/>
      <c r="I4053" s="148"/>
      <c r="J4053" s="148"/>
      <c r="K4053" s="148"/>
      <c r="L4053" s="148"/>
      <c r="M4053" s="148"/>
    </row>
    <row r="4054" spans="2:13" x14ac:dyDescent="0.2">
      <c r="B4054" s="148"/>
      <c r="C4054" s="148"/>
      <c r="D4054" s="148"/>
      <c r="E4054" s="148"/>
      <c r="F4054" s="148"/>
      <c r="G4054" s="148"/>
      <c r="H4054" s="148"/>
      <c r="I4054" s="148"/>
      <c r="J4054" s="148"/>
      <c r="K4054" s="148"/>
      <c r="L4054" s="148"/>
      <c r="M4054" s="148"/>
    </row>
    <row r="4055" spans="2:13" x14ac:dyDescent="0.2">
      <c r="B4055" s="148"/>
      <c r="C4055" s="148"/>
      <c r="D4055" s="148"/>
      <c r="E4055" s="148"/>
      <c r="F4055" s="148"/>
      <c r="G4055" s="148"/>
      <c r="H4055" s="148"/>
      <c r="I4055" s="148"/>
      <c r="J4055" s="148"/>
      <c r="K4055" s="148"/>
      <c r="L4055" s="148"/>
      <c r="M4055" s="148"/>
    </row>
    <row r="4056" spans="2:13" x14ac:dyDescent="0.2">
      <c r="B4056" s="148"/>
      <c r="C4056" s="148"/>
      <c r="D4056" s="148"/>
      <c r="E4056" s="148"/>
      <c r="F4056" s="148"/>
      <c r="G4056" s="148"/>
      <c r="H4056" s="148"/>
      <c r="I4056" s="148"/>
      <c r="J4056" s="148"/>
      <c r="K4056" s="148"/>
      <c r="L4056" s="148"/>
      <c r="M4056" s="148"/>
    </row>
    <row r="4057" spans="2:13" x14ac:dyDescent="0.2">
      <c r="B4057" s="148"/>
      <c r="C4057" s="148"/>
      <c r="D4057" s="148"/>
      <c r="E4057" s="148"/>
      <c r="F4057" s="148"/>
      <c r="G4057" s="148"/>
      <c r="H4057" s="148"/>
      <c r="I4057" s="148"/>
      <c r="J4057" s="148"/>
      <c r="K4057" s="148"/>
      <c r="L4057" s="148"/>
      <c r="M4057" s="148"/>
    </row>
    <row r="4058" spans="2:13" x14ac:dyDescent="0.2">
      <c r="B4058" s="148"/>
      <c r="C4058" s="148"/>
      <c r="D4058" s="148"/>
      <c r="E4058" s="148"/>
      <c r="F4058" s="148"/>
      <c r="G4058" s="148"/>
      <c r="H4058" s="148"/>
      <c r="I4058" s="148"/>
      <c r="J4058" s="148"/>
      <c r="K4058" s="148"/>
      <c r="L4058" s="148"/>
      <c r="M4058" s="148"/>
    </row>
    <row r="4059" spans="2:13" x14ac:dyDescent="0.2">
      <c r="B4059" s="148"/>
      <c r="C4059" s="148"/>
      <c r="D4059" s="148"/>
      <c r="E4059" s="148"/>
      <c r="F4059" s="148"/>
      <c r="G4059" s="148"/>
      <c r="H4059" s="148"/>
      <c r="I4059" s="148"/>
      <c r="J4059" s="148"/>
      <c r="K4059" s="148"/>
      <c r="L4059" s="148"/>
      <c r="M4059" s="148"/>
    </row>
    <row r="4060" spans="2:13" x14ac:dyDescent="0.2">
      <c r="B4060" s="148"/>
      <c r="C4060" s="148"/>
      <c r="D4060" s="148"/>
      <c r="E4060" s="148"/>
      <c r="F4060" s="148"/>
      <c r="G4060" s="148"/>
      <c r="H4060" s="148"/>
      <c r="I4060" s="148"/>
      <c r="J4060" s="148"/>
      <c r="K4060" s="148"/>
      <c r="L4060" s="148"/>
      <c r="M4060" s="148"/>
    </row>
    <row r="4061" spans="2:13" x14ac:dyDescent="0.2">
      <c r="B4061" s="148"/>
      <c r="C4061" s="148"/>
      <c r="D4061" s="148"/>
      <c r="E4061" s="148"/>
      <c r="F4061" s="148"/>
      <c r="G4061" s="148"/>
      <c r="H4061" s="148"/>
      <c r="I4061" s="148"/>
      <c r="J4061" s="148"/>
      <c r="K4061" s="148"/>
      <c r="L4061" s="148"/>
      <c r="M4061" s="148"/>
    </row>
    <row r="4062" spans="2:13" x14ac:dyDescent="0.2">
      <c r="B4062" s="148"/>
      <c r="C4062" s="148"/>
      <c r="D4062" s="148"/>
      <c r="E4062" s="148"/>
      <c r="F4062" s="148"/>
      <c r="G4062" s="148"/>
      <c r="H4062" s="148"/>
      <c r="I4062" s="148"/>
      <c r="J4062" s="148"/>
      <c r="K4062" s="148"/>
      <c r="L4062" s="148"/>
      <c r="M4062" s="148"/>
    </row>
    <row r="4063" spans="2:13" x14ac:dyDescent="0.2">
      <c r="B4063" s="148"/>
      <c r="C4063" s="148"/>
      <c r="D4063" s="148"/>
      <c r="E4063" s="148"/>
      <c r="F4063" s="148"/>
      <c r="G4063" s="148"/>
      <c r="H4063" s="148"/>
      <c r="I4063" s="148"/>
      <c r="J4063" s="148"/>
      <c r="K4063" s="148"/>
      <c r="L4063" s="148"/>
      <c r="M4063" s="148"/>
    </row>
    <row r="4064" spans="2:13" x14ac:dyDescent="0.2">
      <c r="B4064" s="148"/>
      <c r="C4064" s="148"/>
      <c r="D4064" s="148"/>
      <c r="E4064" s="148"/>
      <c r="F4064" s="148"/>
      <c r="G4064" s="148"/>
      <c r="H4064" s="148"/>
      <c r="I4064" s="148"/>
      <c r="J4064" s="148"/>
      <c r="K4064" s="148"/>
      <c r="L4064" s="148"/>
      <c r="M4064" s="148"/>
    </row>
    <row r="4065" spans="2:13" x14ac:dyDescent="0.2">
      <c r="B4065" s="148"/>
      <c r="C4065" s="148"/>
      <c r="D4065" s="148"/>
      <c r="E4065" s="148"/>
      <c r="F4065" s="148"/>
      <c r="G4065" s="148"/>
      <c r="H4065" s="148"/>
      <c r="I4065" s="148"/>
      <c r="J4065" s="148"/>
      <c r="K4065" s="148"/>
      <c r="L4065" s="148"/>
      <c r="M4065" s="148"/>
    </row>
    <row r="4066" spans="2:13" x14ac:dyDescent="0.2">
      <c r="B4066" s="148"/>
      <c r="C4066" s="148"/>
      <c r="D4066" s="148"/>
      <c r="E4066" s="148"/>
      <c r="F4066" s="148"/>
      <c r="G4066" s="148"/>
      <c r="H4066" s="148"/>
      <c r="I4066" s="148"/>
      <c r="J4066" s="148"/>
      <c r="K4066" s="148"/>
      <c r="L4066" s="148"/>
      <c r="M4066" s="148"/>
    </row>
    <row r="4067" spans="2:13" x14ac:dyDescent="0.2">
      <c r="B4067" s="148"/>
      <c r="C4067" s="148"/>
      <c r="D4067" s="148"/>
      <c r="E4067" s="148"/>
      <c r="F4067" s="148"/>
      <c r="G4067" s="148"/>
      <c r="H4067" s="148"/>
      <c r="I4067" s="148"/>
      <c r="J4067" s="148"/>
      <c r="K4067" s="148"/>
      <c r="L4067" s="148"/>
      <c r="M4067" s="148"/>
    </row>
    <row r="4068" spans="2:13" x14ac:dyDescent="0.2">
      <c r="B4068" s="148"/>
      <c r="C4068" s="148"/>
      <c r="D4068" s="148"/>
      <c r="E4068" s="148"/>
      <c r="F4068" s="148"/>
      <c r="G4068" s="148"/>
      <c r="H4068" s="148"/>
      <c r="I4068" s="148"/>
      <c r="J4068" s="148"/>
      <c r="K4068" s="148"/>
      <c r="L4068" s="148"/>
      <c r="M4068" s="148"/>
    </row>
    <row r="4069" spans="2:13" x14ac:dyDescent="0.2">
      <c r="B4069" s="148"/>
      <c r="C4069" s="148"/>
      <c r="D4069" s="148"/>
      <c r="E4069" s="148"/>
      <c r="F4069" s="148"/>
      <c r="G4069" s="148"/>
      <c r="H4069" s="148"/>
      <c r="I4069" s="148"/>
      <c r="J4069" s="148"/>
      <c r="K4069" s="148"/>
      <c r="L4069" s="148"/>
      <c r="M4069" s="148"/>
    </row>
    <row r="4070" spans="2:13" x14ac:dyDescent="0.2">
      <c r="B4070" s="148"/>
      <c r="C4070" s="148"/>
      <c r="D4070" s="148"/>
      <c r="E4070" s="148"/>
      <c r="F4070" s="148"/>
      <c r="G4070" s="148"/>
      <c r="H4070" s="148"/>
      <c r="I4070" s="148"/>
      <c r="J4070" s="148"/>
      <c r="K4070" s="148"/>
      <c r="L4070" s="148"/>
      <c r="M4070" s="148"/>
    </row>
    <row r="4071" spans="2:13" x14ac:dyDescent="0.2">
      <c r="B4071" s="148"/>
      <c r="C4071" s="148"/>
      <c r="D4071" s="148"/>
      <c r="E4071" s="148"/>
      <c r="F4071" s="148"/>
      <c r="G4071" s="148"/>
      <c r="H4071" s="148"/>
      <c r="I4071" s="148"/>
      <c r="J4071" s="148"/>
      <c r="K4071" s="148"/>
      <c r="L4071" s="148"/>
      <c r="M4071" s="148"/>
    </row>
    <row r="4072" spans="2:13" x14ac:dyDescent="0.2">
      <c r="B4072" s="148"/>
      <c r="C4072" s="148"/>
      <c r="D4072" s="148"/>
      <c r="E4072" s="148"/>
      <c r="F4072" s="148"/>
      <c r="G4072" s="148"/>
      <c r="H4072" s="148"/>
      <c r="I4072" s="148"/>
      <c r="J4072" s="148"/>
      <c r="K4072" s="148"/>
      <c r="L4072" s="148"/>
      <c r="M4072" s="148"/>
    </row>
    <row r="4073" spans="2:13" x14ac:dyDescent="0.2">
      <c r="B4073" s="148"/>
      <c r="C4073" s="148"/>
      <c r="D4073" s="148"/>
      <c r="E4073" s="148"/>
      <c r="F4073" s="148"/>
      <c r="G4073" s="148"/>
      <c r="H4073" s="148"/>
      <c r="I4073" s="148"/>
      <c r="J4073" s="148"/>
      <c r="K4073" s="148"/>
      <c r="L4073" s="148"/>
      <c r="M4073" s="148"/>
    </row>
    <row r="4074" spans="2:13" x14ac:dyDescent="0.2">
      <c r="B4074" s="148"/>
      <c r="C4074" s="148"/>
      <c r="D4074" s="148"/>
      <c r="E4074" s="148"/>
      <c r="F4074" s="148"/>
      <c r="G4074" s="148"/>
      <c r="H4074" s="148"/>
      <c r="I4074" s="148"/>
      <c r="J4074" s="148"/>
      <c r="K4074" s="148"/>
      <c r="L4074" s="148"/>
      <c r="M4074" s="148"/>
    </row>
    <row r="4075" spans="2:13" x14ac:dyDescent="0.2">
      <c r="B4075" s="148"/>
      <c r="C4075" s="148"/>
      <c r="D4075" s="148"/>
      <c r="E4075" s="148"/>
      <c r="F4075" s="148"/>
      <c r="G4075" s="148"/>
      <c r="H4075" s="148"/>
      <c r="I4075" s="148"/>
      <c r="J4075" s="148"/>
      <c r="K4075" s="148"/>
      <c r="L4075" s="148"/>
      <c r="M4075" s="148"/>
    </row>
    <row r="4076" spans="2:13" x14ac:dyDescent="0.2">
      <c r="B4076" s="148"/>
      <c r="C4076" s="148"/>
      <c r="D4076" s="148"/>
      <c r="E4076" s="148"/>
      <c r="F4076" s="148"/>
      <c r="G4076" s="148"/>
      <c r="H4076" s="148"/>
      <c r="I4076" s="148"/>
      <c r="J4076" s="148"/>
      <c r="K4076" s="148"/>
      <c r="L4076" s="148"/>
      <c r="M4076" s="148"/>
    </row>
    <row r="4077" spans="2:13" x14ac:dyDescent="0.2">
      <c r="B4077" s="148"/>
      <c r="C4077" s="148"/>
      <c r="D4077" s="148"/>
      <c r="E4077" s="148"/>
      <c r="F4077" s="148"/>
      <c r="G4077" s="148"/>
      <c r="H4077" s="148"/>
      <c r="I4077" s="148"/>
      <c r="J4077" s="148"/>
      <c r="K4077" s="148"/>
      <c r="L4077" s="148"/>
      <c r="M4077" s="148"/>
    </row>
    <row r="4078" spans="2:13" x14ac:dyDescent="0.2">
      <c r="B4078" s="148"/>
      <c r="C4078" s="148"/>
      <c r="D4078" s="148"/>
      <c r="E4078" s="148"/>
      <c r="F4078" s="148"/>
      <c r="G4078" s="148"/>
      <c r="H4078" s="148"/>
      <c r="I4078" s="148"/>
      <c r="J4078" s="148"/>
      <c r="K4078" s="148"/>
      <c r="L4078" s="148"/>
      <c r="M4078" s="148"/>
    </row>
    <row r="4079" spans="2:13" x14ac:dyDescent="0.2">
      <c r="B4079" s="148"/>
      <c r="C4079" s="148"/>
      <c r="D4079" s="148"/>
      <c r="E4079" s="148"/>
      <c r="F4079" s="148"/>
      <c r="G4079" s="148"/>
      <c r="H4079" s="148"/>
      <c r="I4079" s="148"/>
      <c r="J4079" s="148"/>
      <c r="K4079" s="148"/>
      <c r="L4079" s="148"/>
      <c r="M4079" s="148"/>
    </row>
    <row r="4080" spans="2:13" x14ac:dyDescent="0.2">
      <c r="B4080" s="148"/>
      <c r="C4080" s="148"/>
      <c r="D4080" s="148"/>
      <c r="E4080" s="148"/>
      <c r="F4080" s="148"/>
      <c r="G4080" s="148"/>
      <c r="H4080" s="148"/>
      <c r="I4080" s="148"/>
      <c r="J4080" s="148"/>
      <c r="K4080" s="148"/>
      <c r="L4080" s="148"/>
      <c r="M4080" s="148"/>
    </row>
    <row r="4081" spans="2:13" x14ac:dyDescent="0.2">
      <c r="B4081" s="148"/>
      <c r="C4081" s="148"/>
      <c r="D4081" s="148"/>
      <c r="E4081" s="148"/>
      <c r="F4081" s="148"/>
      <c r="G4081" s="148"/>
      <c r="H4081" s="148"/>
      <c r="I4081" s="148"/>
      <c r="J4081" s="148"/>
      <c r="K4081" s="148"/>
      <c r="L4081" s="148"/>
      <c r="M4081" s="148"/>
    </row>
    <row r="4082" spans="2:13" x14ac:dyDescent="0.2">
      <c r="B4082" s="148"/>
      <c r="C4082" s="148"/>
      <c r="D4082" s="148"/>
      <c r="E4082" s="148"/>
      <c r="F4082" s="148"/>
      <c r="G4082" s="148"/>
      <c r="H4082" s="148"/>
      <c r="I4082" s="148"/>
      <c r="J4082" s="148"/>
      <c r="K4082" s="148"/>
      <c r="L4082" s="148"/>
      <c r="M4082" s="148"/>
    </row>
    <row r="4083" spans="2:13" x14ac:dyDescent="0.2">
      <c r="B4083" s="148"/>
      <c r="C4083" s="148"/>
      <c r="D4083" s="148"/>
      <c r="E4083" s="148"/>
      <c r="F4083" s="148"/>
      <c r="G4083" s="148"/>
      <c r="H4083" s="148"/>
      <c r="I4083" s="148"/>
      <c r="J4083" s="148"/>
      <c r="K4083" s="148"/>
      <c r="L4083" s="148"/>
      <c r="M4083" s="148"/>
    </row>
    <row r="4084" spans="2:13" x14ac:dyDescent="0.2">
      <c r="B4084" s="148"/>
      <c r="C4084" s="148"/>
      <c r="D4084" s="148"/>
      <c r="E4084" s="148"/>
      <c r="F4084" s="148"/>
      <c r="G4084" s="148"/>
      <c r="H4084" s="148"/>
      <c r="I4084" s="148"/>
      <c r="J4084" s="148"/>
      <c r="K4084" s="148"/>
      <c r="L4084" s="148"/>
      <c r="M4084" s="148"/>
    </row>
    <row r="4085" spans="2:13" x14ac:dyDescent="0.2">
      <c r="B4085" s="148"/>
      <c r="C4085" s="148"/>
      <c r="D4085" s="148"/>
      <c r="E4085" s="148"/>
      <c r="F4085" s="148"/>
      <c r="G4085" s="148"/>
      <c r="H4085" s="148"/>
      <c r="I4085" s="148"/>
      <c r="J4085" s="148"/>
      <c r="K4085" s="148"/>
      <c r="L4085" s="148"/>
      <c r="M4085" s="148"/>
    </row>
    <row r="4086" spans="2:13" x14ac:dyDescent="0.2">
      <c r="B4086" s="148"/>
      <c r="C4086" s="148"/>
      <c r="D4086" s="148"/>
      <c r="E4086" s="148"/>
      <c r="F4086" s="148"/>
      <c r="G4086" s="148"/>
      <c r="H4086" s="148"/>
      <c r="I4086" s="148"/>
      <c r="J4086" s="148"/>
      <c r="K4086" s="148"/>
      <c r="L4086" s="148"/>
      <c r="M4086" s="148"/>
    </row>
    <row r="4087" spans="2:13" x14ac:dyDescent="0.2">
      <c r="B4087" s="148"/>
      <c r="C4087" s="148"/>
      <c r="D4087" s="148"/>
      <c r="E4087" s="148"/>
      <c r="F4087" s="148"/>
      <c r="G4087" s="148"/>
      <c r="H4087" s="148"/>
      <c r="I4087" s="148"/>
      <c r="J4087" s="148"/>
      <c r="K4087" s="148"/>
      <c r="L4087" s="148"/>
      <c r="M4087" s="148"/>
    </row>
    <row r="4088" spans="2:13" x14ac:dyDescent="0.2">
      <c r="B4088" s="148"/>
      <c r="C4088" s="148"/>
      <c r="D4088" s="148"/>
      <c r="E4088" s="148"/>
      <c r="F4088" s="148"/>
      <c r="G4088" s="148"/>
      <c r="H4088" s="148"/>
      <c r="I4088" s="148"/>
      <c r="J4088" s="148"/>
      <c r="K4088" s="148"/>
      <c r="L4088" s="148"/>
      <c r="M4088" s="148"/>
    </row>
    <row r="4089" spans="2:13" x14ac:dyDescent="0.2">
      <c r="B4089" s="148"/>
      <c r="C4089" s="148"/>
      <c r="D4089" s="148"/>
      <c r="E4089" s="148"/>
      <c r="F4089" s="148"/>
      <c r="G4089" s="148"/>
      <c r="H4089" s="148"/>
      <c r="I4089" s="148"/>
      <c r="J4089" s="148"/>
      <c r="K4089" s="148"/>
      <c r="L4089" s="148"/>
      <c r="M4089" s="148"/>
    </row>
    <row r="4090" spans="2:13" x14ac:dyDescent="0.2">
      <c r="B4090" s="148"/>
      <c r="C4090" s="148"/>
      <c r="D4090" s="148"/>
      <c r="E4090" s="148"/>
      <c r="F4090" s="148"/>
      <c r="G4090" s="148"/>
      <c r="H4090" s="148"/>
      <c r="I4090" s="148"/>
      <c r="J4090" s="148"/>
      <c r="K4090" s="148"/>
      <c r="L4090" s="148"/>
      <c r="M4090" s="148"/>
    </row>
    <row r="4091" spans="2:13" x14ac:dyDescent="0.2">
      <c r="B4091" s="148"/>
      <c r="C4091" s="148"/>
      <c r="D4091" s="148"/>
      <c r="E4091" s="148"/>
      <c r="F4091" s="148"/>
      <c r="G4091" s="148"/>
      <c r="H4091" s="148"/>
      <c r="I4091" s="148"/>
      <c r="J4091" s="148"/>
      <c r="K4091" s="148"/>
      <c r="L4091" s="148"/>
      <c r="M4091" s="148"/>
    </row>
    <row r="4092" spans="2:13" x14ac:dyDescent="0.2">
      <c r="B4092" s="148"/>
      <c r="C4092" s="148"/>
      <c r="D4092" s="148"/>
      <c r="E4092" s="148"/>
      <c r="F4092" s="148"/>
      <c r="G4092" s="148"/>
      <c r="H4092" s="148"/>
      <c r="I4092" s="148"/>
      <c r="J4092" s="148"/>
      <c r="K4092" s="148"/>
      <c r="L4092" s="148"/>
      <c r="M4092" s="148"/>
    </row>
    <row r="4093" spans="2:13" x14ac:dyDescent="0.2">
      <c r="B4093" s="148"/>
      <c r="C4093" s="148"/>
      <c r="D4093" s="148"/>
      <c r="E4093" s="148"/>
      <c r="F4093" s="148"/>
      <c r="G4093" s="148"/>
      <c r="H4093" s="148"/>
      <c r="I4093" s="148"/>
      <c r="J4093" s="148"/>
      <c r="K4093" s="148"/>
      <c r="L4093" s="148"/>
      <c r="M4093" s="148"/>
    </row>
    <row r="4094" spans="2:13" x14ac:dyDescent="0.2">
      <c r="B4094" s="148"/>
      <c r="C4094" s="148"/>
      <c r="D4094" s="148"/>
      <c r="E4094" s="148"/>
      <c r="F4094" s="148"/>
      <c r="G4094" s="148"/>
      <c r="H4094" s="148"/>
      <c r="I4094" s="148"/>
      <c r="J4094" s="148"/>
      <c r="K4094" s="148"/>
      <c r="L4094" s="148"/>
      <c r="M4094" s="148"/>
    </row>
    <row r="4095" spans="2:13" x14ac:dyDescent="0.2">
      <c r="B4095" s="148"/>
      <c r="C4095" s="148"/>
      <c r="D4095" s="148"/>
      <c r="E4095" s="148"/>
      <c r="F4095" s="148"/>
      <c r="G4095" s="148"/>
      <c r="H4095" s="148"/>
      <c r="I4095" s="148"/>
      <c r="J4095" s="148"/>
      <c r="K4095" s="148"/>
      <c r="L4095" s="148"/>
      <c r="M4095" s="148"/>
    </row>
    <row r="4096" spans="2:13" x14ac:dyDescent="0.2">
      <c r="B4096" s="148"/>
      <c r="C4096" s="148"/>
      <c r="D4096" s="148"/>
      <c r="E4096" s="148"/>
      <c r="F4096" s="148"/>
      <c r="G4096" s="148"/>
      <c r="H4096" s="148"/>
      <c r="I4096" s="148"/>
      <c r="J4096" s="148"/>
      <c r="K4096" s="148"/>
      <c r="L4096" s="148"/>
      <c r="M4096" s="148"/>
    </row>
    <row r="4097" spans="2:13" x14ac:dyDescent="0.2">
      <c r="B4097" s="148"/>
      <c r="C4097" s="148"/>
      <c r="D4097" s="148"/>
      <c r="E4097" s="148"/>
      <c r="F4097" s="148"/>
      <c r="G4097" s="148"/>
      <c r="H4097" s="148"/>
      <c r="I4097" s="148"/>
      <c r="J4097" s="148"/>
      <c r="K4097" s="148"/>
      <c r="L4097" s="148"/>
      <c r="M4097" s="148"/>
    </row>
    <row r="4098" spans="2:13" x14ac:dyDescent="0.2">
      <c r="B4098" s="148"/>
      <c r="C4098" s="148"/>
      <c r="D4098" s="148"/>
      <c r="E4098" s="148"/>
      <c r="F4098" s="148"/>
      <c r="G4098" s="148"/>
      <c r="H4098" s="148"/>
      <c r="I4098" s="148"/>
      <c r="J4098" s="148"/>
      <c r="K4098" s="148"/>
      <c r="L4098" s="148"/>
      <c r="M4098" s="148"/>
    </row>
    <row r="4099" spans="2:13" x14ac:dyDescent="0.2">
      <c r="B4099" s="148"/>
      <c r="C4099" s="148"/>
      <c r="D4099" s="148"/>
      <c r="E4099" s="148"/>
      <c r="F4099" s="148"/>
      <c r="G4099" s="148"/>
      <c r="H4099" s="148"/>
      <c r="I4099" s="148"/>
      <c r="J4099" s="148"/>
      <c r="K4099" s="148"/>
      <c r="L4099" s="148"/>
      <c r="M4099" s="148"/>
    </row>
    <row r="4100" spans="2:13" x14ac:dyDescent="0.2">
      <c r="B4100" s="148"/>
      <c r="C4100" s="148"/>
      <c r="D4100" s="148"/>
      <c r="E4100" s="148"/>
      <c r="F4100" s="148"/>
      <c r="G4100" s="148"/>
      <c r="H4100" s="148"/>
      <c r="I4100" s="148"/>
      <c r="J4100" s="148"/>
      <c r="K4100" s="148"/>
      <c r="L4100" s="148"/>
      <c r="M4100" s="148"/>
    </row>
    <row r="4101" spans="2:13" x14ac:dyDescent="0.2">
      <c r="B4101" s="148"/>
      <c r="C4101" s="148"/>
      <c r="D4101" s="148"/>
      <c r="E4101" s="148"/>
      <c r="F4101" s="148"/>
      <c r="G4101" s="148"/>
      <c r="H4101" s="148"/>
      <c r="I4101" s="148"/>
      <c r="J4101" s="148"/>
      <c r="K4101" s="148"/>
      <c r="L4101" s="148"/>
      <c r="M4101" s="148"/>
    </row>
    <row r="4102" spans="2:13" x14ac:dyDescent="0.2">
      <c r="B4102" s="148"/>
      <c r="C4102" s="148"/>
      <c r="D4102" s="148"/>
      <c r="E4102" s="148"/>
      <c r="F4102" s="148"/>
      <c r="G4102" s="148"/>
      <c r="H4102" s="148"/>
      <c r="I4102" s="148"/>
      <c r="J4102" s="148"/>
      <c r="K4102" s="148"/>
      <c r="L4102" s="148"/>
      <c r="M4102" s="148"/>
    </row>
    <row r="4103" spans="2:13" x14ac:dyDescent="0.2">
      <c r="B4103" s="148"/>
      <c r="C4103" s="148"/>
      <c r="D4103" s="148"/>
      <c r="E4103" s="148"/>
      <c r="F4103" s="148"/>
      <c r="G4103" s="148"/>
      <c r="H4103" s="148"/>
      <c r="I4103" s="148"/>
      <c r="J4103" s="148"/>
      <c r="K4103" s="148"/>
      <c r="L4103" s="148"/>
      <c r="M4103" s="148"/>
    </row>
    <row r="4104" spans="2:13" x14ac:dyDescent="0.2">
      <c r="B4104" s="148"/>
      <c r="C4104" s="148"/>
      <c r="D4104" s="148"/>
      <c r="E4104" s="148"/>
      <c r="F4104" s="148"/>
      <c r="G4104" s="148"/>
      <c r="H4104" s="148"/>
      <c r="I4104" s="148"/>
      <c r="J4104" s="148"/>
      <c r="K4104" s="148"/>
      <c r="L4104" s="148"/>
      <c r="M4104" s="148"/>
    </row>
    <row r="4105" spans="2:13" x14ac:dyDescent="0.2">
      <c r="B4105" s="148"/>
      <c r="C4105" s="148"/>
      <c r="D4105" s="148"/>
      <c r="E4105" s="148"/>
      <c r="F4105" s="148"/>
      <c r="G4105" s="148"/>
      <c r="H4105" s="148"/>
      <c r="I4105" s="148"/>
      <c r="J4105" s="148"/>
      <c r="K4105" s="148"/>
      <c r="L4105" s="148"/>
      <c r="M4105" s="148"/>
    </row>
    <row r="4106" spans="2:13" x14ac:dyDescent="0.2">
      <c r="B4106" s="148"/>
      <c r="C4106" s="148"/>
      <c r="D4106" s="148"/>
      <c r="E4106" s="148"/>
      <c r="F4106" s="148"/>
      <c r="G4106" s="148"/>
      <c r="H4106" s="148"/>
      <c r="I4106" s="148"/>
      <c r="J4106" s="148"/>
      <c r="K4106" s="148"/>
      <c r="L4106" s="148"/>
      <c r="M4106" s="148"/>
    </row>
    <row r="4107" spans="2:13" x14ac:dyDescent="0.2">
      <c r="B4107" s="148"/>
      <c r="C4107" s="148"/>
      <c r="D4107" s="148"/>
      <c r="E4107" s="148"/>
      <c r="F4107" s="148"/>
      <c r="G4107" s="148"/>
      <c r="H4107" s="148"/>
      <c r="I4107" s="148"/>
      <c r="J4107" s="148"/>
      <c r="K4107" s="148"/>
      <c r="L4107" s="148"/>
      <c r="M4107" s="148"/>
    </row>
    <row r="4108" spans="2:13" x14ac:dyDescent="0.2">
      <c r="B4108" s="148"/>
      <c r="C4108" s="148"/>
      <c r="D4108" s="148"/>
      <c r="E4108" s="148"/>
      <c r="F4108" s="148"/>
      <c r="G4108" s="148"/>
      <c r="H4108" s="148"/>
      <c r="I4108" s="148"/>
      <c r="J4108" s="148"/>
      <c r="K4108" s="148"/>
      <c r="L4108" s="148"/>
      <c r="M4108" s="148"/>
    </row>
    <row r="4109" spans="2:13" x14ac:dyDescent="0.2">
      <c r="B4109" s="148"/>
      <c r="C4109" s="148"/>
      <c r="D4109" s="148"/>
      <c r="E4109" s="148"/>
      <c r="F4109" s="148"/>
      <c r="G4109" s="148"/>
      <c r="H4109" s="148"/>
      <c r="I4109" s="148"/>
      <c r="J4109" s="148"/>
      <c r="K4109" s="148"/>
      <c r="L4109" s="148"/>
      <c r="M4109" s="148"/>
    </row>
    <row r="4110" spans="2:13" x14ac:dyDescent="0.2">
      <c r="B4110" s="148"/>
      <c r="C4110" s="148"/>
      <c r="D4110" s="148"/>
      <c r="E4110" s="148"/>
      <c r="F4110" s="148"/>
      <c r="G4110" s="148"/>
      <c r="H4110" s="148"/>
      <c r="I4110" s="148"/>
      <c r="J4110" s="148"/>
      <c r="K4110" s="148"/>
      <c r="L4110" s="148"/>
      <c r="M4110" s="148"/>
    </row>
    <row r="4111" spans="2:13" x14ac:dyDescent="0.2">
      <c r="B4111" s="148"/>
      <c r="C4111" s="148"/>
      <c r="D4111" s="148"/>
      <c r="E4111" s="148"/>
      <c r="F4111" s="148"/>
      <c r="G4111" s="148"/>
      <c r="H4111" s="148"/>
      <c r="I4111" s="148"/>
      <c r="J4111" s="148"/>
      <c r="K4111" s="148"/>
      <c r="L4111" s="148"/>
      <c r="M4111" s="148"/>
    </row>
    <row r="4112" spans="2:13" x14ac:dyDescent="0.2">
      <c r="B4112" s="148"/>
      <c r="C4112" s="148"/>
      <c r="D4112" s="148"/>
      <c r="E4112" s="148"/>
      <c r="F4112" s="148"/>
      <c r="G4112" s="148"/>
      <c r="H4112" s="148"/>
      <c r="I4112" s="148"/>
      <c r="J4112" s="148"/>
      <c r="K4112" s="148"/>
      <c r="L4112" s="148"/>
      <c r="M4112" s="148"/>
    </row>
    <row r="4113" spans="2:13" x14ac:dyDescent="0.2">
      <c r="B4113" s="148"/>
      <c r="C4113" s="148"/>
      <c r="D4113" s="148"/>
      <c r="E4113" s="148"/>
      <c r="F4113" s="148"/>
      <c r="G4113" s="148"/>
      <c r="H4113" s="148"/>
      <c r="I4113" s="148"/>
      <c r="J4113" s="148"/>
      <c r="K4113" s="148"/>
      <c r="L4113" s="148"/>
      <c r="M4113" s="148"/>
    </row>
    <row r="4114" spans="2:13" x14ac:dyDescent="0.2">
      <c r="B4114" s="148"/>
      <c r="C4114" s="148"/>
      <c r="D4114" s="148"/>
      <c r="E4114" s="148"/>
      <c r="F4114" s="148"/>
      <c r="G4114" s="148"/>
      <c r="H4114" s="148"/>
      <c r="I4114" s="148"/>
      <c r="J4114" s="148"/>
      <c r="K4114" s="148"/>
      <c r="L4114" s="148"/>
      <c r="M4114" s="148"/>
    </row>
    <row r="4115" spans="2:13" x14ac:dyDescent="0.2">
      <c r="B4115" s="148"/>
      <c r="C4115" s="148"/>
      <c r="D4115" s="148"/>
      <c r="E4115" s="148"/>
      <c r="F4115" s="148"/>
      <c r="G4115" s="148"/>
      <c r="H4115" s="148"/>
      <c r="I4115" s="148"/>
      <c r="J4115" s="148"/>
      <c r="K4115" s="148"/>
      <c r="L4115" s="148"/>
      <c r="M4115" s="148"/>
    </row>
    <row r="4116" spans="2:13" x14ac:dyDescent="0.2">
      <c r="B4116" s="148"/>
      <c r="C4116" s="148"/>
      <c r="D4116" s="148"/>
      <c r="E4116" s="148"/>
      <c r="F4116" s="148"/>
      <c r="G4116" s="148"/>
      <c r="H4116" s="148"/>
      <c r="I4116" s="148"/>
      <c r="J4116" s="148"/>
      <c r="K4116" s="148"/>
      <c r="L4116" s="148"/>
      <c r="M4116" s="148"/>
    </row>
    <row r="4117" spans="2:13" x14ac:dyDescent="0.2">
      <c r="B4117" s="148"/>
      <c r="C4117" s="148"/>
      <c r="D4117" s="148"/>
      <c r="E4117" s="148"/>
      <c r="F4117" s="148"/>
      <c r="G4117" s="148"/>
      <c r="H4117" s="148"/>
      <c r="I4117" s="148"/>
      <c r="J4117" s="148"/>
      <c r="K4117" s="148"/>
      <c r="L4117" s="148"/>
      <c r="M4117" s="148"/>
    </row>
    <row r="4118" spans="2:13" x14ac:dyDescent="0.2">
      <c r="B4118" s="148"/>
      <c r="C4118" s="148"/>
      <c r="D4118" s="148"/>
      <c r="E4118" s="148"/>
      <c r="F4118" s="148"/>
      <c r="G4118" s="148"/>
      <c r="H4118" s="148"/>
      <c r="I4118" s="148"/>
      <c r="J4118" s="148"/>
      <c r="K4118" s="148"/>
      <c r="L4118" s="148"/>
      <c r="M4118" s="148"/>
    </row>
    <row r="4119" spans="2:13" x14ac:dyDescent="0.2">
      <c r="B4119" s="148"/>
      <c r="C4119" s="148"/>
      <c r="D4119" s="148"/>
      <c r="E4119" s="148"/>
      <c r="F4119" s="148"/>
      <c r="G4119" s="148"/>
      <c r="H4119" s="148"/>
      <c r="I4119" s="148"/>
      <c r="J4119" s="148"/>
      <c r="K4119" s="148"/>
      <c r="L4119" s="148"/>
      <c r="M4119" s="148"/>
    </row>
    <row r="4120" spans="2:13" x14ac:dyDescent="0.2">
      <c r="B4120" s="148"/>
      <c r="C4120" s="148"/>
      <c r="D4120" s="148"/>
      <c r="E4120" s="148"/>
      <c r="F4120" s="148"/>
      <c r="G4120" s="148"/>
      <c r="H4120" s="148"/>
      <c r="I4120" s="148"/>
      <c r="J4120" s="148"/>
      <c r="K4120" s="148"/>
      <c r="L4120" s="148"/>
      <c r="M4120" s="148"/>
    </row>
    <row r="4121" spans="2:13" x14ac:dyDescent="0.2">
      <c r="B4121" s="148"/>
      <c r="C4121" s="148"/>
      <c r="D4121" s="148"/>
      <c r="E4121" s="148"/>
      <c r="F4121" s="148"/>
      <c r="G4121" s="148"/>
      <c r="H4121" s="148"/>
      <c r="I4121" s="148"/>
      <c r="J4121" s="148"/>
      <c r="K4121" s="148"/>
      <c r="L4121" s="148"/>
      <c r="M4121" s="148"/>
    </row>
    <row r="4122" spans="2:13" x14ac:dyDescent="0.2">
      <c r="B4122" s="148"/>
      <c r="C4122" s="148"/>
      <c r="D4122" s="148"/>
      <c r="E4122" s="148"/>
      <c r="F4122" s="148"/>
      <c r="G4122" s="148"/>
      <c r="H4122" s="148"/>
      <c r="I4122" s="148"/>
      <c r="J4122" s="148"/>
      <c r="K4122" s="148"/>
      <c r="L4122" s="148"/>
      <c r="M4122" s="148"/>
    </row>
    <row r="4123" spans="2:13" x14ac:dyDescent="0.2">
      <c r="B4123" s="148"/>
      <c r="C4123" s="148"/>
      <c r="D4123" s="148"/>
      <c r="E4123" s="148"/>
      <c r="F4123" s="148"/>
      <c r="G4123" s="148"/>
      <c r="H4123" s="148"/>
      <c r="I4123" s="148"/>
      <c r="J4123" s="148"/>
      <c r="K4123" s="148"/>
      <c r="L4123" s="148"/>
      <c r="M4123" s="148"/>
    </row>
    <row r="4124" spans="2:13" x14ac:dyDescent="0.2">
      <c r="B4124" s="148"/>
      <c r="C4124" s="148"/>
      <c r="D4124" s="148"/>
      <c r="E4124" s="148"/>
      <c r="F4124" s="148"/>
      <c r="G4124" s="148"/>
      <c r="H4124" s="148"/>
      <c r="I4124" s="148"/>
      <c r="J4124" s="148"/>
      <c r="K4124" s="148"/>
      <c r="L4124" s="148"/>
      <c r="M4124" s="148"/>
    </row>
    <row r="4125" spans="2:13" x14ac:dyDescent="0.2">
      <c r="B4125" s="148"/>
      <c r="C4125" s="148"/>
      <c r="D4125" s="148"/>
      <c r="E4125" s="148"/>
      <c r="F4125" s="148"/>
      <c r="G4125" s="148"/>
      <c r="H4125" s="148"/>
      <c r="I4125" s="148"/>
      <c r="J4125" s="148"/>
      <c r="K4125" s="148"/>
      <c r="L4125" s="148"/>
      <c r="M4125" s="148"/>
    </row>
    <row r="4126" spans="2:13" x14ac:dyDescent="0.2">
      <c r="B4126" s="148"/>
      <c r="C4126" s="148"/>
      <c r="D4126" s="148"/>
      <c r="E4126" s="148"/>
      <c r="F4126" s="148"/>
      <c r="G4126" s="148"/>
      <c r="H4126" s="148"/>
      <c r="I4126" s="148"/>
      <c r="J4126" s="148"/>
      <c r="K4126" s="148"/>
      <c r="L4126" s="148"/>
      <c r="M4126" s="148"/>
    </row>
    <row r="4127" spans="2:13" x14ac:dyDescent="0.2">
      <c r="B4127" s="148"/>
      <c r="C4127" s="148"/>
      <c r="D4127" s="148"/>
      <c r="E4127" s="148"/>
      <c r="F4127" s="148"/>
      <c r="G4127" s="148"/>
      <c r="H4127" s="148"/>
      <c r="I4127" s="148"/>
      <c r="J4127" s="148"/>
      <c r="K4127" s="148"/>
      <c r="L4127" s="148"/>
      <c r="M4127" s="148"/>
    </row>
    <row r="4128" spans="2:13" x14ac:dyDescent="0.2">
      <c r="B4128" s="148"/>
      <c r="C4128" s="148"/>
      <c r="D4128" s="148"/>
      <c r="E4128" s="148"/>
      <c r="F4128" s="148"/>
      <c r="G4128" s="148"/>
      <c r="H4128" s="148"/>
      <c r="I4128" s="148"/>
      <c r="J4128" s="148"/>
      <c r="K4128" s="148"/>
      <c r="L4128" s="148"/>
      <c r="M4128" s="148"/>
    </row>
    <row r="4129" spans="2:13" x14ac:dyDescent="0.2">
      <c r="B4129" s="148"/>
      <c r="C4129" s="148"/>
      <c r="D4129" s="148"/>
      <c r="E4129" s="148"/>
      <c r="F4129" s="148"/>
      <c r="G4129" s="148"/>
      <c r="H4129" s="148"/>
      <c r="I4129" s="148"/>
      <c r="J4129" s="148"/>
      <c r="K4129" s="148"/>
      <c r="L4129" s="148"/>
      <c r="M4129" s="148"/>
    </row>
    <row r="4130" spans="2:13" x14ac:dyDescent="0.2">
      <c r="B4130" s="148"/>
      <c r="C4130" s="148"/>
      <c r="D4130" s="148"/>
      <c r="E4130" s="148"/>
      <c r="F4130" s="148"/>
      <c r="G4130" s="148"/>
      <c r="H4130" s="148"/>
      <c r="I4130" s="148"/>
      <c r="J4130" s="148"/>
      <c r="K4130" s="148"/>
      <c r="L4130" s="148"/>
      <c r="M4130" s="148"/>
    </row>
    <row r="4131" spans="2:13" x14ac:dyDescent="0.2">
      <c r="B4131" s="148"/>
      <c r="C4131" s="148"/>
      <c r="D4131" s="148"/>
      <c r="E4131" s="148"/>
      <c r="F4131" s="148"/>
      <c r="G4131" s="148"/>
      <c r="H4131" s="148"/>
      <c r="I4131" s="148"/>
      <c r="J4131" s="148"/>
      <c r="K4131" s="148"/>
      <c r="L4131" s="148"/>
      <c r="M4131" s="148"/>
    </row>
    <row r="4132" spans="2:13" x14ac:dyDescent="0.2">
      <c r="B4132" s="148"/>
      <c r="C4132" s="148"/>
      <c r="D4132" s="148"/>
      <c r="E4132" s="148"/>
      <c r="F4132" s="148"/>
      <c r="G4132" s="148"/>
      <c r="H4132" s="148"/>
      <c r="I4132" s="148"/>
      <c r="J4132" s="148"/>
      <c r="K4132" s="148"/>
      <c r="L4132" s="148"/>
      <c r="M4132" s="148"/>
    </row>
    <row r="4133" spans="2:13" x14ac:dyDescent="0.2">
      <c r="B4133" s="148"/>
      <c r="C4133" s="148"/>
      <c r="D4133" s="148"/>
      <c r="E4133" s="148"/>
      <c r="F4133" s="148"/>
      <c r="G4133" s="148"/>
      <c r="H4133" s="148"/>
      <c r="I4133" s="148"/>
      <c r="J4133" s="148"/>
      <c r="K4133" s="148"/>
      <c r="L4133" s="148"/>
      <c r="M4133" s="148"/>
    </row>
    <row r="4134" spans="2:13" x14ac:dyDescent="0.2">
      <c r="B4134" s="148"/>
      <c r="C4134" s="148"/>
      <c r="D4134" s="148"/>
      <c r="E4134" s="148"/>
      <c r="F4134" s="148"/>
      <c r="G4134" s="148"/>
      <c r="H4134" s="148"/>
      <c r="I4134" s="148"/>
      <c r="J4134" s="148"/>
      <c r="K4134" s="148"/>
      <c r="L4134" s="148"/>
      <c r="M4134" s="148"/>
    </row>
    <row r="4135" spans="2:13" x14ac:dyDescent="0.2">
      <c r="B4135" s="148"/>
      <c r="C4135" s="148"/>
      <c r="D4135" s="148"/>
      <c r="E4135" s="148"/>
      <c r="F4135" s="148"/>
      <c r="G4135" s="148"/>
      <c r="H4135" s="148"/>
      <c r="I4135" s="148"/>
      <c r="J4135" s="148"/>
      <c r="K4135" s="148"/>
      <c r="L4135" s="148"/>
      <c r="M4135" s="148"/>
    </row>
    <row r="4136" spans="2:13" x14ac:dyDescent="0.2">
      <c r="B4136" s="148"/>
      <c r="C4136" s="148"/>
      <c r="D4136" s="148"/>
      <c r="E4136" s="148"/>
      <c r="F4136" s="148"/>
      <c r="G4136" s="148"/>
      <c r="H4136" s="148"/>
      <c r="I4136" s="148"/>
      <c r="J4136" s="148"/>
      <c r="K4136" s="148"/>
      <c r="L4136" s="148"/>
      <c r="M4136" s="148"/>
    </row>
    <row r="4137" spans="2:13" x14ac:dyDescent="0.2">
      <c r="B4137" s="148"/>
      <c r="C4137" s="148"/>
      <c r="D4137" s="148"/>
      <c r="E4137" s="148"/>
      <c r="F4137" s="148"/>
      <c r="G4137" s="148"/>
      <c r="H4137" s="148"/>
      <c r="I4137" s="148"/>
      <c r="J4137" s="148"/>
      <c r="K4137" s="148"/>
      <c r="L4137" s="148"/>
      <c r="M4137" s="148"/>
    </row>
    <row r="4138" spans="2:13" x14ac:dyDescent="0.2">
      <c r="B4138" s="148"/>
      <c r="C4138" s="148"/>
      <c r="D4138" s="148"/>
      <c r="E4138" s="148"/>
      <c r="F4138" s="148"/>
      <c r="G4138" s="148"/>
      <c r="H4138" s="148"/>
      <c r="I4138" s="148"/>
      <c r="J4138" s="148"/>
      <c r="K4138" s="148"/>
      <c r="L4138" s="148"/>
      <c r="M4138" s="148"/>
    </row>
    <row r="4139" spans="2:13" x14ac:dyDescent="0.2">
      <c r="B4139" s="148"/>
      <c r="C4139" s="148"/>
      <c r="D4139" s="148"/>
      <c r="E4139" s="148"/>
      <c r="F4139" s="148"/>
      <c r="G4139" s="148"/>
      <c r="H4139" s="148"/>
      <c r="I4139" s="148"/>
      <c r="J4139" s="148"/>
      <c r="K4139" s="148"/>
      <c r="L4139" s="148"/>
      <c r="M4139" s="148"/>
    </row>
    <row r="4140" spans="2:13" x14ac:dyDescent="0.2">
      <c r="B4140" s="148"/>
      <c r="C4140" s="148"/>
      <c r="D4140" s="148"/>
      <c r="E4140" s="148"/>
      <c r="F4140" s="148"/>
      <c r="G4140" s="148"/>
      <c r="H4140" s="148"/>
      <c r="I4140" s="148"/>
      <c r="J4140" s="148"/>
      <c r="K4140" s="148"/>
      <c r="L4140" s="148"/>
      <c r="M4140" s="148"/>
    </row>
    <row r="4141" spans="2:13" x14ac:dyDescent="0.2">
      <c r="B4141" s="148"/>
      <c r="C4141" s="148"/>
      <c r="D4141" s="148"/>
      <c r="E4141" s="148"/>
      <c r="F4141" s="148"/>
      <c r="G4141" s="148"/>
      <c r="H4141" s="148"/>
      <c r="I4141" s="148"/>
      <c r="J4141" s="148"/>
      <c r="K4141" s="148"/>
      <c r="L4141" s="148"/>
      <c r="M4141" s="148"/>
    </row>
    <row r="4142" spans="2:13" x14ac:dyDescent="0.2">
      <c r="B4142" s="148"/>
      <c r="C4142" s="148"/>
      <c r="D4142" s="148"/>
      <c r="E4142" s="148"/>
      <c r="F4142" s="148"/>
      <c r="G4142" s="148"/>
      <c r="H4142" s="148"/>
      <c r="I4142" s="148"/>
      <c r="J4142" s="148"/>
      <c r="K4142" s="148"/>
      <c r="L4142" s="148"/>
      <c r="M4142" s="148"/>
    </row>
    <row r="4143" spans="2:13" x14ac:dyDescent="0.2">
      <c r="B4143" s="148"/>
      <c r="C4143" s="148"/>
      <c r="D4143" s="148"/>
      <c r="E4143" s="148"/>
      <c r="F4143" s="148"/>
      <c r="G4143" s="148"/>
      <c r="H4143" s="148"/>
      <c r="I4143" s="148"/>
      <c r="J4143" s="148"/>
      <c r="K4143" s="148"/>
      <c r="L4143" s="148"/>
      <c r="M4143" s="148"/>
    </row>
    <row r="4144" spans="2:13" x14ac:dyDescent="0.2">
      <c r="B4144" s="148"/>
      <c r="C4144" s="148"/>
      <c r="D4144" s="148"/>
      <c r="E4144" s="148"/>
      <c r="F4144" s="148"/>
      <c r="G4144" s="148"/>
      <c r="H4144" s="148"/>
      <c r="I4144" s="148"/>
      <c r="J4144" s="148"/>
      <c r="K4144" s="148"/>
      <c r="L4144" s="148"/>
      <c r="M4144" s="148"/>
    </row>
    <row r="4145" spans="2:13" x14ac:dyDescent="0.2">
      <c r="B4145" s="148"/>
      <c r="C4145" s="148"/>
      <c r="D4145" s="148"/>
      <c r="E4145" s="148"/>
      <c r="F4145" s="148"/>
      <c r="G4145" s="148"/>
      <c r="H4145" s="148"/>
      <c r="I4145" s="148"/>
      <c r="J4145" s="148"/>
      <c r="K4145" s="148"/>
      <c r="L4145" s="148"/>
      <c r="M4145" s="148"/>
    </row>
    <row r="4146" spans="2:13" x14ac:dyDescent="0.2">
      <c r="B4146" s="148"/>
      <c r="C4146" s="148"/>
      <c r="D4146" s="148"/>
      <c r="E4146" s="148"/>
      <c r="F4146" s="148"/>
      <c r="G4146" s="148"/>
      <c r="H4146" s="148"/>
      <c r="I4146" s="148"/>
      <c r="J4146" s="148"/>
      <c r="K4146" s="148"/>
      <c r="L4146" s="148"/>
      <c r="M4146" s="148"/>
    </row>
    <row r="4147" spans="2:13" x14ac:dyDescent="0.2">
      <c r="B4147" s="148"/>
      <c r="C4147" s="148"/>
      <c r="D4147" s="148"/>
      <c r="E4147" s="148"/>
      <c r="F4147" s="148"/>
      <c r="G4147" s="148"/>
      <c r="H4147" s="148"/>
      <c r="I4147" s="148"/>
      <c r="J4147" s="148"/>
      <c r="K4147" s="148"/>
      <c r="L4147" s="148"/>
      <c r="M4147" s="148"/>
    </row>
    <row r="4148" spans="2:13" x14ac:dyDescent="0.2">
      <c r="B4148" s="148"/>
      <c r="C4148" s="148"/>
      <c r="D4148" s="148"/>
      <c r="E4148" s="148"/>
      <c r="F4148" s="148"/>
      <c r="G4148" s="148"/>
      <c r="H4148" s="148"/>
      <c r="I4148" s="148"/>
      <c r="J4148" s="148"/>
      <c r="K4148" s="148"/>
      <c r="L4148" s="148"/>
      <c r="M4148" s="148"/>
    </row>
    <row r="4149" spans="2:13" x14ac:dyDescent="0.2">
      <c r="B4149" s="148"/>
      <c r="C4149" s="148"/>
      <c r="D4149" s="148"/>
      <c r="E4149" s="148"/>
      <c r="F4149" s="148"/>
      <c r="G4149" s="148"/>
      <c r="H4149" s="148"/>
      <c r="I4149" s="148"/>
      <c r="J4149" s="148"/>
      <c r="K4149" s="148"/>
      <c r="L4149" s="148"/>
      <c r="M4149" s="148"/>
    </row>
    <row r="4150" spans="2:13" x14ac:dyDescent="0.2">
      <c r="B4150" s="148"/>
      <c r="C4150" s="148"/>
      <c r="D4150" s="148"/>
      <c r="E4150" s="148"/>
      <c r="F4150" s="148"/>
      <c r="G4150" s="148"/>
      <c r="H4150" s="148"/>
      <c r="I4150" s="148"/>
      <c r="J4150" s="148"/>
      <c r="K4150" s="148"/>
      <c r="L4150" s="148"/>
      <c r="M4150" s="148"/>
    </row>
    <row r="4151" spans="2:13" x14ac:dyDescent="0.2">
      <c r="B4151" s="148"/>
      <c r="C4151" s="148"/>
      <c r="D4151" s="148"/>
      <c r="E4151" s="148"/>
      <c r="F4151" s="148"/>
      <c r="G4151" s="148"/>
      <c r="H4151" s="148"/>
      <c r="I4151" s="148"/>
      <c r="J4151" s="148"/>
      <c r="K4151" s="148"/>
      <c r="L4151" s="148"/>
      <c r="M4151" s="148"/>
    </row>
    <row r="4152" spans="2:13" x14ac:dyDescent="0.2">
      <c r="B4152" s="148"/>
      <c r="C4152" s="148"/>
      <c r="D4152" s="148"/>
      <c r="E4152" s="148"/>
      <c r="F4152" s="148"/>
      <c r="G4152" s="148"/>
      <c r="H4152" s="148"/>
      <c r="I4152" s="148"/>
      <c r="J4152" s="148"/>
      <c r="K4152" s="148"/>
      <c r="L4152" s="148"/>
      <c r="M4152" s="148"/>
    </row>
    <row r="4153" spans="2:13" x14ac:dyDescent="0.2">
      <c r="B4153" s="148"/>
      <c r="C4153" s="148"/>
      <c r="D4153" s="148"/>
      <c r="E4153" s="148"/>
      <c r="F4153" s="148"/>
      <c r="G4153" s="148"/>
      <c r="H4153" s="148"/>
      <c r="I4153" s="148"/>
      <c r="J4153" s="148"/>
      <c r="K4153" s="148"/>
      <c r="L4153" s="148"/>
      <c r="M4153" s="148"/>
    </row>
    <row r="4154" spans="2:13" x14ac:dyDescent="0.2">
      <c r="B4154" s="148"/>
      <c r="C4154" s="148"/>
      <c r="D4154" s="148"/>
      <c r="E4154" s="148"/>
      <c r="F4154" s="148"/>
      <c r="G4154" s="148"/>
      <c r="H4154" s="148"/>
      <c r="I4154" s="148"/>
      <c r="J4154" s="148"/>
      <c r="K4154" s="148"/>
      <c r="L4154" s="148"/>
      <c r="M4154" s="148"/>
    </row>
    <row r="4155" spans="2:13" x14ac:dyDescent="0.2">
      <c r="B4155" s="148"/>
      <c r="C4155" s="148"/>
      <c r="D4155" s="148"/>
      <c r="E4155" s="148"/>
      <c r="F4155" s="148"/>
      <c r="G4155" s="148"/>
      <c r="H4155" s="148"/>
      <c r="I4155" s="148"/>
      <c r="J4155" s="148"/>
      <c r="K4155" s="148"/>
      <c r="L4155" s="148"/>
      <c r="M4155" s="148"/>
    </row>
    <row r="4156" spans="2:13" x14ac:dyDescent="0.2">
      <c r="B4156" s="148"/>
      <c r="C4156" s="148"/>
      <c r="D4156" s="148"/>
      <c r="E4156" s="148"/>
      <c r="F4156" s="148"/>
      <c r="G4156" s="148"/>
      <c r="H4156" s="148"/>
      <c r="I4156" s="148"/>
      <c r="J4156" s="148"/>
      <c r="K4156" s="148"/>
      <c r="L4156" s="148"/>
      <c r="M4156" s="148"/>
    </row>
    <row r="4157" spans="2:13" x14ac:dyDescent="0.2">
      <c r="B4157" s="148"/>
      <c r="C4157" s="148"/>
      <c r="D4157" s="148"/>
      <c r="E4157" s="148"/>
      <c r="F4157" s="148"/>
      <c r="G4157" s="148"/>
      <c r="H4157" s="148"/>
      <c r="I4157" s="148"/>
      <c r="J4157" s="148"/>
      <c r="K4157" s="148"/>
      <c r="L4157" s="148"/>
      <c r="M4157" s="148"/>
    </row>
    <row r="4158" spans="2:13" x14ac:dyDescent="0.2">
      <c r="B4158" s="148"/>
      <c r="C4158" s="148"/>
      <c r="D4158" s="148"/>
      <c r="E4158" s="148"/>
      <c r="F4158" s="148"/>
      <c r="G4158" s="148"/>
      <c r="H4158" s="148"/>
      <c r="I4158" s="148"/>
      <c r="J4158" s="148"/>
      <c r="K4158" s="148"/>
      <c r="L4158" s="148"/>
      <c r="M4158" s="148"/>
    </row>
    <row r="4159" spans="2:13" x14ac:dyDescent="0.2">
      <c r="B4159" s="148"/>
      <c r="C4159" s="148"/>
      <c r="D4159" s="148"/>
      <c r="E4159" s="148"/>
      <c r="F4159" s="148"/>
      <c r="G4159" s="148"/>
      <c r="H4159" s="148"/>
      <c r="I4159" s="148"/>
      <c r="J4159" s="148"/>
      <c r="K4159" s="148"/>
      <c r="L4159" s="148"/>
      <c r="M4159" s="148"/>
    </row>
    <row r="4160" spans="2:13" x14ac:dyDescent="0.2">
      <c r="B4160" s="148"/>
      <c r="C4160" s="148"/>
      <c r="D4160" s="148"/>
      <c r="E4160" s="148"/>
      <c r="F4160" s="148"/>
      <c r="G4160" s="148"/>
      <c r="H4160" s="148"/>
      <c r="I4160" s="148"/>
      <c r="J4160" s="148"/>
      <c r="K4160" s="148"/>
      <c r="L4160" s="148"/>
      <c r="M4160" s="148"/>
    </row>
    <row r="4161" spans="2:13" x14ac:dyDescent="0.2">
      <c r="B4161" s="148"/>
      <c r="C4161" s="148"/>
      <c r="D4161" s="148"/>
      <c r="E4161" s="148"/>
      <c r="F4161" s="148"/>
      <c r="G4161" s="148"/>
      <c r="H4161" s="148"/>
      <c r="I4161" s="148"/>
      <c r="J4161" s="148"/>
      <c r="K4161" s="148"/>
      <c r="L4161" s="148"/>
      <c r="M4161" s="148"/>
    </row>
  </sheetData>
  <sheetProtection sheet="1" objects="1" scenarios="1" formatCells="0" formatColumns="0" formatRows="0"/>
  <mergeCells count="87">
    <mergeCell ref="C18:L18"/>
    <mergeCell ref="B2:B4"/>
    <mergeCell ref="E2:F2"/>
    <mergeCell ref="G2:H2"/>
    <mergeCell ref="I2:J2"/>
    <mergeCell ref="K2:L2"/>
    <mergeCell ref="C3:D3"/>
    <mergeCell ref="E3:F3"/>
    <mergeCell ref="G3:H3"/>
    <mergeCell ref="I3:J3"/>
    <mergeCell ref="K3:L3"/>
    <mergeCell ref="C4:D4"/>
    <mergeCell ref="E4:F4"/>
    <mergeCell ref="G4:H4"/>
    <mergeCell ref="I4:J4"/>
    <mergeCell ref="K4:L4"/>
    <mergeCell ref="C16:L16"/>
    <mergeCell ref="C15:L15"/>
    <mergeCell ref="C17:L17"/>
    <mergeCell ref="C6:K6"/>
    <mergeCell ref="C13:L13"/>
    <mergeCell ref="C14:L14"/>
    <mergeCell ref="C7:L7"/>
    <mergeCell ref="C8:L8"/>
    <mergeCell ref="C10:L10"/>
    <mergeCell ref="C11:L11"/>
    <mergeCell ref="C12:L12"/>
    <mergeCell ref="C43:L43"/>
    <mergeCell ref="C40:L40"/>
    <mergeCell ref="C41:L41"/>
    <mergeCell ref="C42:L42"/>
    <mergeCell ref="C27:L27"/>
    <mergeCell ref="C29:L29"/>
    <mergeCell ref="C36:D36"/>
    <mergeCell ref="C37:D37"/>
    <mergeCell ref="C38:D38"/>
    <mergeCell ref="E30:L30"/>
    <mergeCell ref="E31:L31"/>
    <mergeCell ref="E32:L32"/>
    <mergeCell ref="E38:L38"/>
    <mergeCell ref="E36:L36"/>
    <mergeCell ref="E37:L37"/>
    <mergeCell ref="C83:L83"/>
    <mergeCell ref="C84:L84"/>
    <mergeCell ref="C67:L67"/>
    <mergeCell ref="C44:L44"/>
    <mergeCell ref="C45:L45"/>
    <mergeCell ref="C48:L48"/>
    <mergeCell ref="C50:L50"/>
    <mergeCell ref="E52:H59"/>
    <mergeCell ref="C62:L62"/>
    <mergeCell ref="C63:L63"/>
    <mergeCell ref="C64:D64"/>
    <mergeCell ref="E64:L64"/>
    <mergeCell ref="C65:D65"/>
    <mergeCell ref="E65:L65"/>
    <mergeCell ref="C85:L85"/>
    <mergeCell ref="C86:L86"/>
    <mergeCell ref="C87:L87"/>
    <mergeCell ref="C81:L81"/>
    <mergeCell ref="C68:L68"/>
    <mergeCell ref="C69:L69"/>
    <mergeCell ref="C70:L70"/>
    <mergeCell ref="C71:L71"/>
    <mergeCell ref="C72:L72"/>
    <mergeCell ref="C75:L75"/>
    <mergeCell ref="C76:L76"/>
    <mergeCell ref="C77:L77"/>
    <mergeCell ref="C78:L78"/>
    <mergeCell ref="C79:L79"/>
    <mergeCell ref="C80:L80"/>
    <mergeCell ref="C82:L82"/>
    <mergeCell ref="C19:L19"/>
    <mergeCell ref="C30:D30"/>
    <mergeCell ref="C35:D35"/>
    <mergeCell ref="C32:D32"/>
    <mergeCell ref="C33:D33"/>
    <mergeCell ref="C31:D31"/>
    <mergeCell ref="C34:D34"/>
    <mergeCell ref="C26:L26"/>
    <mergeCell ref="C25:L25"/>
    <mergeCell ref="C20:L20"/>
    <mergeCell ref="C21:L21"/>
    <mergeCell ref="C23:L23"/>
    <mergeCell ref="E33:L33"/>
    <mergeCell ref="E34:L34"/>
    <mergeCell ref="E35:L35"/>
  </mergeCells>
  <conditionalFormatting sqref="N2">
    <cfRule type="expression" dxfId="151" priority="1" stopIfTrue="1">
      <formula>$H$321</formula>
    </cfRule>
  </conditionalFormatting>
  <hyperlinks>
    <hyperlink ref="E64" r:id="rId1" display="http://eur-lex.europa.eu/en/index.htm "/>
    <hyperlink ref="E65" r:id="rId2" display="https://climate.ec.europa.eu/eu-action/eu-emissions-trading-system-eu-ets_en"/>
    <hyperlink ref="C11:L11" r:id="rId3" display="http://data.europa.eu/eli/dir/2003/87/2024-03-01"/>
    <hyperlink ref="C11" r:id="rId4" display="http://data.europa.eu/eli/dir/2003/87/2024-03-01"/>
    <hyperlink ref="C13" r:id="rId5" display="http://data.europa.eu/eli/reg_del/2019/331/2024-01-01"/>
    <hyperlink ref="C13:L13" r:id="rId6" display="http://data.europa.eu/eli/reg_del/2019/331/2024-01-01"/>
    <hyperlink ref="M15" r:id="rId7" display="https://eur-lex.europa.eu/eli/reg_impl/2023/2441/oj"/>
    <hyperlink ref="C17" r:id="rId8" display="https://eur-lex.europa.eu/eli/reg_impl/2023/2441/oj"/>
    <hyperlink ref="E2:F2" location="JUMP_TOC_Home" display="Table of contents"/>
    <hyperlink ref="C19" r:id="rId9" display="http://data.europa.eu/eli/reg_impl/2019/1842/2026-01-01"/>
    <hyperlink ref="C19:L19" r:id="rId10" display="http://data.europa.eu/eli/reg_impl/2019/1842/2026-01-01"/>
  </hyperlinks>
  <pageMargins left="0.78740157480314965" right="0.78740157480314965" top="0.78740157480314965" bottom="0.78740157480314965" header="0.39370078740157483" footer="0.39370078740157483"/>
  <pageSetup paperSize="9" scale="63" fitToHeight="2" orientation="portrait" r:id="rId11"/>
  <headerFooter alignWithMargins="0">
    <oddHeader>&amp;L&amp;F; &amp;A&amp;R&amp;D; &amp;T</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theme="8" tint="0.39997558519241921"/>
  </sheetPr>
  <dimension ref="A1:X88"/>
  <sheetViews>
    <sheetView topLeftCell="B1" workbookViewId="0">
      <pane ySplit="4" topLeftCell="A5" activePane="bottomLeft" state="frozen"/>
      <selection activeCell="P38" sqref="P38"/>
      <selection pane="bottomLeft" activeCell="E48" sqref="E48:N48"/>
    </sheetView>
  </sheetViews>
  <sheetFormatPr defaultColWidth="11.42578125" defaultRowHeight="14.25" x14ac:dyDescent="0.2"/>
  <cols>
    <col min="1" max="1" width="5.85546875" style="169" hidden="1" customWidth="1"/>
    <col min="2" max="4" width="5.85546875" style="176" customWidth="1"/>
    <col min="5" max="14" width="12.85546875" style="176" customWidth="1"/>
    <col min="15" max="15" width="5.85546875" style="176" customWidth="1"/>
    <col min="16" max="16" width="11.42578125" style="110" hidden="1" customWidth="1"/>
    <col min="17" max="22" width="11.42578125" style="169" hidden="1" customWidth="1"/>
    <col min="23" max="16384" width="11.42578125" style="173"/>
  </cols>
  <sheetData>
    <row r="1" spans="1:24" s="169" customFormat="1" ht="15" hidden="1" thickBot="1" x14ac:dyDescent="0.25">
      <c r="A1" s="169" t="s">
        <v>246</v>
      </c>
      <c r="B1" s="170"/>
      <c r="C1" s="170"/>
      <c r="D1" s="170"/>
      <c r="E1" s="170"/>
      <c r="F1" s="170"/>
      <c r="G1" s="170"/>
      <c r="H1" s="170"/>
      <c r="I1" s="170"/>
      <c r="J1" s="170"/>
      <c r="K1" s="170"/>
      <c r="L1" s="170"/>
      <c r="M1" s="170"/>
      <c r="N1" s="170"/>
      <c r="O1" s="170"/>
      <c r="P1" s="169" t="s">
        <v>246</v>
      </c>
      <c r="Q1" s="169" t="s">
        <v>246</v>
      </c>
      <c r="R1" s="169" t="s">
        <v>246</v>
      </c>
      <c r="S1" s="169" t="s">
        <v>246</v>
      </c>
      <c r="T1" s="169" t="s">
        <v>246</v>
      </c>
      <c r="U1" s="169" t="s">
        <v>246</v>
      </c>
      <c r="V1" s="169" t="s">
        <v>246</v>
      </c>
    </row>
    <row r="2" spans="1:24" ht="15" customHeight="1" thickBot="1" x14ac:dyDescent="0.25">
      <c r="A2" s="170"/>
      <c r="B2" s="873" t="str">
        <f>Translations!$B$538</f>
        <v>A. 
Wersje CNR &amp; CNP</v>
      </c>
      <c r="C2" s="874"/>
      <c r="D2" s="875"/>
      <c r="E2" s="114" t="str">
        <f>Translations!$B$2</f>
        <v>Obszar nawigacji:</v>
      </c>
      <c r="F2" s="171"/>
      <c r="G2" s="790" t="str">
        <f>Translations!$B$14</f>
        <v>Spis treści</v>
      </c>
      <c r="H2" s="787"/>
      <c r="I2" s="846" t="str">
        <f ca="1">HYPERLINK("#"&amp;INDEX(a_Contents!$P$4:$P$35,MATCH(INDEX(a_Contents!$T$4:$T$35,MATCH($S$2,a_Contents!$Q$4:$Q$35,0))-1,a_Contents!$T$4:$T$35,0)),EUconst_PreviousSheet)</f>
        <v>Poprzedni arkusz</v>
      </c>
      <c r="J2" s="847"/>
      <c r="K2" s="846" t="str">
        <f ca="1">HYPERLINK("#"&amp;INDEX(a_Contents!$P$4:$P$35,MATCH(INDEX(a_Contents!$T$4:$T$35,MATCH($S$2,a_Contents!$Q$4:$Q$35,0))+1,a_Contents!$T$4:$T$35,0)),EUconst_NextSheet)</f>
        <v>Następny arkusz</v>
      </c>
      <c r="L2" s="847"/>
      <c r="M2" s="848" t="str">
        <f ca="1">HYPERLINK("#"&amp;a_Contents!$P$26,INDIRECT(a_Contents!$P$26))</f>
        <v>PODSUMOWANIE</v>
      </c>
      <c r="N2" s="848"/>
      <c r="O2" s="172"/>
      <c r="P2" s="116" t="s">
        <v>248</v>
      </c>
      <c r="Q2" s="117" t="str">
        <f>ADDRESS(ROW($B$6),COLUMN($B$6)) &amp; ":" &amp; ADDRESS(MATCH("PRINT",$O:$O,0),COLUMN($O$6))</f>
        <v>$B$6:$O$65</v>
      </c>
      <c r="R2" s="116" t="s">
        <v>599</v>
      </c>
      <c r="S2" s="118" t="str">
        <f ca="1">IF(ISERROR(CELL("filename",T2)),"A_VersionCNP",MID(CELL("filename",T2),FIND("]",CELL("filename",T2))+1,1024))</f>
        <v>A_VersionCNR</v>
      </c>
    </row>
    <row r="3" spans="1:24" ht="15" thickBot="1" x14ac:dyDescent="0.25">
      <c r="A3" s="170"/>
      <c r="B3" s="876"/>
      <c r="C3" s="877"/>
      <c r="D3" s="878"/>
      <c r="E3" s="787" t="str">
        <f>IFERROR(HYPERLINK("#"&amp;ADDRESS(ROW($A$1)+MATCH("TOP",$A:$A,0)-1,3),"Top of sheet"),"")</f>
        <v>Top of sheet</v>
      </c>
      <c r="F3" s="787"/>
      <c r="G3" s="884" t="str">
        <f>IFERROR(HYPERLINK("#"&amp;ADDRESS(ROW($A$1)+MATCH(P3,$A:$A,0)-1,3),INDEX($P:$P,MATCH(P3,$A:$A,0))),"")</f>
        <v>Szczegóły sprawozdania</v>
      </c>
      <c r="H3" s="885"/>
      <c r="I3" s="885" t="str">
        <f>IFERROR(HYPERLINK("#"&amp;ADDRESS(ROW($A$1)+MATCH(R3,$A:$A,0)-1,3),INDEX($P:$P,MATCH(R3,$A:$A,0))),"")</f>
        <v>CN Report versions</v>
      </c>
      <c r="J3" s="885"/>
      <c r="K3" s="885" t="str">
        <f>IFERROR(HYPERLINK("#"&amp;ADDRESS(ROW($A$1)+MATCH(T3,$A:$A,0)-1,3),INDEX($P:$P,MATCH(T3,$A:$A,0))),"")</f>
        <v>Wersje planu neutralności klimatycznej</v>
      </c>
      <c r="L3" s="885"/>
      <c r="M3" s="886" t="str">
        <f>IFERROR(HYPERLINK("#"&amp;ADDRESS(ROW($A$1)+MATCH(V3,$A:$A,0)-1,3),INDEX($P:$P,MATCH(V3,$A:$A,0))),"")</f>
        <v/>
      </c>
      <c r="N3" s="886"/>
      <c r="O3" s="172"/>
      <c r="P3" s="119">
        <v>1</v>
      </c>
      <c r="Q3" s="120"/>
      <c r="R3" s="120">
        <v>2</v>
      </c>
      <c r="S3" s="120"/>
      <c r="T3" s="120">
        <v>3</v>
      </c>
      <c r="U3" s="120"/>
      <c r="V3" s="121">
        <v>4</v>
      </c>
    </row>
    <row r="4" spans="1:24" ht="15" thickBot="1" x14ac:dyDescent="0.25">
      <c r="A4" s="170"/>
      <c r="B4" s="879"/>
      <c r="C4" s="880"/>
      <c r="D4" s="881"/>
      <c r="E4" s="787" t="str">
        <f>IFERROR(HYPERLINK("#"&amp;ADDRESS(ROW($A$1)+MATCH("END",$A:$A,0)-1,3),"End of sheet"),"")</f>
        <v>End of sheet</v>
      </c>
      <c r="F4" s="787"/>
      <c r="G4" s="890" t="str">
        <f>IFERROR(HYPERLINK("#"&amp;ADDRESS(ROW($A$1)+MATCH(P4,$A:$A,0)-1,3),INDEX($P:$P,MATCH(P4,$A:$A,0))),"")</f>
        <v/>
      </c>
      <c r="H4" s="872"/>
      <c r="I4" s="872" t="str">
        <f>IFERROR(HYPERLINK("#"&amp;ADDRESS(ROW($A$1)+MATCH(R4,$A:$A,0)-1,3),INDEX($P:$P,MATCH(R4,$A:$A,0))),"")</f>
        <v/>
      </c>
      <c r="J4" s="872"/>
      <c r="K4" s="872" t="str">
        <f>IFERROR(HYPERLINK("#"&amp;ADDRESS(ROW($A$1)+MATCH(T4,$A:$A,0)-1,3),INDEX($P:$P,MATCH(T4,$A:$A,0))),"")</f>
        <v/>
      </c>
      <c r="L4" s="872"/>
      <c r="M4" s="889" t="str">
        <f>IFERROR(HYPERLINK("#"&amp;ADDRESS(ROW($A$1)+MATCH(V4,$A:$A,0)-1,3),INDEX($P:$P,MATCH(V4,$A:$A,0))),"")</f>
        <v/>
      </c>
      <c r="N4" s="872"/>
      <c r="O4" s="172"/>
      <c r="P4" s="122">
        <v>5</v>
      </c>
      <c r="Q4" s="123"/>
      <c r="R4" s="123">
        <v>6</v>
      </c>
      <c r="S4" s="123"/>
      <c r="T4" s="123">
        <v>7</v>
      </c>
      <c r="U4" s="123"/>
      <c r="V4" s="124">
        <v>8</v>
      </c>
    </row>
    <row r="5" spans="1:24" x14ac:dyDescent="0.2">
      <c r="A5" s="170"/>
      <c r="B5" s="174"/>
      <c r="C5" s="174"/>
      <c r="D5" s="174"/>
      <c r="E5" s="174"/>
      <c r="F5" s="174"/>
      <c r="G5" s="174"/>
      <c r="H5" s="174"/>
      <c r="I5" s="174"/>
      <c r="J5" s="174"/>
      <c r="K5" s="174"/>
      <c r="L5" s="174"/>
      <c r="M5" s="174"/>
      <c r="N5" s="174"/>
      <c r="O5" s="172"/>
    </row>
    <row r="6" spans="1:24" ht="18" customHeight="1" x14ac:dyDescent="0.2">
      <c r="A6" s="175" t="s">
        <v>619</v>
      </c>
      <c r="C6" s="177" t="s">
        <v>112</v>
      </c>
      <c r="D6" s="883" t="str">
        <f>Translations!$B$539</f>
        <v>WERSJE SPRAWOZDANIA DOTYCZĄCEGO NEUTRALNOŚCI KLIMATYCZNEJ I PLANU NEUTRALNOŚCI KLIMATYCZNEJ</v>
      </c>
      <c r="E6" s="883"/>
      <c r="F6" s="883"/>
      <c r="G6" s="883"/>
      <c r="H6" s="883"/>
      <c r="I6" s="883"/>
      <c r="J6" s="883"/>
      <c r="K6" s="883"/>
      <c r="L6" s="883"/>
      <c r="M6" s="883"/>
      <c r="N6" s="883"/>
    </row>
    <row r="7" spans="1:24" ht="18" x14ac:dyDescent="0.2">
      <c r="C7" s="177"/>
      <c r="D7" s="179"/>
      <c r="E7" s="179"/>
      <c r="F7" s="179"/>
      <c r="G7" s="179"/>
      <c r="H7" s="179"/>
      <c r="I7" s="179"/>
      <c r="J7" s="179"/>
      <c r="K7" s="179"/>
      <c r="L7" s="179"/>
      <c r="M7" s="179"/>
      <c r="N7" s="179"/>
    </row>
    <row r="8" spans="1:24" s="183" customFormat="1" ht="15.75" x14ac:dyDescent="0.25">
      <c r="A8" s="175">
        <v>1</v>
      </c>
      <c r="B8" s="180"/>
      <c r="C8" s="181" t="s">
        <v>113</v>
      </c>
      <c r="D8" s="858" t="str">
        <f>Translations!$B$540</f>
        <v>Szczegóły sprawozdania</v>
      </c>
      <c r="E8" s="858"/>
      <c r="F8" s="858"/>
      <c r="G8" s="858"/>
      <c r="H8" s="858"/>
      <c r="I8" s="858"/>
      <c r="J8" s="858"/>
      <c r="K8" s="858"/>
      <c r="L8" s="858"/>
      <c r="M8" s="858"/>
      <c r="N8" s="858"/>
      <c r="O8" s="172"/>
      <c r="P8" s="118" t="str">
        <f>D8</f>
        <v>Szczegóły sprawozdania</v>
      </c>
      <c r="Q8" s="170"/>
      <c r="R8" s="170"/>
      <c r="S8" s="170"/>
      <c r="T8" s="170"/>
      <c r="U8" s="170"/>
      <c r="V8" s="170"/>
    </row>
    <row r="9" spans="1:24" s="183" customFormat="1" ht="12.75" customHeight="1" thickBot="1" x14ac:dyDescent="0.3">
      <c r="A9" s="147"/>
      <c r="B9" s="176"/>
      <c r="C9" s="184"/>
      <c r="D9" s="859"/>
      <c r="E9" s="859"/>
      <c r="F9" s="859"/>
      <c r="G9" s="859"/>
      <c r="H9" s="859"/>
      <c r="I9" s="859"/>
      <c r="J9" s="859"/>
      <c r="K9" s="859"/>
      <c r="L9" s="859"/>
      <c r="M9" s="859"/>
      <c r="N9" s="859"/>
      <c r="O9" s="172"/>
      <c r="P9" s="170"/>
      <c r="Q9" s="170"/>
      <c r="R9" s="170"/>
      <c r="S9" s="170"/>
      <c r="T9" s="170"/>
      <c r="U9" s="170"/>
      <c r="V9" s="170"/>
    </row>
    <row r="10" spans="1:24" s="190" customFormat="1" ht="25.5" customHeight="1" thickBot="1" x14ac:dyDescent="0.25">
      <c r="A10" s="185"/>
      <c r="B10" s="186"/>
      <c r="C10" s="186"/>
      <c r="D10" s="187" t="s">
        <v>114</v>
      </c>
      <c r="E10" s="863" t="str">
        <f>Translations!$B$541</f>
        <v>Proszę wybrać odpowiedni 5-letni okres odniesienia dla niniejszego raportu:</v>
      </c>
      <c r="F10" s="864"/>
      <c r="G10" s="864"/>
      <c r="H10" s="864"/>
      <c r="I10" s="865"/>
      <c r="J10" s="860" t="s">
        <v>868</v>
      </c>
      <c r="K10" s="861"/>
      <c r="L10" s="862"/>
      <c r="M10" s="186"/>
      <c r="N10" s="186"/>
      <c r="O10" s="172"/>
      <c r="P10" s="188" t="s">
        <v>1363</v>
      </c>
      <c r="Q10" s="189" t="str">
        <f>IF(J10="","",J10)</f>
        <v>&lt;= 2025</v>
      </c>
      <c r="R10" s="188" t="s">
        <v>1390</v>
      </c>
      <c r="S10" s="189">
        <f>IF(CNTR_CNRPeriod="","",MATCH(CNTR_CNRPeriod,EUconst_Periods,0))</f>
        <v>1</v>
      </c>
      <c r="T10" s="188" t="s">
        <v>1341</v>
      </c>
      <c r="U10" s="189">
        <f>IF(J10="","",INDEX(EUconst_EndOfPeriods,MATCH(J10,EUconst_Periods,0))+1)</f>
        <v>2026</v>
      </c>
      <c r="V10" s="170"/>
      <c r="W10" s="183"/>
      <c r="X10" s="183"/>
    </row>
    <row r="11" spans="1:24" s="183" customFormat="1" ht="12.75" customHeight="1" x14ac:dyDescent="0.2">
      <c r="A11" s="147"/>
      <c r="B11" s="176"/>
      <c r="C11" s="176"/>
      <c r="D11" s="176"/>
      <c r="E11" s="852" t="str">
        <f>Translations!$B$542</f>
        <v>Jeżeli na przykład raport zostanie złożony w 2041 roku, należy wybrać okres "2036-2040".</v>
      </c>
      <c r="F11" s="853"/>
      <c r="G11" s="853"/>
      <c r="H11" s="853"/>
      <c r="I11" s="853"/>
      <c r="J11" s="853"/>
      <c r="K11" s="853"/>
      <c r="L11" s="853"/>
      <c r="M11" s="853"/>
      <c r="N11" s="853"/>
      <c r="O11" s="172"/>
      <c r="P11" s="170"/>
      <c r="Q11" s="170"/>
      <c r="R11" s="170"/>
      <c r="S11" s="170"/>
      <c r="T11" s="170"/>
      <c r="U11" s="170"/>
      <c r="V11" s="170"/>
    </row>
    <row r="12" spans="1:24" s="183" customFormat="1" ht="12.75" customHeight="1" x14ac:dyDescent="0.2">
      <c r="A12" s="147"/>
      <c r="B12" s="176"/>
      <c r="C12" s="176"/>
      <c r="D12" s="176"/>
      <c r="E12" s="176"/>
      <c r="F12" s="176"/>
      <c r="G12" s="176"/>
      <c r="H12" s="176"/>
      <c r="I12" s="176"/>
      <c r="J12" s="176"/>
      <c r="K12" s="176"/>
      <c r="L12" s="176"/>
      <c r="M12" s="176"/>
      <c r="N12" s="176"/>
      <c r="O12" s="172"/>
      <c r="P12" s="170"/>
      <c r="Q12" s="170"/>
      <c r="R12" s="170"/>
      <c r="S12" s="170"/>
      <c r="T12" s="170"/>
      <c r="U12" s="170"/>
      <c r="V12" s="170"/>
    </row>
    <row r="13" spans="1:24" ht="15.75" x14ac:dyDescent="0.2">
      <c r="A13" s="175">
        <v>2</v>
      </c>
      <c r="C13" s="182" t="s">
        <v>194</v>
      </c>
      <c r="D13" s="851" t="s">
        <v>2274</v>
      </c>
      <c r="E13" s="851"/>
      <c r="F13" s="851"/>
      <c r="G13" s="851"/>
      <c r="H13" s="851"/>
      <c r="I13" s="851"/>
      <c r="J13" s="851"/>
      <c r="K13" s="851"/>
      <c r="L13" s="851"/>
      <c r="M13" s="851"/>
      <c r="N13" s="851"/>
      <c r="P13" s="118" t="s">
        <v>1467</v>
      </c>
    </row>
    <row r="14" spans="1:24" ht="5.0999999999999996" customHeight="1" x14ac:dyDescent="0.2"/>
    <row r="15" spans="1:24" s="196" customFormat="1" x14ac:dyDescent="0.2">
      <c r="A15" s="193"/>
      <c r="B15" s="174"/>
      <c r="C15" s="174"/>
      <c r="D15" s="887" t="str">
        <f>Translations!$B$543</f>
        <v>Niniejszy arkusz służy do śledzenia wersji sprawozdania dotyczącego neutralności klimatycznej. Każda wersja powinna mieć indywidualny numer wersji oraz dzień odniesienia.</v>
      </c>
      <c r="E15" s="888"/>
      <c r="F15" s="888"/>
      <c r="G15" s="888"/>
      <c r="H15" s="888"/>
      <c r="I15" s="888"/>
      <c r="J15" s="888"/>
      <c r="K15" s="888"/>
      <c r="L15" s="888"/>
      <c r="M15" s="888"/>
      <c r="N15" s="888"/>
      <c r="O15" s="176"/>
      <c r="P15" s="195"/>
      <c r="Q15" s="169"/>
      <c r="R15" s="195"/>
      <c r="S15" s="195"/>
      <c r="T15" s="195"/>
      <c r="U15" s="195"/>
      <c r="V15" s="195"/>
    </row>
    <row r="16" spans="1:24" s="196" customFormat="1" ht="25.5" customHeight="1" x14ac:dyDescent="0.2">
      <c r="A16" s="193"/>
      <c r="B16" s="174"/>
      <c r="C16" s="174"/>
      <c r="D16" s="887" t="str">
        <f>Translations!$B$544</f>
        <v>W zależności od wymogów danego państwa członkowskiego dokument wymieniany pomiędzy właściwym organem a prowadzącym instalację może zawierać różne aktualizacje lub prowadzący instalację może sam śledzić wersje dokumentu. W każdym przypadku prowadzący instalację powinien przechowywać w dokumentacji kopię każdej wersji raportu neutralności klimatycznej.</v>
      </c>
      <c r="E16" s="888"/>
      <c r="F16" s="888"/>
      <c r="G16" s="888"/>
      <c r="H16" s="888"/>
      <c r="I16" s="888"/>
      <c r="J16" s="888"/>
      <c r="K16" s="888"/>
      <c r="L16" s="888"/>
      <c r="M16" s="888"/>
      <c r="N16" s="888"/>
      <c r="O16" s="176"/>
      <c r="P16" s="195"/>
      <c r="Q16" s="169"/>
      <c r="R16" s="195"/>
      <c r="S16" s="195"/>
      <c r="T16" s="195"/>
      <c r="U16" s="195"/>
      <c r="V16" s="195"/>
    </row>
    <row r="17" spans="1:22" s="196" customFormat="1" ht="25.5" customHeight="1" x14ac:dyDescent="0.2">
      <c r="A17" s="193"/>
      <c r="B17" s="174"/>
      <c r="C17" s="174"/>
      <c r="D17" s="887" t="str">
        <f>Translations!$B$545</f>
        <v>Status sprawozdania dotyczącego neutralności klimatycznej w dniu odniesienia należy wskazać w kolumnie „status”. Możliwe rodzaje statusu to: „przekazany właściwemu organowi (CA)”, „zwrócony z uwagami”, „zatwierdzony przez właściwy organ (CA)”, „projekt roboczy” itd.</v>
      </c>
      <c r="E17" s="888"/>
      <c r="F17" s="888"/>
      <c r="G17" s="888"/>
      <c r="H17" s="888"/>
      <c r="I17" s="888"/>
      <c r="J17" s="888"/>
      <c r="K17" s="888"/>
      <c r="L17" s="888"/>
      <c r="M17" s="888"/>
      <c r="N17" s="888"/>
      <c r="O17" s="176"/>
      <c r="P17" s="195"/>
      <c r="Q17" s="169"/>
      <c r="R17" s="195"/>
      <c r="S17" s="195"/>
      <c r="T17" s="195"/>
      <c r="U17" s="195"/>
      <c r="V17" s="195"/>
    </row>
    <row r="18" spans="1:22" ht="5.0999999999999996" customHeight="1" thickBot="1" x14ac:dyDescent="0.25">
      <c r="C18" s="197"/>
      <c r="D18" s="197"/>
      <c r="E18" s="197"/>
      <c r="F18" s="197"/>
      <c r="G18" s="197"/>
      <c r="H18" s="197"/>
      <c r="I18" s="197"/>
      <c r="J18" s="197"/>
      <c r="K18" s="197"/>
      <c r="L18" s="197"/>
      <c r="M18" s="197"/>
      <c r="N18" s="197"/>
      <c r="P18" s="169"/>
    </row>
    <row r="19" spans="1:22" s="183" customFormat="1" ht="5.0999999999999996" customHeight="1" x14ac:dyDescent="0.25">
      <c r="A19" s="147"/>
      <c r="B19" s="180"/>
      <c r="C19" s="198"/>
      <c r="D19" s="199"/>
      <c r="E19" s="199"/>
      <c r="F19" s="199"/>
      <c r="G19" s="199"/>
      <c r="H19" s="199"/>
      <c r="I19" s="199"/>
      <c r="J19" s="199"/>
      <c r="K19" s="199"/>
      <c r="L19" s="199"/>
      <c r="M19" s="200"/>
      <c r="N19" s="201"/>
      <c r="O19" s="176"/>
      <c r="P19" s="202"/>
      <c r="Q19" s="170"/>
      <c r="R19" s="170"/>
      <c r="S19" s="170"/>
      <c r="T19" s="170"/>
      <c r="U19" s="170"/>
      <c r="V19" s="170"/>
    </row>
    <row r="20" spans="1:22" s="183" customFormat="1" ht="25.5" customHeight="1" x14ac:dyDescent="0.25">
      <c r="A20" s="147"/>
      <c r="B20" s="176"/>
      <c r="C20" s="203"/>
      <c r="D20" s="893" t="str">
        <f>Translations!$B$546</f>
        <v>W kilku miejscach w niniejszym dokumencie jest mowa o dokumentach zewnętrznych. Należy zauważyć, że wszelkie informacje zawarte w takich dokumentach zewnętrznych stanowią integralną część sprawozdania dotyczącego neutralności klimatycznej.</v>
      </c>
      <c r="E20" s="893"/>
      <c r="F20" s="893"/>
      <c r="G20" s="893"/>
      <c r="H20" s="893"/>
      <c r="I20" s="893"/>
      <c r="J20" s="893"/>
      <c r="K20" s="893"/>
      <c r="L20" s="893"/>
      <c r="M20" s="893"/>
      <c r="N20" s="205"/>
      <c r="O20" s="176"/>
      <c r="P20" s="170"/>
      <c r="Q20" s="170"/>
      <c r="R20" s="170"/>
      <c r="S20" s="170"/>
      <c r="T20" s="170"/>
      <c r="U20" s="170"/>
      <c r="V20" s="170"/>
    </row>
    <row r="21" spans="1:22" s="183" customFormat="1" ht="5.0999999999999996" customHeight="1" thickBot="1" x14ac:dyDescent="0.3">
      <c r="A21" s="147"/>
      <c r="B21" s="180"/>
      <c r="C21" s="206"/>
      <c r="D21" s="207"/>
      <c r="E21" s="207"/>
      <c r="F21" s="207"/>
      <c r="G21" s="207"/>
      <c r="H21" s="207"/>
      <c r="I21" s="207"/>
      <c r="J21" s="207"/>
      <c r="K21" s="207"/>
      <c r="L21" s="207"/>
      <c r="M21" s="208"/>
      <c r="N21" s="209"/>
      <c r="O21" s="176"/>
      <c r="P21" s="202"/>
      <c r="Q21" s="170"/>
      <c r="R21" s="170"/>
      <c r="S21" s="170"/>
      <c r="T21" s="170"/>
      <c r="U21" s="170"/>
      <c r="V21" s="170"/>
    </row>
    <row r="22" spans="1:22" s="183" customFormat="1" ht="12.75" x14ac:dyDescent="0.25">
      <c r="A22" s="147"/>
      <c r="B22" s="176"/>
      <c r="C22" s="176"/>
      <c r="D22" s="176"/>
      <c r="E22" s="176"/>
      <c r="F22" s="176"/>
      <c r="G22" s="176"/>
      <c r="H22" s="176"/>
      <c r="I22" s="176"/>
      <c r="J22" s="176"/>
      <c r="K22" s="176"/>
      <c r="L22" s="176"/>
      <c r="M22" s="176"/>
      <c r="N22" s="176"/>
      <c r="O22" s="176"/>
      <c r="P22" s="170"/>
      <c r="Q22" s="170"/>
      <c r="R22" s="170"/>
      <c r="S22" s="170"/>
      <c r="T22" s="170"/>
      <c r="U22" s="170"/>
      <c r="V22" s="170"/>
    </row>
    <row r="23" spans="1:22" s="183" customFormat="1" ht="26.25" customHeight="1" x14ac:dyDescent="0.2">
      <c r="A23" s="169"/>
      <c r="B23" s="176"/>
      <c r="C23" s="176"/>
      <c r="D23" s="176"/>
      <c r="E23" s="210" t="str">
        <f>Translations!$B$68</f>
        <v>Nr wersji</v>
      </c>
      <c r="F23" s="211" t="str">
        <f>Translations!$B$69</f>
        <v>Dzień odniesienia</v>
      </c>
      <c r="G23" s="882" t="str">
        <f>Translations!$B$70</f>
        <v>Status w dniu odniesienia</v>
      </c>
      <c r="H23" s="882"/>
      <c r="I23" s="882"/>
      <c r="J23" s="882" t="str">
        <f>Translations!$B$71</f>
        <v>Rozdziały, w których wprowadzono zmiany. 
Krótkie wyjaśnienie zmian</v>
      </c>
      <c r="K23" s="882"/>
      <c r="L23" s="882"/>
      <c r="M23" s="882"/>
      <c r="N23" s="882"/>
      <c r="O23" s="176"/>
      <c r="P23" s="110" t="s">
        <v>409</v>
      </c>
      <c r="Q23" s="169"/>
      <c r="R23" s="170"/>
      <c r="S23" s="170"/>
      <c r="T23" s="170"/>
      <c r="U23" s="170"/>
      <c r="V23" s="170"/>
    </row>
    <row r="24" spans="1:22" s="183" customFormat="1" ht="12.75" customHeight="1" x14ac:dyDescent="0.2">
      <c r="A24" s="169"/>
      <c r="B24" s="176"/>
      <c r="C24" s="176"/>
      <c r="D24" s="176"/>
      <c r="E24" s="3"/>
      <c r="F24" s="9"/>
      <c r="G24" s="891"/>
      <c r="H24" s="891"/>
      <c r="I24" s="891"/>
      <c r="J24" s="891"/>
      <c r="K24" s="891"/>
      <c r="L24" s="891"/>
      <c r="M24" s="891"/>
      <c r="N24" s="891"/>
      <c r="O24" s="176"/>
      <c r="P24" s="213" t="str">
        <f>IF(OR(F24="",SUM(P25:$P$44)&gt;0),"",F24)</f>
        <v/>
      </c>
      <c r="Q24" s="110">
        <f>IF(SUM(P24:P$43)&gt;1,1,0)</f>
        <v>0</v>
      </c>
      <c r="R24" s="170"/>
      <c r="S24" s="170"/>
      <c r="T24" s="170"/>
      <c r="U24" s="170"/>
      <c r="V24" s="170"/>
    </row>
    <row r="25" spans="1:22" s="183" customFormat="1" ht="12.75" customHeight="1" x14ac:dyDescent="0.2">
      <c r="A25" s="169"/>
      <c r="B25" s="176"/>
      <c r="C25" s="176"/>
      <c r="D25" s="176"/>
      <c r="E25" s="3"/>
      <c r="F25" s="9"/>
      <c r="G25" s="891"/>
      <c r="H25" s="891"/>
      <c r="I25" s="892"/>
      <c r="J25" s="891"/>
      <c r="K25" s="891"/>
      <c r="L25" s="891"/>
      <c r="M25" s="891"/>
      <c r="N25" s="891"/>
      <c r="O25" s="176"/>
      <c r="P25" s="213" t="str">
        <f>IF(OR(F25="",SUM(P26:$P$44)&gt;0),"",F25)</f>
        <v/>
      </c>
      <c r="Q25" s="110">
        <f>IF(SUM(P25:P$43)&gt;1,1,0)</f>
        <v>0</v>
      </c>
      <c r="R25" s="170"/>
      <c r="S25" s="170"/>
      <c r="T25" s="170"/>
      <c r="U25" s="170"/>
      <c r="V25" s="170"/>
    </row>
    <row r="26" spans="1:22" s="183" customFormat="1" ht="12.75" customHeight="1" x14ac:dyDescent="0.2">
      <c r="A26" s="169"/>
      <c r="B26" s="176"/>
      <c r="C26" s="176"/>
      <c r="D26" s="176"/>
      <c r="E26" s="3"/>
      <c r="F26" s="9"/>
      <c r="G26" s="891"/>
      <c r="H26" s="891"/>
      <c r="I26" s="892"/>
      <c r="J26" s="891"/>
      <c r="K26" s="891"/>
      <c r="L26" s="891"/>
      <c r="M26" s="891"/>
      <c r="N26" s="891"/>
      <c r="O26" s="176"/>
      <c r="P26" s="213" t="str">
        <f>IF(OR(F26="",SUM(P27:$P$44)&gt;0),"",F26)</f>
        <v/>
      </c>
      <c r="Q26" s="110">
        <f>IF(SUM(P26:P$43)&gt;1,1,0)</f>
        <v>0</v>
      </c>
      <c r="R26" s="170"/>
      <c r="S26" s="170"/>
      <c r="T26" s="170"/>
      <c r="U26" s="170"/>
      <c r="V26" s="170"/>
    </row>
    <row r="27" spans="1:22" s="183" customFormat="1" ht="12.75" customHeight="1" x14ac:dyDescent="0.2">
      <c r="A27" s="169"/>
      <c r="B27" s="176"/>
      <c r="C27" s="176"/>
      <c r="D27" s="176"/>
      <c r="E27" s="3"/>
      <c r="F27" s="9"/>
      <c r="G27" s="891"/>
      <c r="H27" s="891"/>
      <c r="I27" s="892"/>
      <c r="J27" s="891"/>
      <c r="K27" s="891"/>
      <c r="L27" s="891"/>
      <c r="M27" s="891"/>
      <c r="N27" s="891"/>
      <c r="O27" s="176"/>
      <c r="P27" s="213" t="str">
        <f>IF(OR(F27="",SUM(P28:$P$44)&gt;0),"",F27)</f>
        <v/>
      </c>
      <c r="Q27" s="110">
        <f>IF(SUM(P27:P$43)&gt;1,1,0)</f>
        <v>0</v>
      </c>
      <c r="R27" s="170"/>
      <c r="S27" s="170"/>
      <c r="T27" s="170"/>
      <c r="U27" s="170"/>
      <c r="V27" s="170"/>
    </row>
    <row r="28" spans="1:22" s="183" customFormat="1" ht="12.75" customHeight="1" x14ac:dyDescent="0.2">
      <c r="A28" s="169"/>
      <c r="B28" s="176"/>
      <c r="C28" s="176"/>
      <c r="D28" s="176"/>
      <c r="E28" s="3"/>
      <c r="F28" s="9"/>
      <c r="G28" s="891"/>
      <c r="H28" s="891"/>
      <c r="I28" s="892"/>
      <c r="J28" s="891"/>
      <c r="K28" s="891"/>
      <c r="L28" s="891"/>
      <c r="M28" s="891"/>
      <c r="N28" s="891"/>
      <c r="O28" s="176"/>
      <c r="P28" s="213" t="str">
        <f>IF(OR(F28="",SUM(P29:$P$44)&gt;0),"",F28)</f>
        <v/>
      </c>
      <c r="Q28" s="110">
        <f>IF(SUM(P28:P$43)&gt;1,1,0)</f>
        <v>0</v>
      </c>
      <c r="R28" s="170"/>
      <c r="S28" s="170"/>
      <c r="T28" s="170"/>
      <c r="U28" s="170"/>
      <c r="V28" s="170"/>
    </row>
    <row r="29" spans="1:22" s="183" customFormat="1" ht="12.75" customHeight="1" x14ac:dyDescent="0.2">
      <c r="A29" s="169"/>
      <c r="B29" s="176"/>
      <c r="C29" s="176"/>
      <c r="D29" s="176"/>
      <c r="E29" s="3"/>
      <c r="F29" s="9"/>
      <c r="G29" s="891"/>
      <c r="H29" s="891"/>
      <c r="I29" s="892"/>
      <c r="J29" s="891"/>
      <c r="K29" s="891"/>
      <c r="L29" s="891"/>
      <c r="M29" s="891"/>
      <c r="N29" s="891"/>
      <c r="O29" s="176"/>
      <c r="P29" s="213" t="str">
        <f>IF(OR(F29="",SUM(P30:$P$44)&gt;0),"",F29)</f>
        <v/>
      </c>
      <c r="Q29" s="110">
        <f>IF(SUM(P29:P$43)&gt;1,1,0)</f>
        <v>0</v>
      </c>
      <c r="R29" s="170"/>
      <c r="S29" s="170"/>
      <c r="T29" s="170"/>
      <c r="U29" s="170"/>
      <c r="V29" s="170"/>
    </row>
    <row r="30" spans="1:22" s="183" customFormat="1" ht="12.75" customHeight="1" x14ac:dyDescent="0.2">
      <c r="A30" s="169"/>
      <c r="B30" s="176"/>
      <c r="C30" s="176"/>
      <c r="D30" s="176"/>
      <c r="E30" s="3"/>
      <c r="F30" s="9"/>
      <c r="G30" s="891"/>
      <c r="H30" s="891"/>
      <c r="I30" s="892"/>
      <c r="J30" s="891"/>
      <c r="K30" s="891"/>
      <c r="L30" s="891"/>
      <c r="M30" s="891"/>
      <c r="N30" s="891"/>
      <c r="O30" s="176"/>
      <c r="P30" s="213" t="str">
        <f>IF(OR(F30="",SUM(P31:$P$44)&gt;0),"",F30)</f>
        <v/>
      </c>
      <c r="Q30" s="110">
        <f>IF(SUM(P30:P$43)&gt;1,1,0)</f>
        <v>0</v>
      </c>
      <c r="R30" s="170"/>
      <c r="S30" s="170"/>
      <c r="T30" s="170"/>
      <c r="U30" s="170"/>
      <c r="V30" s="170"/>
    </row>
    <row r="31" spans="1:22" s="183" customFormat="1" ht="12.75" customHeight="1" x14ac:dyDescent="0.2">
      <c r="A31" s="169"/>
      <c r="B31" s="176"/>
      <c r="C31" s="176"/>
      <c r="D31" s="214"/>
      <c r="E31" s="3"/>
      <c r="F31" s="9"/>
      <c r="G31" s="891"/>
      <c r="H31" s="891"/>
      <c r="I31" s="892"/>
      <c r="J31" s="891"/>
      <c r="K31" s="891"/>
      <c r="L31" s="891"/>
      <c r="M31" s="891"/>
      <c r="N31" s="891"/>
      <c r="O31" s="176"/>
      <c r="P31" s="213" t="str">
        <f>IF(OR(F31="",SUM(P32:$P$44)&gt;0),"",F31)</f>
        <v/>
      </c>
      <c r="Q31" s="110">
        <f>IF(SUM(P31:P$43)&gt;1,1,0)</f>
        <v>0</v>
      </c>
      <c r="R31" s="170"/>
      <c r="S31" s="170"/>
      <c r="T31" s="170"/>
      <c r="U31" s="170"/>
      <c r="V31" s="170"/>
    </row>
    <row r="32" spans="1:22" ht="12.75" customHeight="1" x14ac:dyDescent="0.2">
      <c r="E32" s="3"/>
      <c r="F32" s="9"/>
      <c r="G32" s="891"/>
      <c r="H32" s="891"/>
      <c r="I32" s="892"/>
      <c r="J32" s="891"/>
      <c r="K32" s="891"/>
      <c r="L32" s="891"/>
      <c r="M32" s="891"/>
      <c r="N32" s="891"/>
      <c r="P32" s="213" t="str">
        <f>IF(OR(F32="",SUM(P33:$P$44)&gt;0),"",F32)</f>
        <v/>
      </c>
      <c r="Q32" s="110">
        <f>IF(SUM(P32:P$43)&gt;1,1,0)</f>
        <v>0</v>
      </c>
    </row>
    <row r="33" spans="1:22" ht="12.75" customHeight="1" x14ac:dyDescent="0.2">
      <c r="E33" s="3"/>
      <c r="F33" s="9"/>
      <c r="G33" s="891"/>
      <c r="H33" s="891"/>
      <c r="I33" s="892"/>
      <c r="J33" s="891"/>
      <c r="K33" s="891"/>
      <c r="L33" s="891"/>
      <c r="M33" s="891"/>
      <c r="N33" s="891"/>
      <c r="P33" s="213" t="str">
        <f>IF(OR(F33="",SUM(P34:$P$44)&gt;0),"",F33)</f>
        <v/>
      </c>
      <c r="Q33" s="110">
        <f>IF(SUM(P33:P$43)&gt;1,1,0)</f>
        <v>0</v>
      </c>
    </row>
    <row r="34" spans="1:22" ht="12.75" customHeight="1" x14ac:dyDescent="0.2">
      <c r="E34" s="3"/>
      <c r="F34" s="9"/>
      <c r="G34" s="891"/>
      <c r="H34" s="891"/>
      <c r="I34" s="892"/>
      <c r="J34" s="891"/>
      <c r="K34" s="891"/>
      <c r="L34" s="891"/>
      <c r="M34" s="891"/>
      <c r="N34" s="891"/>
      <c r="P34" s="213" t="str">
        <f>IF(OR(F34="",SUM(P35:$P$44)&gt;0),"",F34)</f>
        <v/>
      </c>
      <c r="Q34" s="110">
        <f>IF(SUM(P34:P$43)&gt;1,1,0)</f>
        <v>0</v>
      </c>
    </row>
    <row r="35" spans="1:22" ht="12.75" customHeight="1" x14ac:dyDescent="0.2">
      <c r="E35" s="3"/>
      <c r="F35" s="9"/>
      <c r="G35" s="891"/>
      <c r="H35" s="891"/>
      <c r="I35" s="892"/>
      <c r="J35" s="891"/>
      <c r="K35" s="891"/>
      <c r="L35" s="891"/>
      <c r="M35" s="891"/>
      <c r="N35" s="891"/>
      <c r="P35" s="213" t="str">
        <f>IF(OR(F35="",SUM(P36:$P$44)&gt;0),"",F35)</f>
        <v/>
      </c>
      <c r="Q35" s="110">
        <f>IF(SUM(P35:P$43)&gt;1,1,0)</f>
        <v>0</v>
      </c>
    </row>
    <row r="36" spans="1:22" ht="12.75" customHeight="1" x14ac:dyDescent="0.2">
      <c r="E36" s="3"/>
      <c r="F36" s="9"/>
      <c r="G36" s="891"/>
      <c r="H36" s="891"/>
      <c r="I36" s="892"/>
      <c r="J36" s="891"/>
      <c r="K36" s="891"/>
      <c r="L36" s="891"/>
      <c r="M36" s="891"/>
      <c r="N36" s="891"/>
      <c r="P36" s="213" t="str">
        <f>IF(OR(F36="",SUM(P37:$P$44)&gt;0),"",F36)</f>
        <v/>
      </c>
      <c r="Q36" s="110">
        <f>IF(SUM(P36:P$43)&gt;1,1,0)</f>
        <v>0</v>
      </c>
    </row>
    <row r="37" spans="1:22" ht="12.75" customHeight="1" x14ac:dyDescent="0.2">
      <c r="E37" s="3"/>
      <c r="F37" s="9"/>
      <c r="G37" s="891"/>
      <c r="H37" s="891"/>
      <c r="I37" s="892"/>
      <c r="J37" s="891"/>
      <c r="K37" s="891"/>
      <c r="L37" s="891"/>
      <c r="M37" s="891"/>
      <c r="N37" s="891"/>
      <c r="P37" s="213" t="str">
        <f>IF(OR(F37="",SUM(P38:$P$44)&gt;0),"",F37)</f>
        <v/>
      </c>
      <c r="Q37" s="110">
        <f>IF(SUM(P37:P$43)&gt;1,1,0)</f>
        <v>0</v>
      </c>
    </row>
    <row r="38" spans="1:22" ht="12.75" customHeight="1" x14ac:dyDescent="0.2">
      <c r="E38" s="3"/>
      <c r="F38" s="9"/>
      <c r="G38" s="891"/>
      <c r="H38" s="891"/>
      <c r="I38" s="892"/>
      <c r="J38" s="891"/>
      <c r="K38" s="891"/>
      <c r="L38" s="891"/>
      <c r="M38" s="891"/>
      <c r="N38" s="891"/>
      <c r="P38" s="213" t="str">
        <f>IF(OR(F38="",SUM(P39:$P$44)&gt;0),"",F38)</f>
        <v/>
      </c>
      <c r="Q38" s="110">
        <f>IF(SUM(P38:P$43)&gt;1,1,0)</f>
        <v>0</v>
      </c>
    </row>
    <row r="39" spans="1:22" ht="12.75" customHeight="1" x14ac:dyDescent="0.2">
      <c r="E39" s="3"/>
      <c r="F39" s="9"/>
      <c r="G39" s="891"/>
      <c r="H39" s="891"/>
      <c r="I39" s="892"/>
      <c r="J39" s="891"/>
      <c r="K39" s="891"/>
      <c r="L39" s="891"/>
      <c r="M39" s="891"/>
      <c r="N39" s="891"/>
      <c r="P39" s="213" t="str">
        <f>IF(OR(F39="",SUM(P40:$P$44)&gt;0),"",F39)</f>
        <v/>
      </c>
      <c r="Q39" s="110">
        <f>IF(SUM(P39:P$43)&gt;1,1,0)</f>
        <v>0</v>
      </c>
    </row>
    <row r="40" spans="1:22" ht="12.75" customHeight="1" x14ac:dyDescent="0.2">
      <c r="E40" s="3"/>
      <c r="F40" s="9"/>
      <c r="G40" s="891"/>
      <c r="H40" s="891"/>
      <c r="I40" s="892"/>
      <c r="J40" s="891"/>
      <c r="K40" s="891"/>
      <c r="L40" s="891"/>
      <c r="M40" s="891"/>
      <c r="N40" s="891"/>
      <c r="P40" s="213" t="str">
        <f>IF(OR(F40="",SUM(P41:$P$44)&gt;0),"",F40)</f>
        <v/>
      </c>
      <c r="Q40" s="110">
        <f>IF(SUM(P40:P$43)&gt;1,1,0)</f>
        <v>0</v>
      </c>
    </row>
    <row r="41" spans="1:22" ht="12.75" customHeight="1" x14ac:dyDescent="0.2">
      <c r="E41" s="3"/>
      <c r="F41" s="9"/>
      <c r="G41" s="891"/>
      <c r="H41" s="891"/>
      <c r="I41" s="892"/>
      <c r="J41" s="891"/>
      <c r="K41" s="891"/>
      <c r="L41" s="891"/>
      <c r="M41" s="891"/>
      <c r="N41" s="891"/>
      <c r="P41" s="213" t="str">
        <f>IF(OR(F41="",SUM(P42:$P$44)&gt;0),"",F41)</f>
        <v/>
      </c>
      <c r="Q41" s="110">
        <f>IF(SUM(P41:P$43)&gt;1,1,0)</f>
        <v>0</v>
      </c>
    </row>
    <row r="42" spans="1:22" ht="12.75" customHeight="1" x14ac:dyDescent="0.2">
      <c r="E42" s="3"/>
      <c r="F42" s="9"/>
      <c r="G42" s="891"/>
      <c r="H42" s="891"/>
      <c r="I42" s="892"/>
      <c r="J42" s="891"/>
      <c r="K42" s="891"/>
      <c r="L42" s="891"/>
      <c r="M42" s="891"/>
      <c r="N42" s="891"/>
      <c r="P42" s="213" t="str">
        <f>IF(OR(F42="",SUM(P43:$P$44)&gt;0),"",F42)</f>
        <v/>
      </c>
      <c r="Q42" s="110">
        <f>IF(SUM(P42:P$43)&gt;1,1,0)</f>
        <v>0</v>
      </c>
    </row>
    <row r="43" spans="1:22" ht="12.75" customHeight="1" x14ac:dyDescent="0.2">
      <c r="E43" s="3"/>
      <c r="F43" s="9"/>
      <c r="G43" s="891"/>
      <c r="H43" s="891"/>
      <c r="I43" s="892"/>
      <c r="J43" s="891"/>
      <c r="K43" s="891"/>
      <c r="L43" s="891"/>
      <c r="M43" s="891"/>
      <c r="N43" s="891"/>
      <c r="P43" s="213" t="str">
        <f>IF(OR(F43="",SUM(P44:$P$44)&gt;0),"",F43)</f>
        <v/>
      </c>
      <c r="Q43" s="110">
        <f>IF(SUM(P43:P$43)&gt;1,1,0)</f>
        <v>0</v>
      </c>
    </row>
    <row r="44" spans="1:22" ht="12.75" customHeight="1" x14ac:dyDescent="0.2"/>
    <row r="45" spans="1:22" s="183" customFormat="1" ht="5.0999999999999996" customHeight="1" x14ac:dyDescent="0.25">
      <c r="A45" s="147"/>
      <c r="B45" s="180"/>
      <c r="C45" s="180"/>
      <c r="D45" s="180"/>
      <c r="E45" s="180"/>
      <c r="F45" s="180"/>
      <c r="G45" s="180"/>
      <c r="H45" s="180"/>
      <c r="I45" s="180"/>
      <c r="J45" s="180"/>
      <c r="K45" s="180"/>
      <c r="L45" s="180"/>
      <c r="M45" s="172"/>
      <c r="N45" s="172"/>
      <c r="O45" s="172"/>
      <c r="P45" s="202"/>
      <c r="Q45" s="170"/>
      <c r="R45" s="170"/>
      <c r="S45" s="170"/>
      <c r="T45" s="170"/>
      <c r="U45" s="170"/>
      <c r="V45" s="170"/>
    </row>
    <row r="46" spans="1:22" ht="15.75" x14ac:dyDescent="0.2">
      <c r="A46" s="175">
        <v>3</v>
      </c>
      <c r="C46" s="182" t="s">
        <v>329</v>
      </c>
      <c r="D46" s="851" t="str">
        <f>Translations!$B$63</f>
        <v>Wykaz wersji planu neutralności klimatycznej</v>
      </c>
      <c r="E46" s="851"/>
      <c r="F46" s="851"/>
      <c r="G46" s="851"/>
      <c r="H46" s="851"/>
      <c r="I46" s="851"/>
      <c r="J46" s="851"/>
      <c r="K46" s="851"/>
      <c r="L46" s="851"/>
      <c r="M46" s="851"/>
      <c r="N46" s="851"/>
      <c r="P46" s="118" t="str">
        <f>Translations!$B$547</f>
        <v>Wersje planu neutralności klimatycznej</v>
      </c>
    </row>
    <row r="47" spans="1:22" ht="5.0999999999999996" customHeight="1" x14ac:dyDescent="0.2"/>
    <row r="48" spans="1:22" s="183" customFormat="1" ht="40.5" customHeight="1" x14ac:dyDescent="0.2">
      <c r="A48" s="147"/>
      <c r="B48" s="176"/>
      <c r="C48" s="176"/>
      <c r="D48" s="176"/>
      <c r="E48" s="852" t="str">
        <f>Translations!$B$550</f>
        <v>Proszę wprowadzić nazwę pliku z planem neutralności klimatycznej (np. PNK_szablon_V1.xlsx), numer wersji oraz datę obowiązywania ostatniej wersji planu neutralności klimatycznej przyjętego przez właściwy organ oraz wszystkie inne wersje planu neutralności klimatycznej, które mają znaczenie w pięcioletnim okresie. Dodatkowo, proszę opisać wszystkie zmiany w planie neutralności klimatycznej, które nastąpiły w odpowiednim pięcioletnim okresie i potwierdzić, czy zmiany te zostały zaakceptowane  przez właściwy organ.</v>
      </c>
      <c r="F48" s="853"/>
      <c r="G48" s="853"/>
      <c r="H48" s="853"/>
      <c r="I48" s="853"/>
      <c r="J48" s="853"/>
      <c r="K48" s="853"/>
      <c r="L48" s="853"/>
      <c r="M48" s="853"/>
      <c r="N48" s="853"/>
      <c r="O48" s="172"/>
      <c r="P48" s="170"/>
      <c r="Q48" s="170"/>
      <c r="R48" s="170"/>
      <c r="S48" s="170"/>
      <c r="T48" s="170"/>
      <c r="U48" s="170"/>
      <c r="V48" s="170"/>
    </row>
    <row r="49" spans="1:22" s="183" customFormat="1" ht="5.0999999999999996" customHeight="1" x14ac:dyDescent="0.2">
      <c r="A49" s="147"/>
      <c r="B49" s="176"/>
      <c r="C49" s="176"/>
      <c r="D49" s="176"/>
      <c r="E49" s="176"/>
      <c r="F49" s="176"/>
      <c r="G49" s="176"/>
      <c r="H49" s="176"/>
      <c r="I49" s="176"/>
      <c r="J49" s="176"/>
      <c r="K49" s="176"/>
      <c r="L49" s="176"/>
      <c r="M49" s="176"/>
      <c r="N49" s="176"/>
      <c r="O49" s="172"/>
      <c r="P49" s="170"/>
      <c r="Q49" s="170"/>
      <c r="R49" s="170"/>
      <c r="S49" s="170"/>
      <c r="T49" s="170"/>
      <c r="U49" s="170"/>
      <c r="V49" s="170"/>
    </row>
    <row r="50" spans="1:22" s="183" customFormat="1" ht="40.5" customHeight="1" x14ac:dyDescent="0.2">
      <c r="A50" s="215"/>
      <c r="B50" s="176"/>
      <c r="C50" s="216"/>
      <c r="D50" s="176"/>
      <c r="E50" s="217" t="str">
        <f>Translations!$B$68</f>
        <v>Nr wersji</v>
      </c>
      <c r="F50" s="217" t="str">
        <f>Translations!$B$69</f>
        <v>Dzień odniesienia</v>
      </c>
      <c r="G50" s="854" t="str">
        <f>Translations!$B$551</f>
        <v>Nazwa pliku</v>
      </c>
      <c r="H50" s="855"/>
      <c r="I50" s="217" t="str">
        <f>Translations!$B$552</f>
        <v>Zaakceptowane przez właściwy organ</v>
      </c>
      <c r="J50" s="854" t="str">
        <f>Translations!$B$553</f>
        <v>Opis zmian i komentarze ogólne</v>
      </c>
      <c r="K50" s="868"/>
      <c r="L50" s="868"/>
      <c r="M50" s="868"/>
      <c r="N50" s="855"/>
      <c r="O50" s="172"/>
      <c r="P50" s="170"/>
      <c r="Q50" s="170"/>
      <c r="R50" s="170"/>
      <c r="S50" s="170"/>
      <c r="T50" s="170"/>
      <c r="U50" s="170"/>
      <c r="V50" s="170"/>
    </row>
    <row r="51" spans="1:22" s="183" customFormat="1" ht="12.75" customHeight="1" x14ac:dyDescent="0.2">
      <c r="A51" s="215"/>
      <c r="B51" s="176"/>
      <c r="C51" s="216"/>
      <c r="D51" s="176"/>
      <c r="E51" s="60"/>
      <c r="F51" s="73"/>
      <c r="G51" s="856"/>
      <c r="H51" s="857"/>
      <c r="I51" s="67"/>
      <c r="J51" s="856"/>
      <c r="K51" s="857"/>
      <c r="L51" s="857"/>
      <c r="M51" s="857"/>
      <c r="N51" s="869"/>
      <c r="O51" s="176"/>
      <c r="P51" s="170"/>
      <c r="Q51" s="170"/>
      <c r="R51" s="170"/>
      <c r="S51" s="170"/>
      <c r="T51" s="170"/>
      <c r="U51" s="170"/>
      <c r="V51" s="170"/>
    </row>
    <row r="52" spans="1:22" s="183" customFormat="1" ht="12.75" customHeight="1" x14ac:dyDescent="0.2">
      <c r="A52" s="215"/>
      <c r="B52" s="176"/>
      <c r="C52" s="216"/>
      <c r="D52" s="176"/>
      <c r="E52" s="61"/>
      <c r="F52" s="61"/>
      <c r="G52" s="849"/>
      <c r="H52" s="850"/>
      <c r="I52" s="68"/>
      <c r="J52" s="849"/>
      <c r="K52" s="850"/>
      <c r="L52" s="850"/>
      <c r="M52" s="850"/>
      <c r="N52" s="870"/>
      <c r="O52" s="176"/>
      <c r="P52" s="170"/>
      <c r="Q52" s="170"/>
      <c r="R52" s="170"/>
      <c r="S52" s="170"/>
      <c r="T52" s="170"/>
      <c r="U52" s="170"/>
      <c r="V52" s="170"/>
    </row>
    <row r="53" spans="1:22" s="183" customFormat="1" ht="12.75" customHeight="1" x14ac:dyDescent="0.2">
      <c r="A53" s="215"/>
      <c r="B53" s="176"/>
      <c r="C53" s="216"/>
      <c r="D53" s="176"/>
      <c r="E53" s="61"/>
      <c r="F53" s="61"/>
      <c r="G53" s="849"/>
      <c r="H53" s="850"/>
      <c r="I53" s="68"/>
      <c r="J53" s="849"/>
      <c r="K53" s="850"/>
      <c r="L53" s="850"/>
      <c r="M53" s="850"/>
      <c r="N53" s="870"/>
      <c r="O53" s="176"/>
      <c r="P53" s="170"/>
      <c r="Q53" s="170"/>
      <c r="R53" s="170"/>
      <c r="S53" s="170"/>
      <c r="T53" s="170"/>
      <c r="U53" s="170"/>
      <c r="V53" s="170"/>
    </row>
    <row r="54" spans="1:22" s="183" customFormat="1" ht="12.75" customHeight="1" x14ac:dyDescent="0.2">
      <c r="A54" s="215"/>
      <c r="B54" s="176"/>
      <c r="C54" s="216"/>
      <c r="D54" s="176"/>
      <c r="E54" s="61"/>
      <c r="F54" s="61"/>
      <c r="G54" s="849"/>
      <c r="H54" s="850"/>
      <c r="I54" s="68"/>
      <c r="J54" s="849"/>
      <c r="K54" s="850"/>
      <c r="L54" s="850"/>
      <c r="M54" s="850"/>
      <c r="N54" s="870"/>
      <c r="O54" s="176"/>
      <c r="P54" s="170"/>
      <c r="Q54" s="170"/>
      <c r="R54" s="170"/>
      <c r="S54" s="170"/>
      <c r="T54" s="170"/>
      <c r="U54" s="170"/>
      <c r="V54" s="170"/>
    </row>
    <row r="55" spans="1:22" s="183" customFormat="1" ht="12.75" customHeight="1" x14ac:dyDescent="0.2">
      <c r="A55" s="215"/>
      <c r="B55" s="176"/>
      <c r="C55" s="216"/>
      <c r="D55" s="176"/>
      <c r="E55" s="61"/>
      <c r="F55" s="61"/>
      <c r="G55" s="849"/>
      <c r="H55" s="850"/>
      <c r="I55" s="68"/>
      <c r="J55" s="849"/>
      <c r="K55" s="850"/>
      <c r="L55" s="850"/>
      <c r="M55" s="850"/>
      <c r="N55" s="870"/>
      <c r="O55" s="176"/>
      <c r="P55" s="170"/>
      <c r="Q55" s="170"/>
      <c r="R55" s="170"/>
      <c r="S55" s="170"/>
      <c r="T55" s="170"/>
      <c r="U55" s="170"/>
      <c r="V55" s="170"/>
    </row>
    <row r="56" spans="1:22" s="183" customFormat="1" ht="12.75" customHeight="1" x14ac:dyDescent="0.2">
      <c r="A56" s="215"/>
      <c r="B56" s="176"/>
      <c r="C56" s="216"/>
      <c r="D56" s="176"/>
      <c r="E56" s="61"/>
      <c r="F56" s="61"/>
      <c r="G56" s="849"/>
      <c r="H56" s="850"/>
      <c r="I56" s="68"/>
      <c r="J56" s="849"/>
      <c r="K56" s="850"/>
      <c r="L56" s="850"/>
      <c r="M56" s="850"/>
      <c r="N56" s="870"/>
      <c r="O56" s="176"/>
      <c r="P56" s="170"/>
      <c r="Q56" s="170"/>
      <c r="R56" s="170"/>
      <c r="S56" s="170"/>
      <c r="T56" s="170"/>
      <c r="U56" s="170"/>
      <c r="V56" s="170"/>
    </row>
    <row r="57" spans="1:22" s="183" customFormat="1" ht="12.75" customHeight="1" x14ac:dyDescent="0.2">
      <c r="A57" s="215"/>
      <c r="B57" s="176"/>
      <c r="C57" s="216"/>
      <c r="D57" s="176"/>
      <c r="E57" s="61"/>
      <c r="F57" s="61"/>
      <c r="G57" s="849"/>
      <c r="H57" s="850"/>
      <c r="I57" s="68"/>
      <c r="J57" s="849"/>
      <c r="K57" s="850"/>
      <c r="L57" s="850"/>
      <c r="M57" s="850"/>
      <c r="N57" s="870"/>
      <c r="O57" s="176"/>
      <c r="P57" s="170"/>
      <c r="Q57" s="170"/>
      <c r="R57" s="170"/>
      <c r="S57" s="170"/>
      <c r="T57" s="170"/>
      <c r="U57" s="170"/>
      <c r="V57" s="170"/>
    </row>
    <row r="58" spans="1:22" s="183" customFormat="1" ht="12.75" customHeight="1" x14ac:dyDescent="0.2">
      <c r="A58" s="215"/>
      <c r="B58" s="176"/>
      <c r="C58" s="216"/>
      <c r="D58" s="176"/>
      <c r="E58" s="61"/>
      <c r="F58" s="61"/>
      <c r="G58" s="64"/>
      <c r="H58" s="65"/>
      <c r="I58" s="68"/>
      <c r="J58" s="64"/>
      <c r="K58" s="65"/>
      <c r="L58" s="65"/>
      <c r="M58" s="65"/>
      <c r="N58" s="66"/>
      <c r="O58" s="176"/>
      <c r="P58" s="170"/>
      <c r="Q58" s="170"/>
      <c r="R58" s="170"/>
      <c r="S58" s="170"/>
      <c r="T58" s="170"/>
      <c r="U58" s="170"/>
      <c r="V58" s="170"/>
    </row>
    <row r="59" spans="1:22" s="183" customFormat="1" ht="12.75" customHeight="1" x14ac:dyDescent="0.2">
      <c r="A59" s="215"/>
      <c r="B59" s="176"/>
      <c r="C59" s="216"/>
      <c r="D59" s="176"/>
      <c r="E59" s="61"/>
      <c r="F59" s="61"/>
      <c r="G59" s="849"/>
      <c r="H59" s="850"/>
      <c r="I59" s="68"/>
      <c r="J59" s="849"/>
      <c r="K59" s="850"/>
      <c r="L59" s="850"/>
      <c r="M59" s="850"/>
      <c r="N59" s="870"/>
      <c r="O59" s="176"/>
      <c r="P59" s="170"/>
      <c r="Q59" s="170"/>
      <c r="R59" s="170"/>
      <c r="S59" s="170"/>
      <c r="T59" s="170"/>
      <c r="U59" s="170"/>
      <c r="V59" s="170"/>
    </row>
    <row r="60" spans="1:22" s="183" customFormat="1" ht="12.6" customHeight="1" x14ac:dyDescent="0.2">
      <c r="A60" s="215"/>
      <c r="B60" s="176"/>
      <c r="C60" s="216"/>
      <c r="D60" s="176"/>
      <c r="E60" s="62"/>
      <c r="F60" s="62"/>
      <c r="G60" s="866"/>
      <c r="H60" s="867"/>
      <c r="I60" s="69"/>
      <c r="J60" s="866"/>
      <c r="K60" s="867"/>
      <c r="L60" s="867"/>
      <c r="M60" s="867"/>
      <c r="N60" s="871"/>
      <c r="O60" s="176"/>
      <c r="P60" s="170"/>
      <c r="Q60" s="170"/>
      <c r="R60" s="170"/>
      <c r="S60" s="170"/>
      <c r="T60" s="170"/>
      <c r="U60" s="170"/>
      <c r="V60" s="170"/>
    </row>
    <row r="61" spans="1:22" ht="12.75" customHeight="1" x14ac:dyDescent="0.2"/>
    <row r="62" spans="1:22" ht="12.75" customHeight="1" x14ac:dyDescent="0.2"/>
    <row r="63" spans="1:22" ht="12.75" customHeight="1" x14ac:dyDescent="0.2">
      <c r="A63" s="175" t="s">
        <v>620</v>
      </c>
    </row>
    <row r="64" spans="1:22" ht="12.75" hidden="1" customHeight="1" x14ac:dyDescent="0.2">
      <c r="A64" s="169" t="s">
        <v>246</v>
      </c>
      <c r="B64" s="147" t="s">
        <v>257</v>
      </c>
      <c r="C64" s="147" t="s">
        <v>257</v>
      </c>
      <c r="D64" s="147" t="s">
        <v>257</v>
      </c>
      <c r="E64" s="147" t="s">
        <v>257</v>
      </c>
      <c r="F64" s="147" t="s">
        <v>257</v>
      </c>
      <c r="G64" s="147" t="s">
        <v>257</v>
      </c>
      <c r="H64" s="147" t="s">
        <v>257</v>
      </c>
      <c r="I64" s="147" t="s">
        <v>257</v>
      </c>
      <c r="J64" s="147" t="s">
        <v>257</v>
      </c>
      <c r="K64" s="147" t="s">
        <v>257</v>
      </c>
      <c r="L64" s="147" t="s">
        <v>257</v>
      </c>
      <c r="M64" s="147" t="s">
        <v>257</v>
      </c>
      <c r="N64" s="147" t="s">
        <v>257</v>
      </c>
      <c r="O64" s="147" t="s">
        <v>257</v>
      </c>
      <c r="P64" s="147" t="s">
        <v>257</v>
      </c>
      <c r="Q64" s="147" t="s">
        <v>257</v>
      </c>
      <c r="R64" s="147" t="s">
        <v>257</v>
      </c>
      <c r="S64" s="147" t="s">
        <v>257</v>
      </c>
      <c r="T64" s="147" t="s">
        <v>257</v>
      </c>
      <c r="U64" s="147" t="s">
        <v>257</v>
      </c>
      <c r="V64" s="147" t="s">
        <v>257</v>
      </c>
    </row>
    <row r="65" spans="1:15" ht="12.75" hidden="1" customHeight="1" x14ac:dyDescent="0.2">
      <c r="A65" s="169" t="s">
        <v>246</v>
      </c>
      <c r="B65" s="170"/>
      <c r="C65" s="170"/>
      <c r="D65" s="170"/>
      <c r="E65" s="170"/>
      <c r="F65" s="170"/>
      <c r="G65" s="170"/>
      <c r="H65" s="170"/>
      <c r="I65" s="170"/>
      <c r="J65" s="170"/>
      <c r="K65" s="170"/>
      <c r="L65" s="170"/>
      <c r="M65" s="170"/>
      <c r="N65" s="170"/>
      <c r="O65" s="170" t="s">
        <v>600</v>
      </c>
    </row>
    <row r="66" spans="1:15" ht="12.75" customHeight="1" x14ac:dyDescent="0.2"/>
    <row r="67" spans="1:15" ht="12.75" customHeight="1" x14ac:dyDescent="0.2"/>
    <row r="68" spans="1:15" ht="12.75" customHeight="1" x14ac:dyDescent="0.2"/>
    <row r="69" spans="1:15" ht="12.75" customHeight="1" x14ac:dyDescent="0.2"/>
    <row r="70" spans="1:15" ht="12.75" customHeight="1" x14ac:dyDescent="0.2"/>
    <row r="71" spans="1:15" ht="12.75" customHeight="1" x14ac:dyDescent="0.2"/>
    <row r="72" spans="1:15" ht="12.75" customHeight="1" x14ac:dyDescent="0.2"/>
    <row r="73" spans="1:15" ht="12.75" customHeight="1" x14ac:dyDescent="0.2"/>
    <row r="74" spans="1:15" ht="12.75" customHeight="1" x14ac:dyDescent="0.2"/>
    <row r="75" spans="1:15" ht="12.75" customHeight="1" x14ac:dyDescent="0.2"/>
    <row r="76" spans="1:15" ht="12.75" customHeight="1" x14ac:dyDescent="0.2"/>
    <row r="77" spans="1:15" ht="12.75" customHeight="1" x14ac:dyDescent="0.2"/>
    <row r="78" spans="1:15" ht="12.75" customHeight="1" x14ac:dyDescent="0.2"/>
    <row r="79" spans="1:15" ht="12.75" customHeight="1" x14ac:dyDescent="0.2"/>
    <row r="80" spans="1:15"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sheetData>
  <sheetProtection sheet="1" objects="1" scenarios="1" formatCells="0" formatColumns="0" formatRows="0"/>
  <mergeCells count="90">
    <mergeCell ref="G43:I43"/>
    <mergeCell ref="J43:N43"/>
    <mergeCell ref="J34:N34"/>
    <mergeCell ref="J35:N35"/>
    <mergeCell ref="J36:N36"/>
    <mergeCell ref="J37:N37"/>
    <mergeCell ref="J38:N38"/>
    <mergeCell ref="G39:I39"/>
    <mergeCell ref="G40:I40"/>
    <mergeCell ref="G41:I41"/>
    <mergeCell ref="G42:I42"/>
    <mergeCell ref="G36:I36"/>
    <mergeCell ref="G37:I37"/>
    <mergeCell ref="D20:M20"/>
    <mergeCell ref="J39:N39"/>
    <mergeCell ref="J40:N40"/>
    <mergeCell ref="J41:N41"/>
    <mergeCell ref="J42:N42"/>
    <mergeCell ref="J29:N29"/>
    <mergeCell ref="J30:N30"/>
    <mergeCell ref="J31:N31"/>
    <mergeCell ref="J32:N32"/>
    <mergeCell ref="J33:N33"/>
    <mergeCell ref="J24:N24"/>
    <mergeCell ref="J25:N25"/>
    <mergeCell ref="J26:N26"/>
    <mergeCell ref="J27:N27"/>
    <mergeCell ref="J28:N28"/>
    <mergeCell ref="G38:I38"/>
    <mergeCell ref="G24:I24"/>
    <mergeCell ref="G25:I25"/>
    <mergeCell ref="G26:I26"/>
    <mergeCell ref="G27:I27"/>
    <mergeCell ref="G35:I35"/>
    <mergeCell ref="G28:I28"/>
    <mergeCell ref="G29:I29"/>
    <mergeCell ref="G30:I30"/>
    <mergeCell ref="G31:I31"/>
    <mergeCell ref="G32:I32"/>
    <mergeCell ref="G33:I33"/>
    <mergeCell ref="G34:I34"/>
    <mergeCell ref="G23:I23"/>
    <mergeCell ref="D6:N6"/>
    <mergeCell ref="J23:N23"/>
    <mergeCell ref="M2:N2"/>
    <mergeCell ref="E3:F3"/>
    <mergeCell ref="G3:H3"/>
    <mergeCell ref="I3:J3"/>
    <mergeCell ref="K3:L3"/>
    <mergeCell ref="M3:N3"/>
    <mergeCell ref="D15:N15"/>
    <mergeCell ref="D16:N16"/>
    <mergeCell ref="D17:N17"/>
    <mergeCell ref="M4:N4"/>
    <mergeCell ref="D13:N13"/>
    <mergeCell ref="G4:H4"/>
    <mergeCell ref="I4:J4"/>
    <mergeCell ref="K4:L4"/>
    <mergeCell ref="E4:F4"/>
    <mergeCell ref="B2:D4"/>
    <mergeCell ref="G2:H2"/>
    <mergeCell ref="I2:J2"/>
    <mergeCell ref="K2:L2"/>
    <mergeCell ref="G56:H56"/>
    <mergeCell ref="G57:H57"/>
    <mergeCell ref="G59:H59"/>
    <mergeCell ref="G60:H60"/>
    <mergeCell ref="J50:N50"/>
    <mergeCell ref="J51:N51"/>
    <mergeCell ref="J52:N52"/>
    <mergeCell ref="J53:N53"/>
    <mergeCell ref="J54:N54"/>
    <mergeCell ref="J55:N55"/>
    <mergeCell ref="J56:N56"/>
    <mergeCell ref="J57:N57"/>
    <mergeCell ref="J59:N59"/>
    <mergeCell ref="J60:N60"/>
    <mergeCell ref="G53:H53"/>
    <mergeCell ref="G54:H54"/>
    <mergeCell ref="D8:N8"/>
    <mergeCell ref="D9:N9"/>
    <mergeCell ref="J10:L10"/>
    <mergeCell ref="E10:I10"/>
    <mergeCell ref="E11:N11"/>
    <mergeCell ref="G55:H55"/>
    <mergeCell ref="D46:N46"/>
    <mergeCell ref="E48:N48"/>
    <mergeCell ref="G50:H50"/>
    <mergeCell ref="G51:H51"/>
    <mergeCell ref="G52:H52"/>
  </mergeCells>
  <conditionalFormatting sqref="P2">
    <cfRule type="expression" dxfId="150" priority="1" stopIfTrue="1">
      <formula>$G$332</formula>
    </cfRule>
  </conditionalFormatting>
  <dataValidations count="4">
    <dataValidation type="list" allowBlank="1" showInputMessage="1" showErrorMessage="1" sqref="G24:I43">
      <formula1>EUconst_CNPstatus</formula1>
    </dataValidation>
    <dataValidation type="list" allowBlank="1" showInputMessage="1" showErrorMessage="1" sqref="J10:L10">
      <formula1>EUconst_Periods</formula1>
    </dataValidation>
    <dataValidation type="list" allowBlank="1" showInputMessage="1" showErrorMessage="1" sqref="WVR10 JF10 TB10 ACX10 AMT10 AWP10 BGL10 BQH10 CAD10 CJZ10 CTV10 DDR10 DNN10 DXJ10 EHF10 ERB10 FAX10 FKT10 FUP10 GEL10 GOH10 GYD10 HHZ10 HRV10 IBR10 ILN10 IVJ10 JFF10 JPB10 JYX10 KIT10 KSP10 LCL10 LMH10 LWD10 MFZ10 MPV10 MZR10 NJN10 NTJ10 ODF10 ONB10 OWX10 PGT10 PQP10 QAL10 QKH10 QUD10 RDZ10 RNV10 RXR10 SHN10 SRJ10 TBF10 TLB10 TUX10 UET10 UOP10 UYL10 VIH10 VSD10 WBZ10 WLV10">
      <formula1>EUconst_AllYears</formula1>
    </dataValidation>
    <dataValidation type="list" allowBlank="1" showInputMessage="1" showErrorMessage="1" sqref="I51:I60">
      <formula1>Euconst_TrueFalse</formula1>
    </dataValidation>
  </dataValidations>
  <hyperlinks>
    <hyperlink ref="G2:H2" location="JUMP_TOC_Home" display="Table of contents"/>
  </hyperlinks>
  <pageMargins left="0.7" right="0.7" top="0.78740157499999996" bottom="0.78740157499999996" header="0.3" footer="0.3"/>
  <pageSetup paperSize="9" scale="56" orientation="portrait" r:id="rId1"/>
  <colBreaks count="1" manualBreakCount="1">
    <brk id="1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Z1501"/>
  <sheetViews>
    <sheetView topLeftCell="B2" zoomScaleNormal="100" workbookViewId="0">
      <selection activeCell="E24" sqref="E24:I24"/>
    </sheetView>
  </sheetViews>
  <sheetFormatPr defaultColWidth="11.42578125" defaultRowHeight="12.75" x14ac:dyDescent="0.2"/>
  <cols>
    <col min="1" max="1" width="5.85546875" style="110" hidden="1" customWidth="1"/>
    <col min="2" max="4" width="5.85546875" style="176" customWidth="1"/>
    <col min="5" max="14" width="12.85546875" style="176" customWidth="1"/>
    <col min="15" max="15" width="5.85546875" style="176" customWidth="1"/>
    <col min="16" max="26" width="11.42578125" style="110" hidden="1" customWidth="1"/>
    <col min="27" max="16384" width="11.42578125" style="219"/>
  </cols>
  <sheetData>
    <row r="1" spans="1:26" hidden="1" x14ac:dyDescent="0.2">
      <c r="A1" s="110" t="s">
        <v>246</v>
      </c>
      <c r="B1" s="170"/>
      <c r="C1" s="170"/>
      <c r="D1" s="170"/>
      <c r="E1" s="170"/>
      <c r="F1" s="170"/>
      <c r="G1" s="170"/>
      <c r="H1" s="170"/>
      <c r="I1" s="170"/>
      <c r="J1" s="170"/>
      <c r="K1" s="170"/>
      <c r="L1" s="170"/>
      <c r="M1" s="170"/>
      <c r="N1" s="170"/>
      <c r="O1" s="170"/>
      <c r="P1" s="110" t="s">
        <v>246</v>
      </c>
      <c r="Q1" s="110" t="s">
        <v>246</v>
      </c>
      <c r="R1" s="110" t="s">
        <v>246</v>
      </c>
      <c r="S1" s="110" t="s">
        <v>246</v>
      </c>
      <c r="T1" s="110" t="s">
        <v>246</v>
      </c>
      <c r="U1" s="110" t="s">
        <v>246</v>
      </c>
      <c r="V1" s="110" t="s">
        <v>246</v>
      </c>
      <c r="W1" s="110" t="s">
        <v>246</v>
      </c>
      <c r="X1" s="110" t="s">
        <v>246</v>
      </c>
      <c r="Y1" s="110" t="s">
        <v>246</v>
      </c>
      <c r="Z1" s="110" t="s">
        <v>246</v>
      </c>
    </row>
    <row r="2" spans="1:26" s="223" customFormat="1" ht="15.75" thickBot="1" x14ac:dyDescent="0.3">
      <c r="A2" s="220"/>
      <c r="B2" s="180"/>
      <c r="C2" s="221"/>
      <c r="D2" s="180"/>
      <c r="E2" s="180"/>
      <c r="F2" s="222"/>
      <c r="G2" s="222"/>
      <c r="H2" s="222"/>
      <c r="I2" s="180"/>
      <c r="J2" s="180"/>
      <c r="K2" s="180"/>
      <c r="L2" s="180"/>
      <c r="M2" s="172"/>
      <c r="N2" s="172"/>
      <c r="P2" s="220"/>
      <c r="Q2" s="220"/>
      <c r="R2" s="220"/>
      <c r="S2" s="220"/>
      <c r="T2" s="220"/>
      <c r="U2" s="220"/>
      <c r="V2" s="220"/>
      <c r="W2" s="220"/>
      <c r="X2" s="220"/>
      <c r="Y2" s="220"/>
      <c r="Z2" s="220"/>
    </row>
    <row r="3" spans="1:26" s="223" customFormat="1" ht="5.0999999999999996" customHeight="1" x14ac:dyDescent="0.25">
      <c r="A3" s="220"/>
      <c r="B3" s="180"/>
      <c r="C3" s="180"/>
      <c r="D3" s="224"/>
      <c r="E3" s="225"/>
      <c r="F3" s="225"/>
      <c r="G3" s="225"/>
      <c r="H3" s="225"/>
      <c r="I3" s="225"/>
      <c r="J3" s="225"/>
      <c r="K3" s="225"/>
      <c r="L3" s="225"/>
      <c r="M3" s="226"/>
      <c r="N3" s="227"/>
      <c r="P3" s="220"/>
      <c r="Q3" s="220"/>
      <c r="R3" s="220"/>
      <c r="S3" s="220"/>
      <c r="T3" s="220"/>
      <c r="U3" s="220"/>
      <c r="V3" s="220"/>
      <c r="W3" s="220"/>
      <c r="X3" s="220"/>
      <c r="Y3" s="220"/>
      <c r="Z3" s="220"/>
    </row>
    <row r="4" spans="1:26" s="223" customFormat="1" ht="42.75" customHeight="1" x14ac:dyDescent="0.25">
      <c r="A4" s="220"/>
      <c r="B4" s="180"/>
      <c r="C4" s="180"/>
      <c r="D4" s="228"/>
      <c r="E4" s="926" t="str">
        <f>Translations!$B$554</f>
        <v>Ten arkusz ma taką samą strukturę jak arkusz podsumowania w formularzu raportu planu neutralności klimatycznej i zawiera linki do pustego formularza. Ponadto zawiera odnośniki do arkuszy C_InstallationDescription, F_ProdBM, G_FallBackBM and H_OtherProcesses z szablonu planu neutralności klimatycznej.</v>
      </c>
      <c r="F4" s="926"/>
      <c r="G4" s="926"/>
      <c r="H4" s="926"/>
      <c r="I4" s="926"/>
      <c r="J4" s="926"/>
      <c r="K4" s="926"/>
      <c r="L4" s="926"/>
      <c r="M4" s="926"/>
      <c r="N4" s="927"/>
      <c r="P4" s="220"/>
      <c r="Q4" s="220"/>
      <c r="R4" s="220"/>
      <c r="S4" s="220"/>
      <c r="T4" s="220"/>
      <c r="U4" s="220"/>
      <c r="V4" s="220"/>
      <c r="W4" s="220"/>
      <c r="X4" s="220"/>
      <c r="Y4" s="220"/>
      <c r="Z4" s="220"/>
    </row>
    <row r="5" spans="1:26" s="183" customFormat="1" ht="84" customHeight="1" x14ac:dyDescent="0.25">
      <c r="A5" s="170"/>
      <c r="B5" s="180"/>
      <c r="C5" s="180"/>
      <c r="D5" s="230"/>
      <c r="E5" s="231"/>
      <c r="F5" s="232"/>
      <c r="G5" s="232"/>
      <c r="H5" s="928"/>
      <c r="I5" s="928"/>
      <c r="J5" s="928"/>
      <c r="K5" s="928"/>
      <c r="L5" s="232"/>
      <c r="M5" s="232"/>
      <c r="N5" s="233"/>
      <c r="O5" s="223"/>
      <c r="P5" s="170"/>
      <c r="Q5" s="170"/>
      <c r="R5" s="170"/>
      <c r="S5" s="170"/>
      <c r="T5" s="170"/>
      <c r="U5" s="170"/>
      <c r="V5" s="170"/>
      <c r="W5" s="170"/>
      <c r="X5" s="170"/>
      <c r="Y5" s="170"/>
      <c r="Z5" s="170"/>
    </row>
    <row r="6" spans="1:26" s="183" customFormat="1" ht="25.5" customHeight="1" x14ac:dyDescent="0.25">
      <c r="A6" s="170"/>
      <c r="B6" s="180"/>
      <c r="C6" s="180"/>
      <c r="D6" s="230"/>
      <c r="E6" s="234" t="str">
        <f>Translations!$B$555</f>
        <v>Krok 1</v>
      </c>
      <c r="F6" s="915" t="str">
        <f>Translations!$B$556</f>
        <v>Aby pobrać dane z konkretnego pliku, który zawiera wszystkie Państwa dane dotyczące PNK, proszę zmienić odnośnik do pliku za pomocą funkcji „Edytuj linki” w zakładce „Dane” we wstążce programu Excel.</v>
      </c>
      <c r="G6" s="915"/>
      <c r="H6" s="915"/>
      <c r="I6" s="915"/>
      <c r="J6" s="915"/>
      <c r="K6" s="915"/>
      <c r="L6" s="915"/>
      <c r="M6" s="915"/>
      <c r="N6" s="916"/>
      <c r="O6" s="236"/>
      <c r="P6" s="170"/>
      <c r="Q6" s="170"/>
      <c r="R6" s="170"/>
      <c r="S6" s="170"/>
      <c r="T6" s="170"/>
      <c r="U6" s="170"/>
      <c r="V6" s="170"/>
      <c r="W6" s="170"/>
      <c r="X6" s="170"/>
      <c r="Y6" s="170"/>
      <c r="Z6" s="170"/>
    </row>
    <row r="7" spans="1:26" s="223" customFormat="1" ht="15" x14ac:dyDescent="0.25">
      <c r="A7" s="220"/>
      <c r="B7" s="180"/>
      <c r="C7" s="180"/>
      <c r="D7" s="228"/>
      <c r="E7" s="234" t="str">
        <f>Translations!$B$557</f>
        <v>Krok 2</v>
      </c>
      <c r="F7" s="915" t="str">
        <f>Translations!$B$558</f>
        <v>Proszę wybrać opcję „Edytuj linki”, która – w zależności od Państwa wersji programu Excel – znajduje się w pozycji „Połączenia” lub „Zapytania i połączenia”.</v>
      </c>
      <c r="G7" s="915"/>
      <c r="H7" s="915"/>
      <c r="I7" s="915"/>
      <c r="J7" s="915"/>
      <c r="K7" s="915"/>
      <c r="L7" s="915"/>
      <c r="M7" s="915"/>
      <c r="N7" s="916"/>
      <c r="P7" s="220"/>
      <c r="Q7" s="220"/>
      <c r="R7" s="220"/>
      <c r="S7" s="220"/>
      <c r="T7" s="220"/>
      <c r="U7" s="220"/>
      <c r="V7" s="220"/>
      <c r="W7" s="220"/>
      <c r="X7" s="220"/>
      <c r="Y7" s="220"/>
      <c r="Z7" s="220"/>
    </row>
    <row r="8" spans="1:26" s="223" customFormat="1" ht="15" x14ac:dyDescent="0.25">
      <c r="A8" s="220"/>
      <c r="B8" s="180"/>
      <c r="C8" s="180"/>
      <c r="D8" s="228"/>
      <c r="E8" s="234" t="str">
        <f>Translations!$B$559</f>
        <v>Krok 3</v>
      </c>
      <c r="F8" s="915" t="str">
        <f>Translations!$B$560</f>
        <v>Pojawi się okno dialogowe, w którym należy wybrać link do pustego formularza i kliknąć „Zmień źródło”.</v>
      </c>
      <c r="G8" s="915"/>
      <c r="H8" s="915"/>
      <c r="I8" s="915"/>
      <c r="J8" s="915"/>
      <c r="K8" s="915"/>
      <c r="L8" s="915"/>
      <c r="M8" s="915"/>
      <c r="N8" s="916"/>
      <c r="P8" s="220"/>
      <c r="Q8" s="220"/>
      <c r="R8" s="220"/>
      <c r="S8" s="220"/>
      <c r="T8" s="220"/>
      <c r="U8" s="220"/>
      <c r="V8" s="220"/>
      <c r="W8" s="220"/>
      <c r="X8" s="220"/>
      <c r="Y8" s="220"/>
      <c r="Z8" s="220"/>
    </row>
    <row r="9" spans="1:26" s="183" customFormat="1" ht="12.75" customHeight="1" x14ac:dyDescent="0.25">
      <c r="A9" s="170"/>
      <c r="B9" s="180"/>
      <c r="C9" s="180"/>
      <c r="D9" s="230"/>
      <c r="E9" s="234"/>
      <c r="F9" s="913" t="str">
        <f>Translations!$B$561</f>
        <v>Uwaga: z tej funkcji można skorzystać wyłącznie wtedy, gdy aktywny jest ten arkusz. Jeżeli skorzystają Państwo z tej opcji w innym arkuszu, przycisk „Zmień źródło” będzie nieaktywny.</v>
      </c>
      <c r="G9" s="913"/>
      <c r="H9" s="913"/>
      <c r="I9" s="913"/>
      <c r="J9" s="913"/>
      <c r="K9" s="913"/>
      <c r="L9" s="913"/>
      <c r="M9" s="913"/>
      <c r="N9" s="914"/>
      <c r="O9" s="236"/>
      <c r="P9" s="170"/>
      <c r="Q9" s="170"/>
      <c r="R9" s="170"/>
      <c r="S9" s="170"/>
      <c r="T9" s="170"/>
      <c r="U9" s="170"/>
      <c r="V9" s="170"/>
      <c r="W9" s="170"/>
      <c r="X9" s="170"/>
      <c r="Y9" s="170"/>
      <c r="Z9" s="170"/>
    </row>
    <row r="10" spans="1:26" s="223" customFormat="1" ht="14.45" customHeight="1" x14ac:dyDescent="0.25">
      <c r="A10" s="220"/>
      <c r="B10" s="180"/>
      <c r="C10" s="180"/>
      <c r="D10" s="228"/>
      <c r="E10" s="234" t="str">
        <f>Translations!$B$562</f>
        <v>Krok 4</v>
      </c>
      <c r="F10" s="915" t="str">
        <f>Translations!$B$563</f>
        <v>Proszę wybrać plik planu neutralności klimatycznej w oknie dialogowym i kliknąć „OK”. Uwaga: zaktualizowanie wszystkich komórek zawierających linki może zająć kilka sekund.</v>
      </c>
      <c r="G10" s="915"/>
      <c r="H10" s="915"/>
      <c r="I10" s="915"/>
      <c r="J10" s="915"/>
      <c r="K10" s="915"/>
      <c r="L10" s="915"/>
      <c r="M10" s="915"/>
      <c r="N10" s="916"/>
      <c r="P10" s="220"/>
      <c r="Q10" s="220"/>
      <c r="R10" s="220"/>
      <c r="S10" s="220"/>
      <c r="T10" s="220"/>
      <c r="U10" s="220"/>
      <c r="V10" s="220"/>
      <c r="W10" s="220"/>
      <c r="X10" s="220"/>
      <c r="Y10" s="220"/>
      <c r="Z10" s="220"/>
    </row>
    <row r="11" spans="1:26" s="183" customFormat="1" ht="12.75" customHeight="1" x14ac:dyDescent="0.25">
      <c r="A11" s="170"/>
      <c r="B11" s="180"/>
      <c r="C11" s="180"/>
      <c r="D11" s="230"/>
      <c r="E11" s="234" t="str">
        <f>Translations!$B$564</f>
        <v>Krok 5</v>
      </c>
      <c r="F11" s="915" t="str">
        <f>Translations!$B$565</f>
        <v>(opcjonalnie) Teraz można kliknąć opcję „Przerwij łącze” w oknie dialogowym. Wybranie tej opcji spowoduje usunięcie z arkusza odnośników do wszystkich plików zewnętrznych i zastąpienie ich odpowiednimi wartościami.</v>
      </c>
      <c r="G11" s="915"/>
      <c r="H11" s="915"/>
      <c r="I11" s="915"/>
      <c r="J11" s="915"/>
      <c r="K11" s="915"/>
      <c r="L11" s="915"/>
      <c r="M11" s="915"/>
      <c r="N11" s="916"/>
      <c r="O11" s="236"/>
      <c r="P11" s="170"/>
      <c r="Q11" s="170"/>
      <c r="R11" s="170"/>
      <c r="S11" s="170"/>
      <c r="T11" s="170"/>
      <c r="U11" s="170"/>
      <c r="V11" s="170"/>
      <c r="W11" s="170"/>
      <c r="X11" s="170"/>
      <c r="Y11" s="170"/>
      <c r="Z11" s="170"/>
    </row>
    <row r="12" spans="1:26" s="183" customFormat="1" ht="12.75" customHeight="1" x14ac:dyDescent="0.25">
      <c r="A12" s="170"/>
      <c r="B12" s="180"/>
      <c r="C12" s="180"/>
      <c r="D12" s="230"/>
      <c r="E12" s="234"/>
      <c r="F12" s="915" t="str">
        <f>Translations!$B$566</f>
        <v>Uwaga: po wybraniu tej opcji nie będzie można powtórzyć poprzednich kroków.</v>
      </c>
      <c r="G12" s="915"/>
      <c r="H12" s="915"/>
      <c r="I12" s="915"/>
      <c r="J12" s="915"/>
      <c r="K12" s="915"/>
      <c r="L12" s="915"/>
      <c r="M12" s="915"/>
      <c r="N12" s="916"/>
      <c r="O12" s="236"/>
      <c r="P12" s="170"/>
      <c r="Q12" s="170"/>
      <c r="R12" s="170"/>
      <c r="S12" s="170"/>
      <c r="T12" s="170"/>
      <c r="U12" s="170"/>
      <c r="V12" s="170"/>
      <c r="W12" s="170"/>
      <c r="X12" s="170"/>
      <c r="Y12" s="170"/>
      <c r="Z12" s="170"/>
    </row>
    <row r="13" spans="1:26" s="183" customFormat="1" ht="12.75" customHeight="1" x14ac:dyDescent="0.25">
      <c r="A13" s="170"/>
      <c r="B13" s="180"/>
      <c r="C13" s="180"/>
      <c r="D13" s="230"/>
      <c r="E13" s="234" t="str">
        <f>Translations!$B$567</f>
        <v>Krok 6</v>
      </c>
      <c r="F13" s="915" t="str">
        <f>Translations!$B$568</f>
        <v>Proszę zamknąć okno dialogowe „Edytuj linki”.</v>
      </c>
      <c r="G13" s="915"/>
      <c r="H13" s="915"/>
      <c r="I13" s="915"/>
      <c r="J13" s="915"/>
      <c r="K13" s="915"/>
      <c r="L13" s="915"/>
      <c r="M13" s="915"/>
      <c r="N13" s="916"/>
      <c r="O13" s="236"/>
      <c r="P13" s="170"/>
      <c r="Q13" s="170"/>
      <c r="R13" s="170"/>
      <c r="S13" s="170"/>
      <c r="T13" s="170"/>
      <c r="U13" s="170"/>
      <c r="V13" s="170"/>
      <c r="W13" s="170"/>
      <c r="X13" s="170"/>
      <c r="Y13" s="170"/>
      <c r="Z13" s="170"/>
    </row>
    <row r="14" spans="1:26" s="223" customFormat="1" ht="12.75" customHeight="1" x14ac:dyDescent="0.25">
      <c r="A14" s="220"/>
      <c r="B14" s="180"/>
      <c r="C14" s="180"/>
      <c r="D14" s="228"/>
      <c r="E14" s="231"/>
      <c r="F14" s="924" t="str">
        <f>Translations!$B$569</f>
        <v>Następnie w tym arkuszu pojawią się poniżej dane dotyczące PNK - teraz można wrócić do części A.II i przejść do kolejnych kroków.</v>
      </c>
      <c r="G14" s="924"/>
      <c r="H14" s="924"/>
      <c r="I14" s="924"/>
      <c r="J14" s="924"/>
      <c r="K14" s="924"/>
      <c r="L14" s="924"/>
      <c r="M14" s="924"/>
      <c r="N14" s="925"/>
      <c r="O14" s="236"/>
      <c r="P14" s="220"/>
      <c r="Q14" s="220"/>
      <c r="R14" s="220"/>
      <c r="S14" s="220"/>
      <c r="T14" s="220"/>
      <c r="U14" s="220"/>
      <c r="V14" s="220"/>
      <c r="W14" s="220"/>
      <c r="X14" s="220"/>
      <c r="Y14" s="220"/>
      <c r="Z14" s="220"/>
    </row>
    <row r="15" spans="1:26" s="223" customFormat="1" ht="15" x14ac:dyDescent="0.25">
      <c r="A15" s="220"/>
      <c r="B15" s="180"/>
      <c r="C15" s="180"/>
      <c r="D15" s="228"/>
      <c r="E15" s="238"/>
      <c r="F15" s="921" t="str">
        <f>Translations!$B$570</f>
        <v>WAŻNE! Proszę NIE wprowadzać zmian ręcznie w żadnych z poniższych komórek tego arkusza.</v>
      </c>
      <c r="G15" s="921"/>
      <c r="H15" s="921"/>
      <c r="I15" s="921"/>
      <c r="J15" s="921"/>
      <c r="K15" s="921"/>
      <c r="L15" s="921"/>
      <c r="M15" s="921"/>
      <c r="N15" s="922"/>
      <c r="P15" s="220"/>
      <c r="Q15" s="220"/>
      <c r="R15" s="220"/>
      <c r="S15" s="220"/>
      <c r="T15" s="220"/>
      <c r="U15" s="220"/>
      <c r="V15" s="220"/>
      <c r="W15" s="220"/>
      <c r="X15" s="220"/>
      <c r="Y15" s="220"/>
      <c r="Z15" s="220"/>
    </row>
    <row r="16" spans="1:26" s="223" customFormat="1" ht="5.0999999999999996" customHeight="1" thickBot="1" x14ac:dyDescent="0.3">
      <c r="A16" s="220"/>
      <c r="B16" s="180"/>
      <c r="C16" s="180"/>
      <c r="D16" s="240"/>
      <c r="E16" s="241"/>
      <c r="F16" s="241"/>
      <c r="G16" s="241"/>
      <c r="H16" s="241"/>
      <c r="I16" s="241"/>
      <c r="J16" s="241"/>
      <c r="K16" s="241"/>
      <c r="L16" s="241"/>
      <c r="M16" s="242"/>
      <c r="N16" s="243"/>
      <c r="P16" s="220"/>
      <c r="Q16" s="220"/>
      <c r="R16" s="220"/>
      <c r="S16" s="220"/>
      <c r="T16" s="220"/>
      <c r="U16" s="220"/>
      <c r="V16" s="220"/>
      <c r="W16" s="220"/>
      <c r="X16" s="220"/>
      <c r="Y16" s="220"/>
      <c r="Z16" s="220"/>
    </row>
    <row r="17" spans="1:26" s="223" customFormat="1" ht="15" x14ac:dyDescent="0.25">
      <c r="A17" s="220"/>
      <c r="B17" s="180"/>
      <c r="C17" s="180"/>
      <c r="D17" s="180"/>
      <c r="E17" s="180"/>
      <c r="F17" s="180"/>
      <c r="G17" s="180"/>
      <c r="H17" s="180"/>
      <c r="I17" s="180"/>
      <c r="J17" s="180"/>
      <c r="K17" s="180"/>
      <c r="L17" s="180"/>
      <c r="M17" s="172"/>
      <c r="N17" s="172"/>
      <c r="P17" s="220"/>
      <c r="Q17" s="220"/>
      <c r="R17" s="220"/>
      <c r="S17" s="220"/>
      <c r="T17" s="220"/>
      <c r="U17" s="220"/>
      <c r="V17" s="220"/>
      <c r="W17" s="220"/>
      <c r="X17" s="220"/>
      <c r="Y17" s="220"/>
      <c r="Z17" s="220"/>
    </row>
    <row r="18" spans="1:26" s="246" customFormat="1" ht="18" customHeight="1" x14ac:dyDescent="0.25">
      <c r="A18" s="244">
        <v>1</v>
      </c>
      <c r="B18" s="186"/>
      <c r="C18" s="245" t="s">
        <v>113</v>
      </c>
      <c r="D18" s="967" t="str">
        <f>Translations!$B$303</f>
        <v>Ogólne informacje o planie neutralności klimatycznej</v>
      </c>
      <c r="E18" s="968"/>
      <c r="F18" s="968"/>
      <c r="G18" s="968"/>
      <c r="H18" s="968"/>
      <c r="I18" s="968"/>
      <c r="J18" s="968"/>
      <c r="K18" s="968"/>
      <c r="L18" s="968"/>
      <c r="M18" s="968"/>
      <c r="N18" s="968"/>
      <c r="O18" s="186"/>
      <c r="P18" s="118" t="str">
        <f>Translations!$B$304</f>
        <v>Ogólne informacje</v>
      </c>
      <c r="Q18" s="116"/>
      <c r="R18" s="116"/>
      <c r="S18" s="116"/>
      <c r="T18" s="116"/>
      <c r="U18" s="116"/>
      <c r="V18" s="116"/>
      <c r="W18" s="116"/>
      <c r="X18" s="116"/>
      <c r="Y18" s="116"/>
      <c r="Z18" s="116"/>
    </row>
    <row r="19" spans="1:26" ht="5.0999999999999996" customHeight="1" x14ac:dyDescent="0.2"/>
    <row r="20" spans="1:26" ht="12.75" customHeight="1" x14ac:dyDescent="0.2">
      <c r="D20" s="247" t="s">
        <v>114</v>
      </c>
      <c r="E20" s="923" t="str">
        <f>Translations!$B$85</f>
        <v>Informacje o prowadzącym instalację</v>
      </c>
      <c r="F20" s="923"/>
      <c r="G20" s="923"/>
      <c r="H20" s="923"/>
      <c r="I20" s="923"/>
      <c r="J20" s="923"/>
      <c r="K20" s="923"/>
      <c r="L20" s="923"/>
      <c r="M20" s="923"/>
      <c r="N20" s="923"/>
    </row>
    <row r="21" spans="1:26" ht="5.0999999999999996" customHeight="1" x14ac:dyDescent="0.2"/>
    <row r="22" spans="1:26" ht="12.75" customHeight="1" x14ac:dyDescent="0.2">
      <c r="D22" s="248"/>
      <c r="E22" s="1066" t="str">
        <f>Translations!$B$86</f>
        <v>Nazwa prowadzącego instalację</v>
      </c>
      <c r="F22" s="1067"/>
      <c r="G22" s="1067"/>
      <c r="H22" s="1067"/>
      <c r="I22" s="1068"/>
      <c r="J22" s="1069" t="str">
        <f>[1]I_Summary!J12</f>
        <v/>
      </c>
      <c r="K22" s="1070"/>
      <c r="L22" s="1070"/>
      <c r="M22" s="1070"/>
      <c r="N22" s="1071"/>
    </row>
    <row r="23" spans="1:26" ht="12.75" customHeight="1" x14ac:dyDescent="0.2">
      <c r="D23" s="248"/>
      <c r="E23" s="1058" t="str">
        <f>Translations!$B$87</f>
        <v>Państwo członkowskie</v>
      </c>
      <c r="F23" s="1059"/>
      <c r="G23" s="1059"/>
      <c r="H23" s="1059"/>
      <c r="I23" s="1060"/>
      <c r="J23" s="1072" t="str">
        <f>[1]I_Summary!J13</f>
        <v/>
      </c>
      <c r="K23" s="1073"/>
      <c r="L23" s="1073"/>
      <c r="M23" s="1073"/>
      <c r="N23" s="1074"/>
    </row>
    <row r="24" spans="1:26" ht="12.75" customHeight="1" x14ac:dyDescent="0.2">
      <c r="D24" s="248"/>
      <c r="E24" s="1058" t="str">
        <f>Translations!$B$88</f>
        <v>Numer zezwolenia na uczestnictwo w systemie handlu uprawnieniami do emisji</v>
      </c>
      <c r="F24" s="1059"/>
      <c r="G24" s="1059"/>
      <c r="H24" s="1059"/>
      <c r="I24" s="1060"/>
      <c r="J24" s="929" t="str">
        <f>[1]I_Summary!J14</f>
        <v>member state/CA prefix</v>
      </c>
      <c r="K24" s="1061"/>
      <c r="L24" s="1062" t="str">
        <f>[1]I_Summary!L14</f>
        <v/>
      </c>
      <c r="M24" s="970"/>
      <c r="N24" s="930"/>
    </row>
    <row r="25" spans="1:26" ht="12.75" customHeight="1" x14ac:dyDescent="0.2">
      <c r="D25" s="248"/>
      <c r="E25" s="1058" t="str">
        <f>Translations!$B$90</f>
        <v>Nazwa właściwego organu:</v>
      </c>
      <c r="F25" s="1059"/>
      <c r="G25" s="1059"/>
      <c r="H25" s="1059"/>
      <c r="I25" s="1060"/>
      <c r="J25" s="1011" t="str">
        <f>[1]I_Summary!J15</f>
        <v/>
      </c>
      <c r="K25" s="1012"/>
      <c r="L25" s="1012"/>
      <c r="M25" s="1012"/>
      <c r="N25" s="1013"/>
    </row>
    <row r="26" spans="1:26" ht="12.75" customHeight="1" x14ac:dyDescent="0.2">
      <c r="D26" s="248"/>
      <c r="E26" s="1063" t="str">
        <f>Translations!$B$305</f>
        <v>Plan neutralności klimatycznej sporządzony dla przedsiębiorstwa ciepłowniczego</v>
      </c>
      <c r="F26" s="1064"/>
      <c r="G26" s="1064"/>
      <c r="H26" s="1064"/>
      <c r="I26" s="1065"/>
      <c r="J26" s="1014" t="str">
        <f>[1]I_Summary!J16</f>
        <v/>
      </c>
      <c r="K26" s="1015"/>
      <c r="L26" s="1015"/>
      <c r="M26" s="1015"/>
      <c r="N26" s="1016"/>
    </row>
    <row r="27" spans="1:26" ht="5.0999999999999996" customHeight="1" x14ac:dyDescent="0.2"/>
    <row r="28" spans="1:26" ht="12.75" customHeight="1" x14ac:dyDescent="0.2">
      <c r="E28" s="1051" t="str">
        <f>[1]I_Summary!E18</f>
        <v/>
      </c>
      <c r="F28" s="1051"/>
      <c r="G28" s="1051"/>
      <c r="H28" s="1051"/>
      <c r="I28" s="1051"/>
      <c r="J28" s="1051"/>
      <c r="K28" s="1051"/>
      <c r="L28" s="1051"/>
      <c r="M28" s="1051"/>
      <c r="N28" s="1051"/>
    </row>
    <row r="29" spans="1:26" ht="12.75" customHeight="1" x14ac:dyDescent="0.2">
      <c r="E29" s="1051" t="str">
        <f>[1]I_Summary!E19</f>
        <v/>
      </c>
      <c r="F29" s="1051"/>
      <c r="G29" s="1051"/>
      <c r="H29" s="1051"/>
      <c r="I29" s="1051"/>
      <c r="J29" s="1051"/>
      <c r="K29" s="1051"/>
      <c r="L29" s="1051"/>
      <c r="M29" s="1051"/>
      <c r="N29" s="1051"/>
    </row>
    <row r="30" spans="1:26" ht="5.0999999999999996" customHeight="1" x14ac:dyDescent="0.2"/>
    <row r="31" spans="1:26" ht="12.75" customHeight="1" x14ac:dyDescent="0.2">
      <c r="D31" s="247" t="s">
        <v>115</v>
      </c>
      <c r="E31" s="923" t="str">
        <f>Translations!$B$306</f>
        <v>Dane o instalacji / instalacjach w ramach przedsiębiorstwa</v>
      </c>
      <c r="F31" s="923"/>
      <c r="G31" s="923"/>
      <c r="H31" s="923"/>
      <c r="I31" s="923"/>
      <c r="J31" s="923"/>
      <c r="K31" s="923"/>
      <c r="L31" s="923"/>
      <c r="M31" s="923"/>
      <c r="N31" s="923"/>
    </row>
    <row r="32" spans="1:26" ht="5.0999999999999996" customHeight="1" x14ac:dyDescent="0.2"/>
    <row r="33" spans="1:26" s="183" customFormat="1" ht="25.5" customHeight="1" x14ac:dyDescent="0.2">
      <c r="A33" s="215"/>
      <c r="B33" s="176"/>
      <c r="C33" s="216"/>
      <c r="D33" s="255" t="str">
        <f>Translations!$B$110</f>
        <v>Nr</v>
      </c>
      <c r="E33" s="1052" t="str">
        <f>Translations!$B$111</f>
        <v>Nazwa instalacji</v>
      </c>
      <c r="F33" s="1053"/>
      <c r="G33" s="256" t="str">
        <f>Translations!$B$112</f>
        <v>Kod identyfikacyjny instalacji w rejestrze</v>
      </c>
      <c r="H33" s="1052" t="str">
        <f>Translations!$B$113</f>
        <v>Niepowtarzalny identyfikator</v>
      </c>
      <c r="I33" s="1053"/>
      <c r="J33" s="256" t="str">
        <f>Translations!$B$114</f>
        <v>Adres</v>
      </c>
      <c r="K33" s="256" t="str">
        <f>Translations!$B$115</f>
        <v>Miejscowość</v>
      </c>
      <c r="L33" s="256" t="str">
        <f>Translations!$B$116</f>
        <v>Województwo</v>
      </c>
      <c r="M33" s="256" t="str">
        <f>Translations!$B$117</f>
        <v>Kod pocztowy</v>
      </c>
      <c r="N33" s="256" t="str">
        <f>Translations!$B$118</f>
        <v>Państwo</v>
      </c>
      <c r="O33" s="176"/>
      <c r="P33" s="110"/>
      <c r="Q33" s="170"/>
      <c r="R33" s="170"/>
      <c r="S33" s="170"/>
      <c r="T33" s="170"/>
      <c r="U33" s="170"/>
      <c r="V33" s="170"/>
      <c r="W33" s="170"/>
      <c r="X33" s="170"/>
      <c r="Y33" s="170"/>
      <c r="Z33" s="170"/>
    </row>
    <row r="34" spans="1:26" s="183" customFormat="1" ht="12.75" customHeight="1" x14ac:dyDescent="0.2">
      <c r="A34" s="215"/>
      <c r="B34" s="176"/>
      <c r="C34" s="216"/>
      <c r="D34" s="257">
        <v>1</v>
      </c>
      <c r="E34" s="1054" t="str">
        <f>[1]I_Summary!E24</f>
        <v/>
      </c>
      <c r="F34" s="1055"/>
      <c r="G34" s="258" t="str">
        <f>[1]I_Summary!G24</f>
        <v/>
      </c>
      <c r="H34" s="1056" t="str">
        <f>[1]I_Summary!H24</f>
        <v/>
      </c>
      <c r="I34" s="1057"/>
      <c r="J34" s="259" t="str">
        <f>[1]I_Summary!J24</f>
        <v/>
      </c>
      <c r="K34" s="259" t="str">
        <f>[1]I_Summary!K24</f>
        <v/>
      </c>
      <c r="L34" s="259" t="str">
        <f>[1]I_Summary!L24</f>
        <v/>
      </c>
      <c r="M34" s="259" t="str">
        <f>[1]I_Summary!M24</f>
        <v/>
      </c>
      <c r="N34" s="259" t="str">
        <f>[1]I_Summary!N24</f>
        <v/>
      </c>
      <c r="O34" s="176"/>
      <c r="P34" s="110"/>
      <c r="Q34" s="170"/>
      <c r="R34" s="170"/>
      <c r="S34" s="170"/>
      <c r="T34" s="170"/>
      <c r="U34" s="170"/>
      <c r="V34" s="170"/>
      <c r="W34" s="170"/>
      <c r="X34" s="170"/>
      <c r="Y34" s="170"/>
      <c r="Z34" s="170"/>
    </row>
    <row r="35" spans="1:26" s="183" customFormat="1" ht="12.75" customHeight="1" x14ac:dyDescent="0.2">
      <c r="A35" s="215"/>
      <c r="B35" s="176"/>
      <c r="C35" s="216"/>
      <c r="D35" s="260">
        <v>2</v>
      </c>
      <c r="E35" s="917" t="str">
        <f>[1]I_Summary!E25</f>
        <v/>
      </c>
      <c r="F35" s="918"/>
      <c r="G35" s="261" t="str">
        <f>[1]I_Summary!G25</f>
        <v/>
      </c>
      <c r="H35" s="919" t="str">
        <f>[1]I_Summary!H25</f>
        <v/>
      </c>
      <c r="I35" s="920"/>
      <c r="J35" s="262" t="str">
        <f>[1]I_Summary!J25</f>
        <v/>
      </c>
      <c r="K35" s="262" t="str">
        <f>[1]I_Summary!K25</f>
        <v/>
      </c>
      <c r="L35" s="262" t="str">
        <f>[1]I_Summary!L25</f>
        <v/>
      </c>
      <c r="M35" s="262" t="str">
        <f>[1]I_Summary!M25</f>
        <v/>
      </c>
      <c r="N35" s="262" t="str">
        <f>[1]I_Summary!N25</f>
        <v/>
      </c>
      <c r="O35" s="176"/>
      <c r="P35" s="110"/>
      <c r="Q35" s="170"/>
      <c r="R35" s="170"/>
      <c r="S35" s="170"/>
      <c r="T35" s="170"/>
      <c r="U35" s="170"/>
      <c r="V35" s="170"/>
      <c r="W35" s="170"/>
      <c r="X35" s="170"/>
      <c r="Y35" s="170"/>
      <c r="Z35" s="170"/>
    </row>
    <row r="36" spans="1:26" s="183" customFormat="1" ht="12.75" customHeight="1" x14ac:dyDescent="0.2">
      <c r="A36" s="215"/>
      <c r="B36" s="176"/>
      <c r="C36" s="216"/>
      <c r="D36" s="260">
        <v>3</v>
      </c>
      <c r="E36" s="917" t="str">
        <f>[1]I_Summary!E26</f>
        <v/>
      </c>
      <c r="F36" s="918"/>
      <c r="G36" s="261" t="str">
        <f>[1]I_Summary!G26</f>
        <v/>
      </c>
      <c r="H36" s="919" t="str">
        <f>[1]I_Summary!H26</f>
        <v/>
      </c>
      <c r="I36" s="920"/>
      <c r="J36" s="262" t="str">
        <f>[1]I_Summary!J26</f>
        <v/>
      </c>
      <c r="K36" s="262" t="str">
        <f>[1]I_Summary!K26</f>
        <v/>
      </c>
      <c r="L36" s="262" t="str">
        <f>[1]I_Summary!L26</f>
        <v/>
      </c>
      <c r="M36" s="262" t="str">
        <f>[1]I_Summary!M26</f>
        <v/>
      </c>
      <c r="N36" s="262" t="str">
        <f>[1]I_Summary!N26</f>
        <v/>
      </c>
      <c r="O36" s="176"/>
      <c r="P36" s="170"/>
      <c r="Q36" s="170"/>
      <c r="R36" s="170"/>
      <c r="S36" s="170"/>
      <c r="T36" s="170"/>
      <c r="U36" s="170"/>
      <c r="V36" s="170"/>
      <c r="W36" s="170"/>
      <c r="X36" s="170"/>
      <c r="Y36" s="170"/>
      <c r="Z36" s="170"/>
    </row>
    <row r="37" spans="1:26" s="183" customFormat="1" ht="12.75" customHeight="1" x14ac:dyDescent="0.2">
      <c r="A37" s="215"/>
      <c r="B37" s="176"/>
      <c r="C37" s="216"/>
      <c r="D37" s="260">
        <v>4</v>
      </c>
      <c r="E37" s="917" t="str">
        <f>[1]I_Summary!E27</f>
        <v/>
      </c>
      <c r="F37" s="918"/>
      <c r="G37" s="261" t="str">
        <f>[1]I_Summary!G27</f>
        <v/>
      </c>
      <c r="H37" s="919" t="str">
        <f>[1]I_Summary!H27</f>
        <v/>
      </c>
      <c r="I37" s="920"/>
      <c r="J37" s="262" t="str">
        <f>[1]I_Summary!J27</f>
        <v/>
      </c>
      <c r="K37" s="262" t="str">
        <f>[1]I_Summary!K27</f>
        <v/>
      </c>
      <c r="L37" s="262" t="str">
        <f>[1]I_Summary!L27</f>
        <v/>
      </c>
      <c r="M37" s="262" t="str">
        <f>[1]I_Summary!M27</f>
        <v/>
      </c>
      <c r="N37" s="262" t="str">
        <f>[1]I_Summary!N27</f>
        <v/>
      </c>
      <c r="O37" s="176"/>
      <c r="P37" s="170"/>
      <c r="Q37" s="170"/>
      <c r="R37" s="170"/>
      <c r="S37" s="170"/>
      <c r="T37" s="170"/>
      <c r="U37" s="170"/>
      <c r="V37" s="170"/>
      <c r="W37" s="170"/>
      <c r="X37" s="170"/>
      <c r="Y37" s="170"/>
      <c r="Z37" s="170"/>
    </row>
    <row r="38" spans="1:26" s="183" customFormat="1" ht="12.75" customHeight="1" x14ac:dyDescent="0.2">
      <c r="A38" s="215"/>
      <c r="B38" s="176"/>
      <c r="C38" s="216"/>
      <c r="D38" s="260">
        <v>5</v>
      </c>
      <c r="E38" s="917" t="str">
        <f>[1]I_Summary!E28</f>
        <v/>
      </c>
      <c r="F38" s="918"/>
      <c r="G38" s="261" t="str">
        <f>[1]I_Summary!G28</f>
        <v/>
      </c>
      <c r="H38" s="919" t="str">
        <f>[1]I_Summary!H28</f>
        <v/>
      </c>
      <c r="I38" s="920"/>
      <c r="J38" s="262" t="str">
        <f>[1]I_Summary!J28</f>
        <v/>
      </c>
      <c r="K38" s="262" t="str">
        <f>[1]I_Summary!K28</f>
        <v/>
      </c>
      <c r="L38" s="262" t="str">
        <f>[1]I_Summary!L28</f>
        <v/>
      </c>
      <c r="M38" s="262" t="str">
        <f>[1]I_Summary!M28</f>
        <v/>
      </c>
      <c r="N38" s="262" t="str">
        <f>[1]I_Summary!N28</f>
        <v/>
      </c>
      <c r="O38" s="176"/>
      <c r="P38" s="170"/>
      <c r="Q38" s="170"/>
      <c r="R38" s="170"/>
      <c r="S38" s="170"/>
      <c r="T38" s="170"/>
      <c r="U38" s="170"/>
      <c r="V38" s="170"/>
      <c r="W38" s="170"/>
      <c r="X38" s="170"/>
      <c r="Y38" s="170"/>
      <c r="Z38" s="170"/>
    </row>
    <row r="39" spans="1:26" s="183" customFormat="1" ht="12.75" customHeight="1" x14ac:dyDescent="0.2">
      <c r="A39" s="215"/>
      <c r="B39" s="176"/>
      <c r="C39" s="216"/>
      <c r="D39" s="260">
        <v>6</v>
      </c>
      <c r="E39" s="917" t="str">
        <f>[1]I_Summary!E29</f>
        <v/>
      </c>
      <c r="F39" s="918"/>
      <c r="G39" s="261" t="str">
        <f>[1]I_Summary!G29</f>
        <v/>
      </c>
      <c r="H39" s="919" t="str">
        <f>[1]I_Summary!H29</f>
        <v/>
      </c>
      <c r="I39" s="920"/>
      <c r="J39" s="262" t="str">
        <f>[1]I_Summary!J29</f>
        <v/>
      </c>
      <c r="K39" s="262" t="str">
        <f>[1]I_Summary!K29</f>
        <v/>
      </c>
      <c r="L39" s="262" t="str">
        <f>[1]I_Summary!L29</f>
        <v/>
      </c>
      <c r="M39" s="262" t="str">
        <f>[1]I_Summary!M29</f>
        <v/>
      </c>
      <c r="N39" s="262" t="str">
        <f>[1]I_Summary!N29</f>
        <v/>
      </c>
      <c r="O39" s="176"/>
      <c r="P39" s="170"/>
      <c r="Q39" s="170"/>
      <c r="R39" s="170"/>
      <c r="S39" s="170"/>
      <c r="T39" s="170"/>
      <c r="U39" s="170"/>
      <c r="V39" s="170"/>
      <c r="W39" s="170"/>
      <c r="X39" s="170"/>
      <c r="Y39" s="170"/>
      <c r="Z39" s="170"/>
    </row>
    <row r="40" spans="1:26" s="183" customFormat="1" ht="12.75" customHeight="1" x14ac:dyDescent="0.2">
      <c r="A40" s="215"/>
      <c r="B40" s="176"/>
      <c r="C40" s="216"/>
      <c r="D40" s="260">
        <v>7</v>
      </c>
      <c r="E40" s="917" t="str">
        <f>[1]I_Summary!E30</f>
        <v/>
      </c>
      <c r="F40" s="918"/>
      <c r="G40" s="261" t="str">
        <f>[1]I_Summary!G30</f>
        <v/>
      </c>
      <c r="H40" s="919" t="str">
        <f>[1]I_Summary!H30</f>
        <v/>
      </c>
      <c r="I40" s="920"/>
      <c r="J40" s="262" t="str">
        <f>[1]I_Summary!J30</f>
        <v/>
      </c>
      <c r="K40" s="262" t="str">
        <f>[1]I_Summary!K30</f>
        <v/>
      </c>
      <c r="L40" s="262" t="str">
        <f>[1]I_Summary!L30</f>
        <v/>
      </c>
      <c r="M40" s="262" t="str">
        <f>[1]I_Summary!M30</f>
        <v/>
      </c>
      <c r="N40" s="262" t="str">
        <f>[1]I_Summary!N30</f>
        <v/>
      </c>
      <c r="O40" s="176"/>
      <c r="P40" s="170"/>
      <c r="Q40" s="170"/>
      <c r="R40" s="170"/>
      <c r="S40" s="170"/>
      <c r="T40" s="170"/>
      <c r="U40" s="170"/>
      <c r="V40" s="170"/>
      <c r="W40" s="170"/>
      <c r="X40" s="170"/>
      <c r="Y40" s="170"/>
      <c r="Z40" s="170"/>
    </row>
    <row r="41" spans="1:26" s="183" customFormat="1" ht="12.75" customHeight="1" x14ac:dyDescent="0.2">
      <c r="A41" s="215"/>
      <c r="B41" s="176"/>
      <c r="C41" s="216"/>
      <c r="D41" s="260">
        <v>8</v>
      </c>
      <c r="E41" s="917" t="str">
        <f>[1]I_Summary!E31</f>
        <v/>
      </c>
      <c r="F41" s="918"/>
      <c r="G41" s="261" t="str">
        <f>[1]I_Summary!G31</f>
        <v/>
      </c>
      <c r="H41" s="919" t="str">
        <f>[1]I_Summary!H31</f>
        <v/>
      </c>
      <c r="I41" s="920"/>
      <c r="J41" s="262" t="str">
        <f>[1]I_Summary!J31</f>
        <v/>
      </c>
      <c r="K41" s="262" t="str">
        <f>[1]I_Summary!K31</f>
        <v/>
      </c>
      <c r="L41" s="262" t="str">
        <f>[1]I_Summary!L31</f>
        <v/>
      </c>
      <c r="M41" s="262" t="str">
        <f>[1]I_Summary!M31</f>
        <v/>
      </c>
      <c r="N41" s="262" t="str">
        <f>[1]I_Summary!N31</f>
        <v/>
      </c>
      <c r="O41" s="176"/>
      <c r="P41" s="170"/>
      <c r="Q41" s="170"/>
      <c r="R41" s="170"/>
      <c r="S41" s="170"/>
      <c r="T41" s="170"/>
      <c r="U41" s="170"/>
      <c r="V41" s="170"/>
      <c r="W41" s="170"/>
      <c r="X41" s="170"/>
      <c r="Y41" s="170"/>
      <c r="Z41" s="170"/>
    </row>
    <row r="42" spans="1:26" s="183" customFormat="1" ht="12.75" customHeight="1" x14ac:dyDescent="0.2">
      <c r="A42" s="215"/>
      <c r="B42" s="176"/>
      <c r="C42" s="216"/>
      <c r="D42" s="260">
        <v>9</v>
      </c>
      <c r="E42" s="917" t="str">
        <f>[1]I_Summary!E32</f>
        <v/>
      </c>
      <c r="F42" s="918"/>
      <c r="G42" s="261" t="str">
        <f>[1]I_Summary!G32</f>
        <v/>
      </c>
      <c r="H42" s="919" t="str">
        <f>[1]I_Summary!H32</f>
        <v/>
      </c>
      <c r="I42" s="920"/>
      <c r="J42" s="262" t="str">
        <f>[1]I_Summary!J32</f>
        <v/>
      </c>
      <c r="K42" s="262" t="str">
        <f>[1]I_Summary!K32</f>
        <v/>
      </c>
      <c r="L42" s="262" t="str">
        <f>[1]I_Summary!L32</f>
        <v/>
      </c>
      <c r="M42" s="262" t="str">
        <f>[1]I_Summary!M32</f>
        <v/>
      </c>
      <c r="N42" s="262" t="str">
        <f>[1]I_Summary!N32</f>
        <v/>
      </c>
      <c r="O42" s="176"/>
      <c r="P42" s="170"/>
      <c r="Q42" s="170"/>
      <c r="R42" s="170"/>
      <c r="S42" s="170"/>
      <c r="T42" s="170"/>
      <c r="U42" s="170"/>
      <c r="V42" s="170"/>
      <c r="W42" s="170"/>
      <c r="X42" s="170"/>
      <c r="Y42" s="170"/>
      <c r="Z42" s="170"/>
    </row>
    <row r="43" spans="1:26" s="183" customFormat="1" ht="12.75" customHeight="1" x14ac:dyDescent="0.2">
      <c r="A43" s="215"/>
      <c r="B43" s="176"/>
      <c r="C43" s="216"/>
      <c r="D43" s="260">
        <v>10</v>
      </c>
      <c r="E43" s="917" t="str">
        <f>[1]I_Summary!E33</f>
        <v/>
      </c>
      <c r="F43" s="918"/>
      <c r="G43" s="261" t="str">
        <f>[1]I_Summary!G33</f>
        <v/>
      </c>
      <c r="H43" s="919" t="str">
        <f>[1]I_Summary!H33</f>
        <v/>
      </c>
      <c r="I43" s="920"/>
      <c r="J43" s="262" t="str">
        <f>[1]I_Summary!J33</f>
        <v/>
      </c>
      <c r="K43" s="262" t="str">
        <f>[1]I_Summary!K33</f>
        <v/>
      </c>
      <c r="L43" s="262" t="str">
        <f>[1]I_Summary!L33</f>
        <v/>
      </c>
      <c r="M43" s="262" t="str">
        <f>[1]I_Summary!M33</f>
        <v/>
      </c>
      <c r="N43" s="262" t="str">
        <f>[1]I_Summary!N33</f>
        <v/>
      </c>
      <c r="O43" s="176"/>
      <c r="P43" s="170"/>
      <c r="Q43" s="170"/>
      <c r="R43" s="170"/>
      <c r="S43" s="170"/>
      <c r="T43" s="170"/>
      <c r="U43" s="170"/>
      <c r="V43" s="170"/>
      <c r="W43" s="170"/>
      <c r="X43" s="170"/>
      <c r="Y43" s="170"/>
      <c r="Z43" s="170"/>
    </row>
    <row r="44" spans="1:26" s="183" customFormat="1" ht="12.75" customHeight="1" x14ac:dyDescent="0.2">
      <c r="A44" s="215"/>
      <c r="B44" s="176"/>
      <c r="C44" s="216"/>
      <c r="D44" s="260">
        <v>11</v>
      </c>
      <c r="E44" s="917" t="str">
        <f>[1]I_Summary!E34</f>
        <v/>
      </c>
      <c r="F44" s="918"/>
      <c r="G44" s="261" t="str">
        <f>[1]I_Summary!G34</f>
        <v/>
      </c>
      <c r="H44" s="919" t="str">
        <f>[1]I_Summary!H34</f>
        <v/>
      </c>
      <c r="I44" s="920"/>
      <c r="J44" s="262" t="str">
        <f>[1]I_Summary!J34</f>
        <v/>
      </c>
      <c r="K44" s="262" t="str">
        <f>[1]I_Summary!K34</f>
        <v/>
      </c>
      <c r="L44" s="262" t="str">
        <f>[1]I_Summary!L34</f>
        <v/>
      </c>
      <c r="M44" s="262" t="str">
        <f>[1]I_Summary!M34</f>
        <v/>
      </c>
      <c r="N44" s="262" t="str">
        <f>[1]I_Summary!N34</f>
        <v/>
      </c>
      <c r="O44" s="176"/>
      <c r="P44" s="170"/>
      <c r="Q44" s="170"/>
      <c r="R44" s="170"/>
      <c r="S44" s="170"/>
      <c r="T44" s="170"/>
      <c r="U44" s="170"/>
      <c r="V44" s="170"/>
      <c r="W44" s="170"/>
      <c r="X44" s="170"/>
      <c r="Y44" s="170"/>
      <c r="Z44" s="170"/>
    </row>
    <row r="45" spans="1:26" s="183" customFormat="1" ht="12.75" customHeight="1" x14ac:dyDescent="0.2">
      <c r="A45" s="215"/>
      <c r="B45" s="176"/>
      <c r="C45" s="216"/>
      <c r="D45" s="260">
        <v>12</v>
      </c>
      <c r="E45" s="917" t="str">
        <f>[1]I_Summary!E35</f>
        <v/>
      </c>
      <c r="F45" s="918"/>
      <c r="G45" s="261" t="str">
        <f>[1]I_Summary!G35</f>
        <v/>
      </c>
      <c r="H45" s="919" t="str">
        <f>[1]I_Summary!H35</f>
        <v/>
      </c>
      <c r="I45" s="920"/>
      <c r="J45" s="262" t="str">
        <f>[1]I_Summary!J35</f>
        <v/>
      </c>
      <c r="K45" s="262" t="str">
        <f>[1]I_Summary!K35</f>
        <v/>
      </c>
      <c r="L45" s="262" t="str">
        <f>[1]I_Summary!L35</f>
        <v/>
      </c>
      <c r="M45" s="262" t="str">
        <f>[1]I_Summary!M35</f>
        <v/>
      </c>
      <c r="N45" s="262" t="str">
        <f>[1]I_Summary!N35</f>
        <v/>
      </c>
      <c r="O45" s="176"/>
      <c r="P45" s="170"/>
      <c r="Q45" s="170"/>
      <c r="R45" s="170"/>
      <c r="S45" s="170"/>
      <c r="T45" s="170"/>
      <c r="U45" s="170"/>
      <c r="V45" s="170"/>
      <c r="W45" s="170"/>
      <c r="X45" s="170"/>
      <c r="Y45" s="170"/>
      <c r="Z45" s="170"/>
    </row>
    <row r="46" spans="1:26" s="183" customFormat="1" ht="12.75" customHeight="1" x14ac:dyDescent="0.2">
      <c r="A46" s="215"/>
      <c r="B46" s="176"/>
      <c r="C46" s="216"/>
      <c r="D46" s="260">
        <v>13</v>
      </c>
      <c r="E46" s="917" t="str">
        <f>[1]I_Summary!E36</f>
        <v/>
      </c>
      <c r="F46" s="918"/>
      <c r="G46" s="261" t="str">
        <f>[1]I_Summary!G36</f>
        <v/>
      </c>
      <c r="H46" s="919" t="str">
        <f>[1]I_Summary!H36</f>
        <v/>
      </c>
      <c r="I46" s="920"/>
      <c r="J46" s="262" t="str">
        <f>[1]I_Summary!J36</f>
        <v/>
      </c>
      <c r="K46" s="262" t="str">
        <f>[1]I_Summary!K36</f>
        <v/>
      </c>
      <c r="L46" s="262" t="str">
        <f>[1]I_Summary!L36</f>
        <v/>
      </c>
      <c r="M46" s="262" t="str">
        <f>[1]I_Summary!M36</f>
        <v/>
      </c>
      <c r="N46" s="262" t="str">
        <f>[1]I_Summary!N36</f>
        <v/>
      </c>
      <c r="O46" s="176"/>
      <c r="P46" s="170"/>
      <c r="Q46" s="170"/>
      <c r="R46" s="170"/>
      <c r="S46" s="170"/>
      <c r="T46" s="170"/>
      <c r="U46" s="170"/>
      <c r="V46" s="170"/>
      <c r="W46" s="170"/>
      <c r="X46" s="170"/>
      <c r="Y46" s="170"/>
      <c r="Z46" s="170"/>
    </row>
    <row r="47" spans="1:26" s="183" customFormat="1" ht="12.75" customHeight="1" x14ac:dyDescent="0.2">
      <c r="A47" s="215"/>
      <c r="B47" s="176"/>
      <c r="C47" s="216"/>
      <c r="D47" s="260">
        <v>14</v>
      </c>
      <c r="E47" s="917" t="str">
        <f>[1]I_Summary!E37</f>
        <v/>
      </c>
      <c r="F47" s="918"/>
      <c r="G47" s="261" t="str">
        <f>[1]I_Summary!G37</f>
        <v/>
      </c>
      <c r="H47" s="919" t="str">
        <f>[1]I_Summary!H37</f>
        <v/>
      </c>
      <c r="I47" s="920"/>
      <c r="J47" s="262" t="str">
        <f>[1]I_Summary!J37</f>
        <v/>
      </c>
      <c r="K47" s="262" t="str">
        <f>[1]I_Summary!K37</f>
        <v/>
      </c>
      <c r="L47" s="262" t="str">
        <f>[1]I_Summary!L37</f>
        <v/>
      </c>
      <c r="M47" s="262" t="str">
        <f>[1]I_Summary!M37</f>
        <v/>
      </c>
      <c r="N47" s="262" t="str">
        <f>[1]I_Summary!N37</f>
        <v/>
      </c>
      <c r="O47" s="176"/>
      <c r="P47" s="170"/>
      <c r="Q47" s="170"/>
      <c r="R47" s="170"/>
      <c r="S47" s="170"/>
      <c r="T47" s="170"/>
      <c r="U47" s="170"/>
      <c r="V47" s="170"/>
      <c r="W47" s="170"/>
      <c r="X47" s="170"/>
      <c r="Y47" s="170"/>
      <c r="Z47" s="170"/>
    </row>
    <row r="48" spans="1:26" s="183" customFormat="1" ht="12.75" customHeight="1" x14ac:dyDescent="0.2">
      <c r="A48" s="215"/>
      <c r="B48" s="176"/>
      <c r="C48" s="216"/>
      <c r="D48" s="260">
        <v>15</v>
      </c>
      <c r="E48" s="917" t="str">
        <f>[1]I_Summary!E38</f>
        <v/>
      </c>
      <c r="F48" s="918"/>
      <c r="G48" s="261" t="str">
        <f>[1]I_Summary!G38</f>
        <v/>
      </c>
      <c r="H48" s="919" t="str">
        <f>[1]I_Summary!H38</f>
        <v/>
      </c>
      <c r="I48" s="920"/>
      <c r="J48" s="262" t="str">
        <f>[1]I_Summary!J38</f>
        <v/>
      </c>
      <c r="K48" s="262" t="str">
        <f>[1]I_Summary!K38</f>
        <v/>
      </c>
      <c r="L48" s="262" t="str">
        <f>[1]I_Summary!L38</f>
        <v/>
      </c>
      <c r="M48" s="262" t="str">
        <f>[1]I_Summary!M38</f>
        <v/>
      </c>
      <c r="N48" s="262" t="str">
        <f>[1]I_Summary!N38</f>
        <v/>
      </c>
      <c r="O48" s="176"/>
      <c r="P48" s="170"/>
      <c r="Q48" s="170"/>
      <c r="R48" s="170"/>
      <c r="S48" s="170"/>
      <c r="T48" s="170"/>
      <c r="U48" s="170"/>
      <c r="V48" s="170"/>
      <c r="W48" s="170"/>
      <c r="X48" s="170"/>
      <c r="Y48" s="170"/>
      <c r="Z48" s="170"/>
    </row>
    <row r="49" spans="1:26" s="183" customFormat="1" ht="12.75" customHeight="1" x14ac:dyDescent="0.2">
      <c r="A49" s="215"/>
      <c r="B49" s="176"/>
      <c r="C49" s="216"/>
      <c r="D49" s="260">
        <v>16</v>
      </c>
      <c r="E49" s="917" t="str">
        <f>[1]I_Summary!E39</f>
        <v/>
      </c>
      <c r="F49" s="918"/>
      <c r="G49" s="261" t="str">
        <f>[1]I_Summary!G39</f>
        <v/>
      </c>
      <c r="H49" s="919" t="str">
        <f>[1]I_Summary!H39</f>
        <v/>
      </c>
      <c r="I49" s="920"/>
      <c r="J49" s="262" t="str">
        <f>[1]I_Summary!J39</f>
        <v/>
      </c>
      <c r="K49" s="262" t="str">
        <f>[1]I_Summary!K39</f>
        <v/>
      </c>
      <c r="L49" s="262" t="str">
        <f>[1]I_Summary!L39</f>
        <v/>
      </c>
      <c r="M49" s="262" t="str">
        <f>[1]I_Summary!M39</f>
        <v/>
      </c>
      <c r="N49" s="262" t="str">
        <f>[1]I_Summary!N39</f>
        <v/>
      </c>
      <c r="O49" s="176"/>
      <c r="P49" s="170"/>
      <c r="Q49" s="170"/>
      <c r="R49" s="170"/>
      <c r="S49" s="170"/>
      <c r="T49" s="170"/>
      <c r="U49" s="170"/>
      <c r="V49" s="170"/>
      <c r="W49" s="170"/>
      <c r="X49" s="170"/>
      <c r="Y49" s="170"/>
      <c r="Z49" s="170"/>
    </row>
    <row r="50" spans="1:26" s="183" customFormat="1" ht="12.75" customHeight="1" x14ac:dyDescent="0.2">
      <c r="A50" s="215"/>
      <c r="B50" s="176"/>
      <c r="C50" s="216"/>
      <c r="D50" s="260">
        <v>17</v>
      </c>
      <c r="E50" s="917" t="str">
        <f>[1]I_Summary!E40</f>
        <v/>
      </c>
      <c r="F50" s="918"/>
      <c r="G50" s="261" t="str">
        <f>[1]I_Summary!G40</f>
        <v/>
      </c>
      <c r="H50" s="919" t="str">
        <f>[1]I_Summary!H40</f>
        <v/>
      </c>
      <c r="I50" s="920"/>
      <c r="J50" s="262" t="str">
        <f>[1]I_Summary!J40</f>
        <v/>
      </c>
      <c r="K50" s="262" t="str">
        <f>[1]I_Summary!K40</f>
        <v/>
      </c>
      <c r="L50" s="262" t="str">
        <f>[1]I_Summary!L40</f>
        <v/>
      </c>
      <c r="M50" s="262" t="str">
        <f>[1]I_Summary!M40</f>
        <v/>
      </c>
      <c r="N50" s="262" t="str">
        <f>[1]I_Summary!N40</f>
        <v/>
      </c>
      <c r="O50" s="176"/>
      <c r="P50" s="170"/>
      <c r="Q50" s="170"/>
      <c r="R50" s="170"/>
      <c r="S50" s="170"/>
      <c r="T50" s="170"/>
      <c r="U50" s="170"/>
      <c r="V50" s="170"/>
      <c r="W50" s="170"/>
      <c r="X50" s="170"/>
      <c r="Y50" s="170"/>
      <c r="Z50" s="170"/>
    </row>
    <row r="51" spans="1:26" s="183" customFormat="1" ht="12.75" customHeight="1" x14ac:dyDescent="0.2">
      <c r="A51" s="215"/>
      <c r="B51" s="176"/>
      <c r="C51" s="216"/>
      <c r="D51" s="260">
        <v>18</v>
      </c>
      <c r="E51" s="917" t="str">
        <f>[1]I_Summary!E41</f>
        <v/>
      </c>
      <c r="F51" s="918"/>
      <c r="G51" s="261" t="str">
        <f>[1]I_Summary!G41</f>
        <v/>
      </c>
      <c r="H51" s="919" t="str">
        <f>[1]I_Summary!H41</f>
        <v/>
      </c>
      <c r="I51" s="920"/>
      <c r="J51" s="262" t="str">
        <f>[1]I_Summary!J41</f>
        <v/>
      </c>
      <c r="K51" s="262" t="str">
        <f>[1]I_Summary!K41</f>
        <v/>
      </c>
      <c r="L51" s="262" t="str">
        <f>[1]I_Summary!L41</f>
        <v/>
      </c>
      <c r="M51" s="262" t="str">
        <f>[1]I_Summary!M41</f>
        <v/>
      </c>
      <c r="N51" s="262" t="str">
        <f>[1]I_Summary!N41</f>
        <v/>
      </c>
      <c r="O51" s="176"/>
      <c r="P51" s="170"/>
      <c r="Q51" s="170"/>
      <c r="R51" s="170"/>
      <c r="S51" s="170"/>
      <c r="T51" s="170"/>
      <c r="U51" s="170"/>
      <c r="V51" s="170"/>
      <c r="W51" s="170"/>
      <c r="X51" s="170"/>
      <c r="Y51" s="170"/>
      <c r="Z51" s="170"/>
    </row>
    <row r="52" spans="1:26" s="183" customFormat="1" ht="12.75" customHeight="1" x14ac:dyDescent="0.2">
      <c r="A52" s="215"/>
      <c r="B52" s="176"/>
      <c r="C52" s="216"/>
      <c r="D52" s="260">
        <v>19</v>
      </c>
      <c r="E52" s="917" t="str">
        <f>[1]I_Summary!E42</f>
        <v/>
      </c>
      <c r="F52" s="918"/>
      <c r="G52" s="261" t="str">
        <f>[1]I_Summary!G42</f>
        <v/>
      </c>
      <c r="H52" s="919" t="str">
        <f>[1]I_Summary!H42</f>
        <v/>
      </c>
      <c r="I52" s="920"/>
      <c r="J52" s="262" t="str">
        <f>[1]I_Summary!J42</f>
        <v/>
      </c>
      <c r="K52" s="262" t="str">
        <f>[1]I_Summary!K42</f>
        <v/>
      </c>
      <c r="L52" s="262" t="str">
        <f>[1]I_Summary!L42</f>
        <v/>
      </c>
      <c r="M52" s="262" t="str">
        <f>[1]I_Summary!M42</f>
        <v/>
      </c>
      <c r="N52" s="262" t="str">
        <f>[1]I_Summary!N42</f>
        <v/>
      </c>
      <c r="O52" s="176"/>
      <c r="P52" s="110"/>
      <c r="Q52" s="170"/>
      <c r="R52" s="170"/>
      <c r="S52" s="170"/>
      <c r="T52" s="170"/>
      <c r="U52" s="170"/>
      <c r="V52" s="170"/>
      <c r="W52" s="170"/>
      <c r="X52" s="170"/>
      <c r="Y52" s="170"/>
      <c r="Z52" s="170"/>
    </row>
    <row r="53" spans="1:26" s="183" customFormat="1" ht="12.75" customHeight="1" x14ac:dyDescent="0.2">
      <c r="A53" s="215"/>
      <c r="B53" s="176"/>
      <c r="C53" s="216"/>
      <c r="D53" s="263">
        <v>20</v>
      </c>
      <c r="E53" s="1047" t="str">
        <f>[1]I_Summary!E43</f>
        <v/>
      </c>
      <c r="F53" s="1048"/>
      <c r="G53" s="264" t="str">
        <f>[1]I_Summary!G43</f>
        <v/>
      </c>
      <c r="H53" s="1049" t="str">
        <f>[1]I_Summary!H43</f>
        <v/>
      </c>
      <c r="I53" s="1050"/>
      <c r="J53" s="265" t="str">
        <f>[1]I_Summary!J43</f>
        <v/>
      </c>
      <c r="K53" s="265" t="str">
        <f>[1]I_Summary!K43</f>
        <v/>
      </c>
      <c r="L53" s="265" t="str">
        <f>[1]I_Summary!L43</f>
        <v/>
      </c>
      <c r="M53" s="265" t="str">
        <f>[1]I_Summary!M43</f>
        <v/>
      </c>
      <c r="N53" s="265" t="str">
        <f>[1]I_Summary!N43</f>
        <v/>
      </c>
      <c r="O53" s="176"/>
      <c r="P53" s="110"/>
      <c r="Q53" s="170"/>
      <c r="R53" s="170"/>
      <c r="S53" s="170"/>
      <c r="T53" s="170"/>
      <c r="U53" s="170"/>
      <c r="V53" s="170"/>
      <c r="W53" s="170"/>
      <c r="X53" s="170"/>
      <c r="Y53" s="170"/>
      <c r="Z53" s="170"/>
    </row>
    <row r="54" spans="1:26" ht="12.75" customHeight="1" x14ac:dyDescent="0.2"/>
    <row r="55" spans="1:26" ht="12.75" customHeight="1" x14ac:dyDescent="0.2">
      <c r="D55" s="247" t="s">
        <v>666</v>
      </c>
      <c r="E55" s="923" t="str">
        <f>Translations!$B$119</f>
        <v>Dane kontaktowe</v>
      </c>
      <c r="F55" s="923"/>
      <c r="G55" s="923"/>
      <c r="H55" s="923"/>
      <c r="I55" s="923"/>
      <c r="J55" s="923"/>
      <c r="K55" s="923"/>
      <c r="L55" s="923"/>
      <c r="M55" s="923"/>
      <c r="N55" s="923"/>
    </row>
    <row r="56" spans="1:26" ht="5.45" customHeight="1" x14ac:dyDescent="0.2"/>
    <row r="57" spans="1:26" ht="12.75" customHeight="1" x14ac:dyDescent="0.2">
      <c r="E57" s="266" t="str">
        <f>Translations!$B$122</f>
        <v>Upoważniony przedstawiciel prowadzącego instalację:</v>
      </c>
    </row>
    <row r="58" spans="1:26" ht="12.75" customHeight="1" x14ac:dyDescent="0.2">
      <c r="F58" s="267" t="s">
        <v>117</v>
      </c>
      <c r="G58" s="896" t="str">
        <f>Translations!$B$123</f>
        <v>Tytuł:</v>
      </c>
      <c r="H58" s="896"/>
      <c r="I58" s="897"/>
      <c r="J58" s="898" t="str">
        <f>IF([1]B_InstallationData!I87="", "",[1]B_InstallationData!I87)</f>
        <v/>
      </c>
      <c r="K58" s="899"/>
      <c r="L58" s="899"/>
      <c r="M58" s="899"/>
      <c r="N58" s="900"/>
    </row>
    <row r="59" spans="1:26" ht="12.75" customHeight="1" x14ac:dyDescent="0.2">
      <c r="F59" s="267" t="s">
        <v>118</v>
      </c>
      <c r="G59" s="901" t="str">
        <f>Translations!$B$124</f>
        <v>Imię:</v>
      </c>
      <c r="H59" s="902"/>
      <c r="I59" s="903"/>
      <c r="J59" s="904" t="str">
        <f>IF([1]B_InstallationData!I88="", "",[1]B_InstallationData!I88)</f>
        <v/>
      </c>
      <c r="K59" s="905"/>
      <c r="L59" s="905"/>
      <c r="M59" s="905"/>
      <c r="N59" s="906"/>
    </row>
    <row r="60" spans="1:26" ht="12.75" customHeight="1" x14ac:dyDescent="0.2">
      <c r="F60" s="267" t="s">
        <v>119</v>
      </c>
      <c r="G60" s="901" t="str">
        <f>Translations!$B$125</f>
        <v>Nazwisko:</v>
      </c>
      <c r="H60" s="902"/>
      <c r="I60" s="903"/>
      <c r="J60" s="904" t="str">
        <f>IF([1]B_InstallationData!I89="", "",[1]B_InstallationData!I89)</f>
        <v/>
      </c>
      <c r="K60" s="905"/>
      <c r="L60" s="905"/>
      <c r="M60" s="905"/>
      <c r="N60" s="906"/>
    </row>
    <row r="61" spans="1:26" ht="12.75" customHeight="1" x14ac:dyDescent="0.2">
      <c r="F61" s="267" t="s">
        <v>120</v>
      </c>
      <c r="G61" s="901" t="str">
        <f>Translations!$B$126</f>
        <v>Stanowisko:</v>
      </c>
      <c r="H61" s="902"/>
      <c r="I61" s="903"/>
      <c r="J61" s="904" t="str">
        <f>IF([1]B_InstallationData!I90="", "",[1]B_InstallationData!I90)</f>
        <v/>
      </c>
      <c r="K61" s="905"/>
      <c r="L61" s="905"/>
      <c r="M61" s="905"/>
      <c r="N61" s="906"/>
    </row>
    <row r="62" spans="1:26" ht="12.75" customHeight="1" x14ac:dyDescent="0.2">
      <c r="F62" s="267" t="s">
        <v>121</v>
      </c>
      <c r="G62" s="901" t="str">
        <f>Translations!$B$127</f>
        <v>Nazwa organizacji (jeżeli jest inna niż nazwa prowadzącego instalację):</v>
      </c>
      <c r="H62" s="902"/>
      <c r="I62" s="903"/>
      <c r="J62" s="904" t="str">
        <f>IF([1]B_InstallationData!I92="", "",[1]B_InstallationData!I92)</f>
        <v/>
      </c>
      <c r="K62" s="905"/>
      <c r="L62" s="905"/>
      <c r="M62" s="905"/>
      <c r="N62" s="906"/>
    </row>
    <row r="63" spans="1:26" ht="12.75" customHeight="1" x14ac:dyDescent="0.2">
      <c r="F63" s="267" t="s">
        <v>1360</v>
      </c>
      <c r="G63" s="901" t="str">
        <f>Translations!$B$128</f>
        <v>Numer telefonu:</v>
      </c>
      <c r="H63" s="902"/>
      <c r="I63" s="903"/>
      <c r="J63" s="904" t="str">
        <f>IF([1]B_InstallationData!I93="", "",[1]B_InstallationData!I93)</f>
        <v/>
      </c>
      <c r="K63" s="905"/>
      <c r="L63" s="905"/>
      <c r="M63" s="905"/>
      <c r="N63" s="906"/>
    </row>
    <row r="64" spans="1:26" ht="12.75" customHeight="1" x14ac:dyDescent="0.2">
      <c r="F64" s="267" t="s">
        <v>1361</v>
      </c>
      <c r="G64" s="907" t="str">
        <f>Translations!$B$129</f>
        <v>Adres e-mail:</v>
      </c>
      <c r="H64" s="908"/>
      <c r="I64" s="909"/>
      <c r="J64" s="910" t="str">
        <f>IF([1]B_InstallationData!I94="", "",[1]B_InstallationData!I94)</f>
        <v/>
      </c>
      <c r="K64" s="911"/>
      <c r="L64" s="911"/>
      <c r="M64" s="911"/>
      <c r="N64" s="912"/>
    </row>
    <row r="65" spans="1:26" ht="5.45" customHeight="1" x14ac:dyDescent="0.2"/>
    <row r="66" spans="1:26" ht="12.75" customHeight="1" x14ac:dyDescent="0.2">
      <c r="E66" s="266" t="str">
        <f>Translations!$B$130</f>
        <v>Główna osoba wyznaczona do kontaktów w kwestiach technicznych, jeżeli jest inna niż w lit. a):</v>
      </c>
    </row>
    <row r="67" spans="1:26" ht="12.75" customHeight="1" x14ac:dyDescent="0.2">
      <c r="F67" s="267" t="s">
        <v>117</v>
      </c>
      <c r="G67" s="896" t="str">
        <f>Translations!$B$123</f>
        <v>Tytuł:</v>
      </c>
      <c r="H67" s="896"/>
      <c r="I67" s="897"/>
      <c r="J67" s="898" t="str">
        <f>IF([1]B_InstallationData!I96="", "",[1]B_InstallationData!I96)</f>
        <v/>
      </c>
      <c r="K67" s="899"/>
      <c r="L67" s="899"/>
      <c r="M67" s="899"/>
      <c r="N67" s="900"/>
    </row>
    <row r="68" spans="1:26" ht="12.75" customHeight="1" x14ac:dyDescent="0.2">
      <c r="F68" s="267" t="s">
        <v>118</v>
      </c>
      <c r="G68" s="901" t="str">
        <f>Translations!$B$124</f>
        <v>Imię:</v>
      </c>
      <c r="H68" s="902"/>
      <c r="I68" s="903"/>
      <c r="J68" s="904" t="str">
        <f>IF([1]B_InstallationData!I97="", "",[1]B_InstallationData!I97)</f>
        <v/>
      </c>
      <c r="K68" s="905"/>
      <c r="L68" s="905"/>
      <c r="M68" s="905"/>
      <c r="N68" s="906"/>
    </row>
    <row r="69" spans="1:26" ht="12.75" customHeight="1" x14ac:dyDescent="0.2">
      <c r="F69" s="267" t="s">
        <v>119</v>
      </c>
      <c r="G69" s="901" t="str">
        <f>Translations!$B$125</f>
        <v>Nazwisko:</v>
      </c>
      <c r="H69" s="902"/>
      <c r="I69" s="903"/>
      <c r="J69" s="904" t="str">
        <f>IF([1]B_InstallationData!I98="", "",[1]B_InstallationData!I98)</f>
        <v/>
      </c>
      <c r="K69" s="905"/>
      <c r="L69" s="905"/>
      <c r="M69" s="905"/>
      <c r="N69" s="906"/>
    </row>
    <row r="70" spans="1:26" ht="12.75" customHeight="1" x14ac:dyDescent="0.2">
      <c r="F70" s="267" t="s">
        <v>120</v>
      </c>
      <c r="G70" s="901" t="str">
        <f>Translations!$B$126</f>
        <v>Stanowisko:</v>
      </c>
      <c r="H70" s="902"/>
      <c r="I70" s="903"/>
      <c r="J70" s="904" t="str">
        <f>IF([1]B_InstallationData!I99="", "",[1]B_InstallationData!I99)</f>
        <v/>
      </c>
      <c r="K70" s="905"/>
      <c r="L70" s="905"/>
      <c r="M70" s="905"/>
      <c r="N70" s="906"/>
    </row>
    <row r="71" spans="1:26" ht="12.75" customHeight="1" x14ac:dyDescent="0.2">
      <c r="F71" s="267" t="s">
        <v>121</v>
      </c>
      <c r="G71" s="901" t="str">
        <f>Translations!$B$127</f>
        <v>Nazwa organizacji (jeżeli jest inna niż nazwa prowadzącego instalację):</v>
      </c>
      <c r="H71" s="902"/>
      <c r="I71" s="903"/>
      <c r="J71" s="904" t="str">
        <f>IF([1]B_InstallationData!I101="", "",[1]B_InstallationData!I101)</f>
        <v/>
      </c>
      <c r="K71" s="905"/>
      <c r="L71" s="905"/>
      <c r="M71" s="905"/>
      <c r="N71" s="906"/>
    </row>
    <row r="72" spans="1:26" ht="12.75" customHeight="1" x14ac:dyDescent="0.2">
      <c r="F72" s="267" t="s">
        <v>1360</v>
      </c>
      <c r="G72" s="901" t="str">
        <f>Translations!$B$128</f>
        <v>Numer telefonu:</v>
      </c>
      <c r="H72" s="902"/>
      <c r="I72" s="903"/>
      <c r="J72" s="904" t="str">
        <f>IF([1]B_InstallationData!I102="", "",[1]B_InstallationData!I102)</f>
        <v/>
      </c>
      <c r="K72" s="905"/>
      <c r="L72" s="905"/>
      <c r="M72" s="905"/>
      <c r="N72" s="906"/>
    </row>
    <row r="73" spans="1:26" ht="12.75" customHeight="1" x14ac:dyDescent="0.2">
      <c r="F73" s="267" t="s">
        <v>1361</v>
      </c>
      <c r="G73" s="907" t="str">
        <f>Translations!$B$129</f>
        <v>Adres e-mail:</v>
      </c>
      <c r="H73" s="908"/>
      <c r="I73" s="909"/>
      <c r="J73" s="910" t="str">
        <f>IF([1]B_InstallationData!I103="", "",[1]B_InstallationData!I103)</f>
        <v/>
      </c>
      <c r="K73" s="911"/>
      <c r="L73" s="911"/>
      <c r="M73" s="911"/>
      <c r="N73" s="912"/>
    </row>
    <row r="74" spans="1:26" ht="12.75" customHeight="1" x14ac:dyDescent="0.2"/>
    <row r="75" spans="1:26" s="246" customFormat="1" ht="18" customHeight="1" x14ac:dyDescent="0.25">
      <c r="A75" s="244">
        <v>2</v>
      </c>
      <c r="B75" s="186"/>
      <c r="C75" s="245" t="s">
        <v>194</v>
      </c>
      <c r="D75" s="967" t="str">
        <f>Translations!$B$307</f>
        <v>Emisje historyczne</v>
      </c>
      <c r="E75" s="968"/>
      <c r="F75" s="968"/>
      <c r="G75" s="968"/>
      <c r="H75" s="968"/>
      <c r="I75" s="968"/>
      <c r="J75" s="968"/>
      <c r="K75" s="968"/>
      <c r="L75" s="968"/>
      <c r="M75" s="968"/>
      <c r="N75" s="968"/>
      <c r="O75" s="186"/>
      <c r="P75" s="118" t="str">
        <f>D75</f>
        <v>Emisje historyczne</v>
      </c>
      <c r="Q75" s="116"/>
      <c r="R75" s="116"/>
      <c r="S75" s="116"/>
      <c r="T75" s="116"/>
      <c r="U75" s="116"/>
      <c r="V75" s="116"/>
      <c r="W75" s="116"/>
      <c r="X75" s="116"/>
      <c r="Y75" s="116"/>
      <c r="Z75" s="116"/>
    </row>
    <row r="76" spans="1:26" ht="5.0999999999999996" customHeight="1" x14ac:dyDescent="0.2"/>
    <row r="77" spans="1:26" ht="12.75" customHeight="1" x14ac:dyDescent="0.2">
      <c r="D77" s="268" t="str">
        <f>Translations!$B$110</f>
        <v>Nr</v>
      </c>
      <c r="E77" s="1041" t="str">
        <f>Translations!$B$139</f>
        <v>Rodzaj produktu</v>
      </c>
      <c r="F77" s="1042"/>
      <c r="G77" s="1043"/>
      <c r="H77" s="270" t="str">
        <f xml:space="preserve"> EUconst_Unit</f>
        <v>Jednostka</v>
      </c>
      <c r="I77" s="270">
        <v>2019</v>
      </c>
      <c r="J77" s="270">
        <v>2020</v>
      </c>
      <c r="K77" s="270">
        <v>2021</v>
      </c>
      <c r="L77" s="270">
        <v>2022</v>
      </c>
      <c r="M77" s="271">
        <v>2023</v>
      </c>
      <c r="N77" s="272" t="str">
        <f>Translations!$B$168</f>
        <v>Oszacowanie</v>
      </c>
    </row>
    <row r="78" spans="1:26" ht="12.75" customHeight="1" x14ac:dyDescent="0.2">
      <c r="D78" s="273">
        <v>1</v>
      </c>
      <c r="E78" s="1044" t="str">
        <f>[1]I_Summary!E48</f>
        <v/>
      </c>
      <c r="F78" s="1045"/>
      <c r="G78" s="1046"/>
      <c r="H78" s="274" t="str">
        <f>[1]I_Summary!H48</f>
        <v/>
      </c>
      <c r="I78" s="4" t="str">
        <f>[1]I_Summary!I48</f>
        <v/>
      </c>
      <c r="J78" s="4" t="str">
        <f>[1]I_Summary!J48</f>
        <v/>
      </c>
      <c r="K78" s="4" t="str">
        <f>[1]I_Summary!K48</f>
        <v/>
      </c>
      <c r="L78" s="4" t="str">
        <f>[1]I_Summary!L48</f>
        <v/>
      </c>
      <c r="M78" s="35" t="str">
        <f>[1]I_Summary!M48</f>
        <v/>
      </c>
      <c r="N78" s="10" t="str">
        <f>[1]I_Summary!N48</f>
        <v/>
      </c>
      <c r="P78" s="275" t="str">
        <f t="shared" ref="P78:P100" si="0">EUconst_HistorialEmissions&amp;E78</f>
        <v>HistEm_</v>
      </c>
    </row>
    <row r="79" spans="1:26" ht="12.75" customHeight="1" x14ac:dyDescent="0.2">
      <c r="D79" s="276">
        <v>2</v>
      </c>
      <c r="E79" s="1035" t="str">
        <f>[1]I_Summary!E49</f>
        <v/>
      </c>
      <c r="F79" s="1036"/>
      <c r="G79" s="1037"/>
      <c r="H79" s="274" t="str">
        <f>[1]I_Summary!H49</f>
        <v/>
      </c>
      <c r="I79" s="24" t="str">
        <f>[1]I_Summary!I49</f>
        <v/>
      </c>
      <c r="J79" s="24" t="str">
        <f>[1]I_Summary!J49</f>
        <v/>
      </c>
      <c r="K79" s="24" t="str">
        <f>[1]I_Summary!K49</f>
        <v/>
      </c>
      <c r="L79" s="24" t="str">
        <f>[1]I_Summary!L49</f>
        <v/>
      </c>
      <c r="M79" s="36" t="str">
        <f>[1]I_Summary!M49</f>
        <v/>
      </c>
      <c r="N79" s="43" t="str">
        <f>[1]I_Summary!N49</f>
        <v/>
      </c>
      <c r="P79" s="275" t="str">
        <f t="shared" si="0"/>
        <v>HistEm_</v>
      </c>
    </row>
    <row r="80" spans="1:26" ht="12.75" customHeight="1" x14ac:dyDescent="0.2">
      <c r="D80" s="276">
        <v>3</v>
      </c>
      <c r="E80" s="1035" t="str">
        <f>[1]I_Summary!E50</f>
        <v/>
      </c>
      <c r="F80" s="1036"/>
      <c r="G80" s="1037"/>
      <c r="H80" s="274" t="str">
        <f>[1]I_Summary!H50</f>
        <v/>
      </c>
      <c r="I80" s="24" t="str">
        <f>[1]I_Summary!I50</f>
        <v/>
      </c>
      <c r="J80" s="24" t="str">
        <f>[1]I_Summary!J50</f>
        <v/>
      </c>
      <c r="K80" s="24" t="str">
        <f>[1]I_Summary!K50</f>
        <v/>
      </c>
      <c r="L80" s="24" t="str">
        <f>[1]I_Summary!L50</f>
        <v/>
      </c>
      <c r="M80" s="36" t="str">
        <f>[1]I_Summary!M50</f>
        <v/>
      </c>
      <c r="N80" s="43" t="str">
        <f>[1]I_Summary!N50</f>
        <v/>
      </c>
      <c r="P80" s="275" t="str">
        <f t="shared" si="0"/>
        <v>HistEm_</v>
      </c>
    </row>
    <row r="81" spans="2:16" ht="12.75" customHeight="1" x14ac:dyDescent="0.2">
      <c r="D81" s="276">
        <v>4</v>
      </c>
      <c r="E81" s="1035" t="str">
        <f>[1]I_Summary!E51</f>
        <v/>
      </c>
      <c r="F81" s="1036"/>
      <c r="G81" s="1037"/>
      <c r="H81" s="274" t="str">
        <f>[1]I_Summary!H51</f>
        <v/>
      </c>
      <c r="I81" s="24" t="str">
        <f>[1]I_Summary!I51</f>
        <v/>
      </c>
      <c r="J81" s="24" t="str">
        <f>[1]I_Summary!J51</f>
        <v/>
      </c>
      <c r="K81" s="24" t="str">
        <f>[1]I_Summary!K51</f>
        <v/>
      </c>
      <c r="L81" s="24" t="str">
        <f>[1]I_Summary!L51</f>
        <v/>
      </c>
      <c r="M81" s="36" t="str">
        <f>[1]I_Summary!M51</f>
        <v/>
      </c>
      <c r="N81" s="43" t="str">
        <f>[1]I_Summary!N51</f>
        <v/>
      </c>
      <c r="P81" s="275" t="str">
        <f t="shared" si="0"/>
        <v>HistEm_</v>
      </c>
    </row>
    <row r="82" spans="2:16" ht="12.75" customHeight="1" x14ac:dyDescent="0.2">
      <c r="B82" s="219"/>
      <c r="C82" s="219"/>
      <c r="D82" s="276">
        <v>5</v>
      </c>
      <c r="E82" s="1035" t="str">
        <f>[1]I_Summary!E52</f>
        <v/>
      </c>
      <c r="F82" s="1036"/>
      <c r="G82" s="1037"/>
      <c r="H82" s="274" t="str">
        <f>[1]I_Summary!H52</f>
        <v/>
      </c>
      <c r="I82" s="24" t="str">
        <f>[1]I_Summary!I52</f>
        <v/>
      </c>
      <c r="J82" s="24" t="str">
        <f>[1]I_Summary!J52</f>
        <v/>
      </c>
      <c r="K82" s="24" t="str">
        <f>[1]I_Summary!K52</f>
        <v/>
      </c>
      <c r="L82" s="24" t="str">
        <f>[1]I_Summary!L52</f>
        <v/>
      </c>
      <c r="M82" s="36" t="str">
        <f>[1]I_Summary!M52</f>
        <v/>
      </c>
      <c r="N82" s="43" t="str">
        <f>[1]I_Summary!N52</f>
        <v/>
      </c>
      <c r="P82" s="275" t="str">
        <f t="shared" si="0"/>
        <v>HistEm_</v>
      </c>
    </row>
    <row r="83" spans="2:16" ht="12.75" customHeight="1" x14ac:dyDescent="0.2">
      <c r="B83" s="219"/>
      <c r="C83" s="219"/>
      <c r="D83" s="276">
        <v>6</v>
      </c>
      <c r="E83" s="1035" t="str">
        <f>[1]I_Summary!E53</f>
        <v/>
      </c>
      <c r="F83" s="1036"/>
      <c r="G83" s="1037"/>
      <c r="H83" s="274" t="str">
        <f>[1]I_Summary!H53</f>
        <v/>
      </c>
      <c r="I83" s="24" t="str">
        <f>[1]I_Summary!I53</f>
        <v/>
      </c>
      <c r="J83" s="24" t="str">
        <f>[1]I_Summary!J53</f>
        <v/>
      </c>
      <c r="K83" s="24" t="str">
        <f>[1]I_Summary!K53</f>
        <v/>
      </c>
      <c r="L83" s="24" t="str">
        <f>[1]I_Summary!L53</f>
        <v/>
      </c>
      <c r="M83" s="36" t="str">
        <f>[1]I_Summary!M53</f>
        <v/>
      </c>
      <c r="N83" s="43" t="str">
        <f>[1]I_Summary!N53</f>
        <v/>
      </c>
      <c r="P83" s="275" t="str">
        <f t="shared" si="0"/>
        <v>HistEm_</v>
      </c>
    </row>
    <row r="84" spans="2:16" ht="12.75" customHeight="1" x14ac:dyDescent="0.2">
      <c r="B84" s="219"/>
      <c r="C84" s="219"/>
      <c r="D84" s="276">
        <v>7</v>
      </c>
      <c r="E84" s="1035" t="str">
        <f>[1]I_Summary!E54</f>
        <v/>
      </c>
      <c r="F84" s="1036"/>
      <c r="G84" s="1037"/>
      <c r="H84" s="274" t="str">
        <f>[1]I_Summary!H54</f>
        <v/>
      </c>
      <c r="I84" s="24" t="str">
        <f>[1]I_Summary!I54</f>
        <v/>
      </c>
      <c r="J84" s="24" t="str">
        <f>[1]I_Summary!J54</f>
        <v/>
      </c>
      <c r="K84" s="24" t="str">
        <f>[1]I_Summary!K54</f>
        <v/>
      </c>
      <c r="L84" s="24" t="str">
        <f>[1]I_Summary!L54</f>
        <v/>
      </c>
      <c r="M84" s="36" t="str">
        <f>[1]I_Summary!M54</f>
        <v/>
      </c>
      <c r="N84" s="43" t="str">
        <f>[1]I_Summary!N54</f>
        <v/>
      </c>
      <c r="P84" s="275" t="str">
        <f t="shared" si="0"/>
        <v>HistEm_</v>
      </c>
    </row>
    <row r="85" spans="2:16" ht="12.75" customHeight="1" x14ac:dyDescent="0.2">
      <c r="B85" s="219"/>
      <c r="C85" s="219"/>
      <c r="D85" s="276">
        <v>8</v>
      </c>
      <c r="E85" s="1035" t="str">
        <f>[1]I_Summary!E55</f>
        <v/>
      </c>
      <c r="F85" s="1036"/>
      <c r="G85" s="1037"/>
      <c r="H85" s="274" t="str">
        <f>[1]I_Summary!H55</f>
        <v/>
      </c>
      <c r="I85" s="24" t="str">
        <f>[1]I_Summary!I55</f>
        <v/>
      </c>
      <c r="J85" s="24" t="str">
        <f>[1]I_Summary!J55</f>
        <v/>
      </c>
      <c r="K85" s="24" t="str">
        <f>[1]I_Summary!K55</f>
        <v/>
      </c>
      <c r="L85" s="24" t="str">
        <f>[1]I_Summary!L55</f>
        <v/>
      </c>
      <c r="M85" s="36" t="str">
        <f>[1]I_Summary!M55</f>
        <v/>
      </c>
      <c r="N85" s="43" t="str">
        <f>[1]I_Summary!N55</f>
        <v/>
      </c>
      <c r="P85" s="275" t="str">
        <f t="shared" si="0"/>
        <v>HistEm_</v>
      </c>
    </row>
    <row r="86" spans="2:16" ht="12.75" customHeight="1" x14ac:dyDescent="0.2">
      <c r="B86" s="219"/>
      <c r="C86" s="219"/>
      <c r="D86" s="276">
        <v>9</v>
      </c>
      <c r="E86" s="1035" t="str">
        <f>[1]I_Summary!E56</f>
        <v/>
      </c>
      <c r="F86" s="1036"/>
      <c r="G86" s="1037"/>
      <c r="H86" s="274" t="str">
        <f>[1]I_Summary!H56</f>
        <v/>
      </c>
      <c r="I86" s="24" t="str">
        <f>[1]I_Summary!I56</f>
        <v/>
      </c>
      <c r="J86" s="24" t="str">
        <f>[1]I_Summary!J56</f>
        <v/>
      </c>
      <c r="K86" s="24" t="str">
        <f>[1]I_Summary!K56</f>
        <v/>
      </c>
      <c r="L86" s="24" t="str">
        <f>[1]I_Summary!L56</f>
        <v/>
      </c>
      <c r="M86" s="36" t="str">
        <f>[1]I_Summary!M56</f>
        <v/>
      </c>
      <c r="N86" s="43" t="str">
        <f>[1]I_Summary!N56</f>
        <v/>
      </c>
      <c r="P86" s="275" t="str">
        <f t="shared" si="0"/>
        <v>HistEm_</v>
      </c>
    </row>
    <row r="87" spans="2:16" ht="12.75" customHeight="1" x14ac:dyDescent="0.2">
      <c r="B87" s="219"/>
      <c r="C87" s="219"/>
      <c r="D87" s="277">
        <v>10</v>
      </c>
      <c r="E87" s="1038" t="str">
        <f>[1]I_Summary!E57</f>
        <v/>
      </c>
      <c r="F87" s="1039"/>
      <c r="G87" s="1040"/>
      <c r="H87" s="278" t="str">
        <f>[1]I_Summary!H57</f>
        <v/>
      </c>
      <c r="I87" s="25" t="str">
        <f>[1]I_Summary!I57</f>
        <v/>
      </c>
      <c r="J87" s="25" t="str">
        <f>[1]I_Summary!J57</f>
        <v/>
      </c>
      <c r="K87" s="25" t="str">
        <f>[1]I_Summary!K57</f>
        <v/>
      </c>
      <c r="L87" s="25" t="str">
        <f>[1]I_Summary!L57</f>
        <v/>
      </c>
      <c r="M87" s="37" t="str">
        <f>[1]I_Summary!M57</f>
        <v/>
      </c>
      <c r="N87" s="44" t="str">
        <f>[1]I_Summary!N57</f>
        <v/>
      </c>
      <c r="P87" s="275" t="str">
        <f t="shared" si="0"/>
        <v>HistEm_</v>
      </c>
    </row>
    <row r="88" spans="2:16" ht="12.75" customHeight="1" x14ac:dyDescent="0.2">
      <c r="B88" s="219"/>
      <c r="C88" s="219"/>
      <c r="D88" s="276">
        <v>11</v>
      </c>
      <c r="E88" s="1032" t="str">
        <f>[1]I_Summary!E58</f>
        <v>Heat benchmark sub-installation, CL, non-CBAM</v>
      </c>
      <c r="F88" s="1033"/>
      <c r="G88" s="1034"/>
      <c r="H88" s="279" t="s">
        <v>1380</v>
      </c>
      <c r="I88" s="26" t="str">
        <f>[1]I_Summary!I58</f>
        <v/>
      </c>
      <c r="J88" s="26" t="str">
        <f>[1]I_Summary!J58</f>
        <v/>
      </c>
      <c r="K88" s="26" t="str">
        <f>[1]I_Summary!K58</f>
        <v/>
      </c>
      <c r="L88" s="26" t="str">
        <f>[1]I_Summary!L58</f>
        <v/>
      </c>
      <c r="M88" s="38" t="str">
        <f>[1]I_Summary!M58</f>
        <v/>
      </c>
      <c r="N88" s="45" t="str">
        <f>[1]I_Summary!N58</f>
        <v/>
      </c>
      <c r="P88" s="275" t="str">
        <f t="shared" si="0"/>
        <v>HistEm_Heat benchmark sub-installation, CL, non-CBAM</v>
      </c>
    </row>
    <row r="89" spans="2:16" ht="12.75" customHeight="1" x14ac:dyDescent="0.2">
      <c r="B89" s="219"/>
      <c r="C89" s="219"/>
      <c r="D89" s="276">
        <v>12</v>
      </c>
      <c r="E89" s="1021" t="str">
        <f>[1]I_Summary!E59</f>
        <v>Heat benchmark sub-installation, non-CL, non-CBAM</v>
      </c>
      <c r="F89" s="1022"/>
      <c r="G89" s="1023"/>
      <c r="H89" s="280" t="s">
        <v>1380</v>
      </c>
      <c r="I89" s="27" t="str">
        <f>[1]I_Summary!I59</f>
        <v/>
      </c>
      <c r="J89" s="27" t="str">
        <f>[1]I_Summary!J59</f>
        <v/>
      </c>
      <c r="K89" s="27" t="str">
        <f>[1]I_Summary!K59</f>
        <v/>
      </c>
      <c r="L89" s="27" t="str">
        <f>[1]I_Summary!L59</f>
        <v/>
      </c>
      <c r="M89" s="39" t="str">
        <f>[1]I_Summary!M59</f>
        <v/>
      </c>
      <c r="N89" s="46" t="str">
        <f>[1]I_Summary!N59</f>
        <v/>
      </c>
      <c r="P89" s="275" t="str">
        <f t="shared" si="0"/>
        <v>HistEm_Heat benchmark sub-installation, non-CL, non-CBAM</v>
      </c>
    </row>
    <row r="90" spans="2:16" ht="12.75" customHeight="1" x14ac:dyDescent="0.2">
      <c r="B90" s="219"/>
      <c r="C90" s="219"/>
      <c r="D90" s="276">
        <v>13</v>
      </c>
      <c r="E90" s="1021" t="str">
        <f>[1]I_Summary!E60</f>
        <v>Heat benchmark sub-installation, CBAM</v>
      </c>
      <c r="F90" s="1022"/>
      <c r="G90" s="1023"/>
      <c r="H90" s="280" t="s">
        <v>1380</v>
      </c>
      <c r="I90" s="27" t="str">
        <f>[1]I_Summary!I60</f>
        <v/>
      </c>
      <c r="J90" s="27" t="str">
        <f>[1]I_Summary!J60</f>
        <v/>
      </c>
      <c r="K90" s="27" t="str">
        <f>[1]I_Summary!K60</f>
        <v/>
      </c>
      <c r="L90" s="27" t="str">
        <f>[1]I_Summary!L60</f>
        <v/>
      </c>
      <c r="M90" s="39" t="str">
        <f>[1]I_Summary!M60</f>
        <v/>
      </c>
      <c r="N90" s="46" t="str">
        <f>[1]I_Summary!N60</f>
        <v/>
      </c>
      <c r="P90" s="275" t="str">
        <f t="shared" si="0"/>
        <v>HistEm_Heat benchmark sub-installation, CBAM</v>
      </c>
    </row>
    <row r="91" spans="2:16" ht="12.75" customHeight="1" x14ac:dyDescent="0.2">
      <c r="B91" s="219"/>
      <c r="C91" s="219"/>
      <c r="D91" s="281">
        <v>14</v>
      </c>
      <c r="E91" s="1029" t="str">
        <f>[1]I_Summary!E61</f>
        <v>District heating sub-installation</v>
      </c>
      <c r="F91" s="1030"/>
      <c r="G91" s="1031"/>
      <c r="H91" s="282" t="s">
        <v>1380</v>
      </c>
      <c r="I91" s="28" t="str">
        <f>[1]I_Summary!I61</f>
        <v/>
      </c>
      <c r="J91" s="28" t="str">
        <f>[1]I_Summary!J61</f>
        <v/>
      </c>
      <c r="K91" s="28" t="str">
        <f>[1]I_Summary!K61</f>
        <v/>
      </c>
      <c r="L91" s="28" t="str">
        <f>[1]I_Summary!L61</f>
        <v/>
      </c>
      <c r="M91" s="40" t="str">
        <f>[1]I_Summary!M61</f>
        <v/>
      </c>
      <c r="N91" s="47" t="str">
        <f>[1]I_Summary!N61</f>
        <v/>
      </c>
      <c r="P91" s="275" t="str">
        <f t="shared" si="0"/>
        <v>HistEm_District heating sub-installation</v>
      </c>
    </row>
    <row r="92" spans="2:16" ht="12.75" customHeight="1" x14ac:dyDescent="0.2">
      <c r="B92" s="219"/>
      <c r="C92" s="219"/>
      <c r="D92" s="273">
        <v>15</v>
      </c>
      <c r="E92" s="1032" t="str">
        <f>[1]I_Summary!E62</f>
        <v>Fuel benchmark sub-installation, CL, non-CBAM</v>
      </c>
      <c r="F92" s="1033"/>
      <c r="G92" s="1034"/>
      <c r="H92" s="279" t="s">
        <v>1380</v>
      </c>
      <c r="I92" s="26" t="str">
        <f>[1]I_Summary!I62</f>
        <v/>
      </c>
      <c r="J92" s="26" t="str">
        <f>[1]I_Summary!J62</f>
        <v/>
      </c>
      <c r="K92" s="26" t="str">
        <f>[1]I_Summary!K62</f>
        <v/>
      </c>
      <c r="L92" s="26" t="str">
        <f>[1]I_Summary!L62</f>
        <v/>
      </c>
      <c r="M92" s="38" t="str">
        <f>[1]I_Summary!M62</f>
        <v/>
      </c>
      <c r="N92" s="45" t="str">
        <f>[1]I_Summary!N62</f>
        <v/>
      </c>
      <c r="P92" s="275" t="str">
        <f t="shared" si="0"/>
        <v>HistEm_Fuel benchmark sub-installation, CL, non-CBAM</v>
      </c>
    </row>
    <row r="93" spans="2:16" ht="12.75" customHeight="1" x14ac:dyDescent="0.2">
      <c r="B93" s="219"/>
      <c r="C93" s="219"/>
      <c r="D93" s="276">
        <v>16</v>
      </c>
      <c r="E93" s="1021" t="str">
        <f>[1]I_Summary!E63</f>
        <v>Fuel benchmark sub-installation, non-CL, non-CBAM</v>
      </c>
      <c r="F93" s="1022"/>
      <c r="G93" s="1023"/>
      <c r="H93" s="280" t="s">
        <v>1380</v>
      </c>
      <c r="I93" s="27" t="str">
        <f>[1]I_Summary!I63</f>
        <v/>
      </c>
      <c r="J93" s="27" t="str">
        <f>[1]I_Summary!J63</f>
        <v/>
      </c>
      <c r="K93" s="27" t="str">
        <f>[1]I_Summary!K63</f>
        <v/>
      </c>
      <c r="L93" s="27" t="str">
        <f>[1]I_Summary!L63</f>
        <v/>
      </c>
      <c r="M93" s="39" t="str">
        <f>[1]I_Summary!M63</f>
        <v/>
      </c>
      <c r="N93" s="46" t="str">
        <f>[1]I_Summary!N63</f>
        <v/>
      </c>
      <c r="P93" s="275" t="str">
        <f t="shared" si="0"/>
        <v>HistEm_Fuel benchmark sub-installation, non-CL, non-CBAM</v>
      </c>
    </row>
    <row r="94" spans="2:16" ht="12.75" customHeight="1" x14ac:dyDescent="0.2">
      <c r="B94" s="219"/>
      <c r="C94" s="219"/>
      <c r="D94" s="277">
        <v>17</v>
      </c>
      <c r="E94" s="1024" t="str">
        <f>[1]I_Summary!E64</f>
        <v>Fuel benchmark sub-installation, CBAM</v>
      </c>
      <c r="F94" s="1025"/>
      <c r="G94" s="1026"/>
      <c r="H94" s="283" t="s">
        <v>1380</v>
      </c>
      <c r="I94" s="29" t="str">
        <f>[1]I_Summary!I64</f>
        <v/>
      </c>
      <c r="J94" s="29" t="str">
        <f>[1]I_Summary!J64</f>
        <v/>
      </c>
      <c r="K94" s="29" t="str">
        <f>[1]I_Summary!K64</f>
        <v/>
      </c>
      <c r="L94" s="29" t="str">
        <f>[1]I_Summary!L64</f>
        <v/>
      </c>
      <c r="M94" s="41" t="str">
        <f>[1]I_Summary!M64</f>
        <v/>
      </c>
      <c r="N94" s="48" t="str">
        <f>[1]I_Summary!N64</f>
        <v/>
      </c>
      <c r="P94" s="275" t="str">
        <f t="shared" si="0"/>
        <v>HistEm_Fuel benchmark sub-installation, CBAM</v>
      </c>
    </row>
    <row r="95" spans="2:16" ht="12.75" customHeight="1" x14ac:dyDescent="0.2">
      <c r="B95" s="219"/>
      <c r="C95" s="219"/>
      <c r="D95" s="284">
        <v>18</v>
      </c>
      <c r="E95" s="1018" t="str">
        <f>[1]I_Summary!E65</f>
        <v>Process emissions sub-installation, CL, non-CBAM</v>
      </c>
      <c r="F95" s="1019"/>
      <c r="G95" s="1020"/>
      <c r="H95" s="285" t="s">
        <v>217</v>
      </c>
      <c r="I95" s="30" t="str">
        <f>[1]I_Summary!I65</f>
        <v/>
      </c>
      <c r="J95" s="30" t="str">
        <f>[1]I_Summary!J65</f>
        <v/>
      </c>
      <c r="K95" s="30" t="str">
        <f>[1]I_Summary!K65</f>
        <v/>
      </c>
      <c r="L95" s="30" t="str">
        <f>[1]I_Summary!L65</f>
        <v/>
      </c>
      <c r="M95" s="42" t="str">
        <f>[1]I_Summary!M65</f>
        <v/>
      </c>
      <c r="N95" s="49" t="str">
        <f>[1]I_Summary!N65</f>
        <v/>
      </c>
      <c r="P95" s="275" t="str">
        <f t="shared" si="0"/>
        <v>HistEm_Process emissions sub-installation, CL, non-CBAM</v>
      </c>
    </row>
    <row r="96" spans="2:16" ht="12.75" customHeight="1" x14ac:dyDescent="0.2">
      <c r="B96" s="219"/>
      <c r="C96" s="219"/>
      <c r="D96" s="276">
        <v>19</v>
      </c>
      <c r="E96" s="1021" t="str">
        <f>[1]I_Summary!E66</f>
        <v>Process emissions sub-installation, non-CL, non-CBAM</v>
      </c>
      <c r="F96" s="1022"/>
      <c r="G96" s="1023"/>
      <c r="H96" s="280" t="s">
        <v>217</v>
      </c>
      <c r="I96" s="28" t="str">
        <f>[1]I_Summary!I66</f>
        <v/>
      </c>
      <c r="J96" s="28" t="str">
        <f>[1]I_Summary!J66</f>
        <v/>
      </c>
      <c r="K96" s="28" t="str">
        <f>[1]I_Summary!K66</f>
        <v/>
      </c>
      <c r="L96" s="28" t="str">
        <f>[1]I_Summary!L66</f>
        <v/>
      </c>
      <c r="M96" s="40" t="str">
        <f>[1]I_Summary!M66</f>
        <v/>
      </c>
      <c r="N96" s="47" t="str">
        <f>[1]I_Summary!N66</f>
        <v/>
      </c>
      <c r="P96" s="275" t="str">
        <f t="shared" si="0"/>
        <v>HistEm_Process emissions sub-installation, non-CL, non-CBAM</v>
      </c>
    </row>
    <row r="97" spans="1:26" ht="12.75" customHeight="1" x14ac:dyDescent="0.2">
      <c r="B97" s="219"/>
      <c r="C97" s="219"/>
      <c r="D97" s="277">
        <v>20</v>
      </c>
      <c r="E97" s="1024" t="str">
        <f>[1]I_Summary!E67</f>
        <v>Process emissions sub-installation, CBAM</v>
      </c>
      <c r="F97" s="1025"/>
      <c r="G97" s="1026"/>
      <c r="H97" s="283" t="s">
        <v>217</v>
      </c>
      <c r="I97" s="29" t="str">
        <f>[1]I_Summary!I67</f>
        <v/>
      </c>
      <c r="J97" s="29" t="str">
        <f>[1]I_Summary!J67</f>
        <v/>
      </c>
      <c r="K97" s="29" t="str">
        <f>[1]I_Summary!K67</f>
        <v/>
      </c>
      <c r="L97" s="29" t="str">
        <f>[1]I_Summary!L67</f>
        <v/>
      </c>
      <c r="M97" s="41" t="str">
        <f>[1]I_Summary!M67</f>
        <v/>
      </c>
      <c r="N97" s="48" t="str">
        <f>[1]I_Summary!N67</f>
        <v/>
      </c>
      <c r="P97" s="275" t="str">
        <f t="shared" si="0"/>
        <v>HistEm_Process emissions sub-installation, CBAM</v>
      </c>
    </row>
    <row r="98" spans="1:26" ht="12.75" customHeight="1" x14ac:dyDescent="0.2">
      <c r="D98" s="273">
        <v>21</v>
      </c>
      <c r="E98" s="1002" t="str">
        <f>[1]D_HistoricalEmissions!E52</f>
        <v/>
      </c>
      <c r="F98" s="1005"/>
      <c r="G98" s="1006"/>
      <c r="H98" s="286" t="str">
        <f>[1]D_HistoricalEmissions!H52</f>
        <v/>
      </c>
      <c r="I98" s="4" t="str">
        <f>IF([1]D_HistoricalEmissions!I52="","",[1]D_HistoricalEmissions!I52)</f>
        <v/>
      </c>
      <c r="J98" s="4" t="str">
        <f>IF([1]D_HistoricalEmissions!J52="","",[1]D_HistoricalEmissions!J52)</f>
        <v/>
      </c>
      <c r="K98" s="4" t="str">
        <f>IF([1]D_HistoricalEmissions!K52="","",[1]D_HistoricalEmissions!K52)</f>
        <v/>
      </c>
      <c r="L98" s="4" t="str">
        <f>IF([1]D_HistoricalEmissions!L52="","",[1]D_HistoricalEmissions!L52)</f>
        <v/>
      </c>
      <c r="M98" s="35" t="str">
        <f>IF([1]D_HistoricalEmissions!M52="","",[1]D_HistoricalEmissions!M52)</f>
        <v/>
      </c>
      <c r="N98" s="10" t="str">
        <f>IF([1]D_HistoricalEmissions!N52="","",[1]D_HistoricalEmissions!N52)</f>
        <v/>
      </c>
      <c r="P98" s="275" t="str">
        <f t="shared" si="0"/>
        <v>HistEm_</v>
      </c>
    </row>
    <row r="99" spans="1:26" ht="12.75" customHeight="1" x14ac:dyDescent="0.2">
      <c r="D99" s="276">
        <v>22</v>
      </c>
      <c r="E99" s="990" t="str">
        <f>[1]D_HistoricalEmissions!E53</f>
        <v/>
      </c>
      <c r="F99" s="993"/>
      <c r="G99" s="994"/>
      <c r="H99" s="287" t="str">
        <f>[1]D_HistoricalEmissions!H53</f>
        <v/>
      </c>
      <c r="I99" s="24" t="str">
        <f>IF([1]D_HistoricalEmissions!I53="","",[1]D_HistoricalEmissions!I53)</f>
        <v/>
      </c>
      <c r="J99" s="24" t="str">
        <f>IF([1]D_HistoricalEmissions!J53="","",[1]D_HistoricalEmissions!J53)</f>
        <v/>
      </c>
      <c r="K99" s="24" t="str">
        <f>IF([1]D_HistoricalEmissions!K53="","",[1]D_HistoricalEmissions!K53)</f>
        <v/>
      </c>
      <c r="L99" s="24" t="str">
        <f>IF([1]D_HistoricalEmissions!L53="","",[1]D_HistoricalEmissions!L53)</f>
        <v/>
      </c>
      <c r="M99" s="36" t="str">
        <f>IF([1]D_HistoricalEmissions!M53="","",[1]D_HistoricalEmissions!M53)</f>
        <v/>
      </c>
      <c r="N99" s="43" t="str">
        <f>IF([1]D_HistoricalEmissions!N53="","",[1]D_HistoricalEmissions!N53)</f>
        <v/>
      </c>
      <c r="P99" s="275" t="str">
        <f t="shared" si="0"/>
        <v>HistEm_</v>
      </c>
    </row>
    <row r="100" spans="1:26" ht="12.75" customHeight="1" x14ac:dyDescent="0.2">
      <c r="D100" s="277">
        <v>23</v>
      </c>
      <c r="E100" s="985" t="str">
        <f>[1]D_HistoricalEmissions!E54</f>
        <v/>
      </c>
      <c r="F100" s="1027"/>
      <c r="G100" s="1028"/>
      <c r="H100" s="288" t="str">
        <f>[1]D_HistoricalEmissions!H54</f>
        <v/>
      </c>
      <c r="I100" s="25" t="str">
        <f>IF([1]D_HistoricalEmissions!I54="","",[1]D_HistoricalEmissions!I54)</f>
        <v/>
      </c>
      <c r="J100" s="25" t="str">
        <f>IF([1]D_HistoricalEmissions!J54="","",[1]D_HistoricalEmissions!J54)</f>
        <v/>
      </c>
      <c r="K100" s="25" t="str">
        <f>IF([1]D_HistoricalEmissions!K54="","",[1]D_HistoricalEmissions!K54)</f>
        <v/>
      </c>
      <c r="L100" s="25" t="str">
        <f>IF([1]D_HistoricalEmissions!L54="","",[1]D_HistoricalEmissions!L54)</f>
        <v/>
      </c>
      <c r="M100" s="37" t="str">
        <f>IF([1]D_HistoricalEmissions!M54="","",[1]D_HistoricalEmissions!M54)</f>
        <v/>
      </c>
      <c r="N100" s="44" t="str">
        <f>IF([1]D_HistoricalEmissions!N54="","",[1]D_HistoricalEmissions!N54)</f>
        <v/>
      </c>
      <c r="P100" s="275" t="str">
        <f t="shared" si="0"/>
        <v>HistEm_</v>
      </c>
    </row>
    <row r="101" spans="1:26" ht="12.75" customHeight="1" x14ac:dyDescent="0.2"/>
    <row r="102" spans="1:26" s="246" customFormat="1" ht="18" customHeight="1" x14ac:dyDescent="0.25">
      <c r="A102" s="244">
        <v>3</v>
      </c>
      <c r="B102" s="186"/>
      <c r="C102" s="245" t="s">
        <v>329</v>
      </c>
      <c r="D102" s="967" t="str">
        <f>Translations!$B$308</f>
        <v>Wartości docelowe i wpływ środków i inwestycji na obniżenie emisji gazów cieplarnianych</v>
      </c>
      <c r="E102" s="968"/>
      <c r="F102" s="968"/>
      <c r="G102" s="968"/>
      <c r="H102" s="968"/>
      <c r="I102" s="968"/>
      <c r="J102" s="968"/>
      <c r="K102" s="968"/>
      <c r="L102" s="968"/>
      <c r="M102" s="968"/>
      <c r="N102" s="968"/>
      <c r="O102" s="186"/>
      <c r="P102" s="118" t="str">
        <f>Translations!$B$309</f>
        <v>Wartości docelowe</v>
      </c>
      <c r="Q102" s="116"/>
      <c r="R102" s="116"/>
      <c r="S102" s="116"/>
      <c r="T102" s="116"/>
      <c r="U102" s="116"/>
      <c r="V102" s="116"/>
      <c r="W102" s="116"/>
      <c r="X102" s="116"/>
      <c r="Y102" s="116"/>
      <c r="Z102" s="116"/>
    </row>
    <row r="103" spans="1:26" ht="5.0999999999999996" customHeight="1" x14ac:dyDescent="0.2"/>
    <row r="104" spans="1:26" ht="12.75" customHeight="1" x14ac:dyDescent="0.2">
      <c r="D104" s="247" t="s">
        <v>114</v>
      </c>
      <c r="E104" s="978" t="str">
        <f>Translations!$B$310</f>
        <v>Wartości docelowe w odniesieniu do wielkości benchmarków</v>
      </c>
      <c r="F104" s="1007"/>
      <c r="G104" s="1007"/>
      <c r="H104" s="1007"/>
      <c r="I104" s="1007"/>
      <c r="J104" s="1007"/>
      <c r="K104" s="1007"/>
      <c r="L104" s="1007"/>
      <c r="M104" s="1007"/>
      <c r="N104" s="1007"/>
    </row>
    <row r="105" spans="1:26" ht="5.0999999999999996" customHeight="1" x14ac:dyDescent="0.2"/>
    <row r="106" spans="1:26" ht="12.75" customHeight="1" x14ac:dyDescent="0.2">
      <c r="D106" s="268" t="str">
        <f>Translations!$B$110</f>
        <v>Nr</v>
      </c>
      <c r="E106" s="1041" t="str">
        <f>Translations!$B$139</f>
        <v>Rodzaj produktu</v>
      </c>
      <c r="F106" s="1042"/>
      <c r="G106" s="1043"/>
      <c r="H106" s="270" t="str">
        <f>Translations!$B$311</f>
        <v>Wartość BM</v>
      </c>
      <c r="I106" s="290">
        <v>2025</v>
      </c>
      <c r="J106" s="290">
        <v>2030</v>
      </c>
      <c r="K106" s="290">
        <v>2035</v>
      </c>
      <c r="L106" s="290">
        <v>2040</v>
      </c>
      <c r="M106" s="290">
        <v>2045</v>
      </c>
      <c r="N106" s="290">
        <v>2050</v>
      </c>
    </row>
    <row r="107" spans="1:26" ht="12.75" customHeight="1" x14ac:dyDescent="0.2">
      <c r="D107" s="273">
        <v>1</v>
      </c>
      <c r="E107" s="1044" t="str">
        <f>[1]I_Summary!E77</f>
        <v/>
      </c>
      <c r="F107" s="1045"/>
      <c r="G107" s="1046"/>
      <c r="H107" s="291" t="str">
        <f>[1]I_Summary!H77</f>
        <v/>
      </c>
      <c r="I107" s="12" t="str">
        <f>[1]I_Summary!I77</f>
        <v/>
      </c>
      <c r="J107" s="12" t="str">
        <f>[1]I_Summary!J77</f>
        <v/>
      </c>
      <c r="K107" s="12" t="str">
        <f>[1]I_Summary!K77</f>
        <v/>
      </c>
      <c r="L107" s="12" t="str">
        <f>[1]I_Summary!L77</f>
        <v/>
      </c>
      <c r="M107" s="12" t="str">
        <f>[1]I_Summary!M77</f>
        <v/>
      </c>
      <c r="N107" s="12" t="str">
        <f>[1]I_Summary!N77</f>
        <v/>
      </c>
      <c r="P107" s="275" t="str">
        <f t="shared" ref="P107:P129" si="1">EUconst_SubRelToBM&amp;E107</f>
        <v>RelBM_</v>
      </c>
    </row>
    <row r="108" spans="1:26" ht="12.75" customHeight="1" x14ac:dyDescent="0.2">
      <c r="D108" s="276">
        <v>2</v>
      </c>
      <c r="E108" s="1035" t="str">
        <f>[1]I_Summary!E78</f>
        <v/>
      </c>
      <c r="F108" s="1036"/>
      <c r="G108" s="1037"/>
      <c r="H108" s="291" t="str">
        <f>[1]I_Summary!H78</f>
        <v/>
      </c>
      <c r="I108" s="13" t="str">
        <f>[1]I_Summary!I78</f>
        <v/>
      </c>
      <c r="J108" s="13" t="str">
        <f>[1]I_Summary!J78</f>
        <v/>
      </c>
      <c r="K108" s="13" t="str">
        <f>[1]I_Summary!K78</f>
        <v/>
      </c>
      <c r="L108" s="13" t="str">
        <f>[1]I_Summary!L78</f>
        <v/>
      </c>
      <c r="M108" s="13" t="str">
        <f>[1]I_Summary!M78</f>
        <v/>
      </c>
      <c r="N108" s="13" t="str">
        <f>[1]I_Summary!N78</f>
        <v/>
      </c>
      <c r="P108" s="275" t="str">
        <f t="shared" si="1"/>
        <v>RelBM_</v>
      </c>
    </row>
    <row r="109" spans="1:26" ht="12.75" customHeight="1" x14ac:dyDescent="0.2">
      <c r="D109" s="276">
        <v>3</v>
      </c>
      <c r="E109" s="1035" t="str">
        <f>[1]I_Summary!E79</f>
        <v/>
      </c>
      <c r="F109" s="1036"/>
      <c r="G109" s="1037"/>
      <c r="H109" s="291" t="str">
        <f>[1]I_Summary!H79</f>
        <v/>
      </c>
      <c r="I109" s="13" t="str">
        <f>[1]I_Summary!I79</f>
        <v/>
      </c>
      <c r="J109" s="13" t="str">
        <f>[1]I_Summary!J79</f>
        <v/>
      </c>
      <c r="K109" s="13" t="str">
        <f>[1]I_Summary!K79</f>
        <v/>
      </c>
      <c r="L109" s="13" t="str">
        <f>[1]I_Summary!L79</f>
        <v/>
      </c>
      <c r="M109" s="13" t="str">
        <f>[1]I_Summary!M79</f>
        <v/>
      </c>
      <c r="N109" s="13" t="str">
        <f>[1]I_Summary!N79</f>
        <v/>
      </c>
      <c r="P109" s="275" t="str">
        <f t="shared" si="1"/>
        <v>RelBM_</v>
      </c>
    </row>
    <row r="110" spans="1:26" ht="12.75" customHeight="1" x14ac:dyDescent="0.2">
      <c r="D110" s="276">
        <v>4</v>
      </c>
      <c r="E110" s="1035" t="str">
        <f>[1]I_Summary!E80</f>
        <v/>
      </c>
      <c r="F110" s="1036"/>
      <c r="G110" s="1037"/>
      <c r="H110" s="291" t="str">
        <f>[1]I_Summary!H80</f>
        <v/>
      </c>
      <c r="I110" s="13" t="str">
        <f>[1]I_Summary!I80</f>
        <v/>
      </c>
      <c r="J110" s="13" t="str">
        <f>[1]I_Summary!J80</f>
        <v/>
      </c>
      <c r="K110" s="13" t="str">
        <f>[1]I_Summary!K80</f>
        <v/>
      </c>
      <c r="L110" s="13" t="str">
        <f>[1]I_Summary!L80</f>
        <v/>
      </c>
      <c r="M110" s="13" t="str">
        <f>[1]I_Summary!M80</f>
        <v/>
      </c>
      <c r="N110" s="13" t="str">
        <f>[1]I_Summary!N80</f>
        <v/>
      </c>
      <c r="P110" s="275" t="str">
        <f t="shared" si="1"/>
        <v>RelBM_</v>
      </c>
    </row>
    <row r="111" spans="1:26" ht="12.75" customHeight="1" x14ac:dyDescent="0.2">
      <c r="D111" s="276">
        <v>5</v>
      </c>
      <c r="E111" s="1035" t="str">
        <f>[1]I_Summary!E81</f>
        <v/>
      </c>
      <c r="F111" s="1036"/>
      <c r="G111" s="1037"/>
      <c r="H111" s="291" t="str">
        <f>[1]I_Summary!H81</f>
        <v/>
      </c>
      <c r="I111" s="13" t="str">
        <f>[1]I_Summary!I81</f>
        <v/>
      </c>
      <c r="J111" s="13" t="str">
        <f>[1]I_Summary!J81</f>
        <v/>
      </c>
      <c r="K111" s="13" t="str">
        <f>[1]I_Summary!K81</f>
        <v/>
      </c>
      <c r="L111" s="13" t="str">
        <f>[1]I_Summary!L81</f>
        <v/>
      </c>
      <c r="M111" s="13" t="str">
        <f>[1]I_Summary!M81</f>
        <v/>
      </c>
      <c r="N111" s="13" t="str">
        <f>[1]I_Summary!N81</f>
        <v/>
      </c>
      <c r="P111" s="275" t="str">
        <f t="shared" si="1"/>
        <v>RelBM_</v>
      </c>
    </row>
    <row r="112" spans="1:26" ht="12.75" customHeight="1" x14ac:dyDescent="0.2">
      <c r="D112" s="276">
        <v>6</v>
      </c>
      <c r="E112" s="1035" t="str">
        <f>[1]I_Summary!E82</f>
        <v/>
      </c>
      <c r="F112" s="1036"/>
      <c r="G112" s="1037"/>
      <c r="H112" s="291" t="str">
        <f>[1]I_Summary!H82</f>
        <v/>
      </c>
      <c r="I112" s="13" t="str">
        <f>[1]I_Summary!I82</f>
        <v/>
      </c>
      <c r="J112" s="13" t="str">
        <f>[1]I_Summary!J82</f>
        <v/>
      </c>
      <c r="K112" s="13" t="str">
        <f>[1]I_Summary!K82</f>
        <v/>
      </c>
      <c r="L112" s="13" t="str">
        <f>[1]I_Summary!L82</f>
        <v/>
      </c>
      <c r="M112" s="13" t="str">
        <f>[1]I_Summary!M82</f>
        <v/>
      </c>
      <c r="N112" s="13" t="str">
        <f>[1]I_Summary!N82</f>
        <v/>
      </c>
      <c r="P112" s="275" t="str">
        <f t="shared" si="1"/>
        <v>RelBM_</v>
      </c>
    </row>
    <row r="113" spans="2:16" ht="12.75" customHeight="1" x14ac:dyDescent="0.2">
      <c r="D113" s="276">
        <v>7</v>
      </c>
      <c r="E113" s="1035" t="str">
        <f>[1]I_Summary!E83</f>
        <v/>
      </c>
      <c r="F113" s="1036"/>
      <c r="G113" s="1037"/>
      <c r="H113" s="291" t="str">
        <f>[1]I_Summary!H83</f>
        <v/>
      </c>
      <c r="I113" s="13" t="str">
        <f>[1]I_Summary!I83</f>
        <v/>
      </c>
      <c r="J113" s="13" t="str">
        <f>[1]I_Summary!J83</f>
        <v/>
      </c>
      <c r="K113" s="13" t="str">
        <f>[1]I_Summary!K83</f>
        <v/>
      </c>
      <c r="L113" s="13" t="str">
        <f>[1]I_Summary!L83</f>
        <v/>
      </c>
      <c r="M113" s="13" t="str">
        <f>[1]I_Summary!M83</f>
        <v/>
      </c>
      <c r="N113" s="13" t="str">
        <f>[1]I_Summary!N83</f>
        <v/>
      </c>
      <c r="P113" s="275" t="str">
        <f t="shared" si="1"/>
        <v>RelBM_</v>
      </c>
    </row>
    <row r="114" spans="2:16" ht="12.75" customHeight="1" x14ac:dyDescent="0.2">
      <c r="B114" s="219"/>
      <c r="C114" s="219"/>
      <c r="D114" s="276">
        <v>8</v>
      </c>
      <c r="E114" s="1035" t="str">
        <f>[1]I_Summary!E84</f>
        <v/>
      </c>
      <c r="F114" s="1036"/>
      <c r="G114" s="1037"/>
      <c r="H114" s="291" t="str">
        <f>[1]I_Summary!H84</f>
        <v/>
      </c>
      <c r="I114" s="13" t="str">
        <f>[1]I_Summary!I84</f>
        <v/>
      </c>
      <c r="J114" s="13" t="str">
        <f>[1]I_Summary!J84</f>
        <v/>
      </c>
      <c r="K114" s="13" t="str">
        <f>[1]I_Summary!K84</f>
        <v/>
      </c>
      <c r="L114" s="13" t="str">
        <f>[1]I_Summary!L84</f>
        <v/>
      </c>
      <c r="M114" s="13" t="str">
        <f>[1]I_Summary!M84</f>
        <v/>
      </c>
      <c r="N114" s="13" t="str">
        <f>[1]I_Summary!N84</f>
        <v/>
      </c>
      <c r="P114" s="275" t="str">
        <f t="shared" si="1"/>
        <v>RelBM_</v>
      </c>
    </row>
    <row r="115" spans="2:16" ht="12.75" customHeight="1" x14ac:dyDescent="0.2">
      <c r="B115" s="219"/>
      <c r="C115" s="219"/>
      <c r="D115" s="276">
        <v>9</v>
      </c>
      <c r="E115" s="1035" t="str">
        <f>[1]I_Summary!E85</f>
        <v/>
      </c>
      <c r="F115" s="1036"/>
      <c r="G115" s="1037"/>
      <c r="H115" s="291" t="str">
        <f>[1]I_Summary!H85</f>
        <v/>
      </c>
      <c r="I115" s="13" t="str">
        <f>[1]I_Summary!I85</f>
        <v/>
      </c>
      <c r="J115" s="13" t="str">
        <f>[1]I_Summary!J85</f>
        <v/>
      </c>
      <c r="K115" s="13" t="str">
        <f>[1]I_Summary!K85</f>
        <v/>
      </c>
      <c r="L115" s="13" t="str">
        <f>[1]I_Summary!L85</f>
        <v/>
      </c>
      <c r="M115" s="13" t="str">
        <f>[1]I_Summary!M85</f>
        <v/>
      </c>
      <c r="N115" s="13" t="str">
        <f>[1]I_Summary!N85</f>
        <v/>
      </c>
      <c r="P115" s="275" t="str">
        <f t="shared" si="1"/>
        <v>RelBM_</v>
      </c>
    </row>
    <row r="116" spans="2:16" ht="12.75" customHeight="1" x14ac:dyDescent="0.2">
      <c r="B116" s="219"/>
      <c r="C116" s="219"/>
      <c r="D116" s="277">
        <v>10</v>
      </c>
      <c r="E116" s="1038" t="str">
        <f>[1]I_Summary!E86</f>
        <v/>
      </c>
      <c r="F116" s="1039"/>
      <c r="G116" s="1040"/>
      <c r="H116" s="292" t="str">
        <f>[1]I_Summary!H86</f>
        <v/>
      </c>
      <c r="I116" s="5" t="str">
        <f>[1]I_Summary!I86</f>
        <v/>
      </c>
      <c r="J116" s="5" t="str">
        <f>[1]I_Summary!J86</f>
        <v/>
      </c>
      <c r="K116" s="5" t="str">
        <f>[1]I_Summary!K86</f>
        <v/>
      </c>
      <c r="L116" s="5" t="str">
        <f>[1]I_Summary!L86</f>
        <v/>
      </c>
      <c r="M116" s="5" t="str">
        <f>[1]I_Summary!M86</f>
        <v/>
      </c>
      <c r="N116" s="5" t="str">
        <f>[1]I_Summary!N86</f>
        <v/>
      </c>
      <c r="P116" s="275" t="str">
        <f t="shared" si="1"/>
        <v>RelBM_</v>
      </c>
    </row>
    <row r="117" spans="2:16" ht="12.75" customHeight="1" x14ac:dyDescent="0.2">
      <c r="B117" s="219"/>
      <c r="C117" s="219"/>
      <c r="D117" s="276">
        <v>11</v>
      </c>
      <c r="E117" s="1032" t="str">
        <f>[1]I_Summary!E87</f>
        <v>Heat benchmark sub-installation, CL, non-CBAM</v>
      </c>
      <c r="F117" s="1033"/>
      <c r="G117" s="1034"/>
      <c r="H117" s="293" t="str">
        <f>[1]I_Summary!H87</f>
        <v/>
      </c>
      <c r="I117" s="12" t="str">
        <f>[1]I_Summary!I87</f>
        <v/>
      </c>
      <c r="J117" s="12" t="str">
        <f>[1]I_Summary!J87</f>
        <v/>
      </c>
      <c r="K117" s="12" t="str">
        <f>[1]I_Summary!K87</f>
        <v/>
      </c>
      <c r="L117" s="12" t="str">
        <f>[1]I_Summary!L87</f>
        <v/>
      </c>
      <c r="M117" s="12" t="str">
        <f>[1]I_Summary!M87</f>
        <v/>
      </c>
      <c r="N117" s="12" t="str">
        <f>[1]I_Summary!N87</f>
        <v/>
      </c>
      <c r="P117" s="275" t="str">
        <f t="shared" si="1"/>
        <v>RelBM_Heat benchmark sub-installation, CL, non-CBAM</v>
      </c>
    </row>
    <row r="118" spans="2:16" ht="12.75" customHeight="1" x14ac:dyDescent="0.2">
      <c r="B118" s="219"/>
      <c r="C118" s="219"/>
      <c r="D118" s="276">
        <v>12</v>
      </c>
      <c r="E118" s="1021" t="str">
        <f>[1]I_Summary!E88</f>
        <v>Heat benchmark sub-installation, non-CL, non-CBAM</v>
      </c>
      <c r="F118" s="1022"/>
      <c r="G118" s="1023"/>
      <c r="H118" s="294" t="str">
        <f>[1]I_Summary!H88</f>
        <v/>
      </c>
      <c r="I118" s="13" t="str">
        <f>[1]I_Summary!I88</f>
        <v/>
      </c>
      <c r="J118" s="13" t="str">
        <f>[1]I_Summary!J88</f>
        <v/>
      </c>
      <c r="K118" s="13" t="str">
        <f>[1]I_Summary!K88</f>
        <v/>
      </c>
      <c r="L118" s="13" t="str">
        <f>[1]I_Summary!L88</f>
        <v/>
      </c>
      <c r="M118" s="13" t="str">
        <f>[1]I_Summary!M88</f>
        <v/>
      </c>
      <c r="N118" s="13" t="str">
        <f>[1]I_Summary!N88</f>
        <v/>
      </c>
      <c r="P118" s="275" t="str">
        <f t="shared" si="1"/>
        <v>RelBM_Heat benchmark sub-installation, non-CL, non-CBAM</v>
      </c>
    </row>
    <row r="119" spans="2:16" ht="12.75" customHeight="1" x14ac:dyDescent="0.2">
      <c r="B119" s="219"/>
      <c r="C119" s="219"/>
      <c r="D119" s="276">
        <v>13</v>
      </c>
      <c r="E119" s="1021" t="str">
        <f>[1]I_Summary!E89</f>
        <v>Heat benchmark sub-installation, CBAM</v>
      </c>
      <c r="F119" s="1022"/>
      <c r="G119" s="1023"/>
      <c r="H119" s="294" t="str">
        <f>[1]I_Summary!H89</f>
        <v/>
      </c>
      <c r="I119" s="13" t="str">
        <f>[1]I_Summary!I89</f>
        <v/>
      </c>
      <c r="J119" s="13" t="str">
        <f>[1]I_Summary!J89</f>
        <v/>
      </c>
      <c r="K119" s="13" t="str">
        <f>[1]I_Summary!K89</f>
        <v/>
      </c>
      <c r="L119" s="13" t="str">
        <f>[1]I_Summary!L89</f>
        <v/>
      </c>
      <c r="M119" s="13" t="str">
        <f>[1]I_Summary!M89</f>
        <v/>
      </c>
      <c r="N119" s="13" t="str">
        <f>[1]I_Summary!N89</f>
        <v/>
      </c>
      <c r="P119" s="275" t="str">
        <f t="shared" si="1"/>
        <v>RelBM_Heat benchmark sub-installation, CBAM</v>
      </c>
    </row>
    <row r="120" spans="2:16" ht="12.75" customHeight="1" x14ac:dyDescent="0.2">
      <c r="B120" s="219"/>
      <c r="C120" s="219"/>
      <c r="D120" s="281">
        <v>14</v>
      </c>
      <c r="E120" s="1029" t="str">
        <f>[1]I_Summary!E90</f>
        <v>District heating sub-installation</v>
      </c>
      <c r="F120" s="1030"/>
      <c r="G120" s="1031"/>
      <c r="H120" s="295" t="str">
        <f>[1]I_Summary!H90</f>
        <v/>
      </c>
      <c r="I120" s="14" t="str">
        <f>[1]I_Summary!I90</f>
        <v/>
      </c>
      <c r="J120" s="14" t="str">
        <f>[1]I_Summary!J90</f>
        <v/>
      </c>
      <c r="K120" s="14" t="str">
        <f>[1]I_Summary!K90</f>
        <v/>
      </c>
      <c r="L120" s="14" t="str">
        <f>[1]I_Summary!L90</f>
        <v/>
      </c>
      <c r="M120" s="14" t="str">
        <f>[1]I_Summary!M90</f>
        <v/>
      </c>
      <c r="N120" s="14" t="str">
        <f>[1]I_Summary!N90</f>
        <v/>
      </c>
      <c r="P120" s="275" t="str">
        <f t="shared" si="1"/>
        <v>RelBM_District heating sub-installation</v>
      </c>
    </row>
    <row r="121" spans="2:16" ht="12.75" customHeight="1" x14ac:dyDescent="0.2">
      <c r="B121" s="219"/>
      <c r="C121" s="219"/>
      <c r="D121" s="273">
        <v>15</v>
      </c>
      <c r="E121" s="1032" t="str">
        <f>[1]I_Summary!E91</f>
        <v>Fuel benchmark sub-installation, CL, non-CBAM</v>
      </c>
      <c r="F121" s="1033"/>
      <c r="G121" s="1034"/>
      <c r="H121" s="293" t="str">
        <f>[1]I_Summary!H91</f>
        <v/>
      </c>
      <c r="I121" s="12" t="str">
        <f>[1]I_Summary!I91</f>
        <v/>
      </c>
      <c r="J121" s="12" t="str">
        <f>[1]I_Summary!J91</f>
        <v/>
      </c>
      <c r="K121" s="12" t="str">
        <f>[1]I_Summary!K91</f>
        <v/>
      </c>
      <c r="L121" s="12" t="str">
        <f>[1]I_Summary!L91</f>
        <v/>
      </c>
      <c r="M121" s="12" t="str">
        <f>[1]I_Summary!M91</f>
        <v/>
      </c>
      <c r="N121" s="12" t="str">
        <f>[1]I_Summary!N91</f>
        <v/>
      </c>
      <c r="P121" s="275" t="str">
        <f t="shared" si="1"/>
        <v>RelBM_Fuel benchmark sub-installation, CL, non-CBAM</v>
      </c>
    </row>
    <row r="122" spans="2:16" ht="12.75" customHeight="1" x14ac:dyDescent="0.2">
      <c r="B122" s="219"/>
      <c r="C122" s="219"/>
      <c r="D122" s="276">
        <v>16</v>
      </c>
      <c r="E122" s="1021" t="str">
        <f>[1]I_Summary!E92</f>
        <v>Fuel benchmark sub-installation, non-CL, non-CBAM</v>
      </c>
      <c r="F122" s="1022"/>
      <c r="G122" s="1023"/>
      <c r="H122" s="294" t="str">
        <f>[1]I_Summary!H92</f>
        <v/>
      </c>
      <c r="I122" s="13" t="str">
        <f>[1]I_Summary!I92</f>
        <v/>
      </c>
      <c r="J122" s="13" t="str">
        <f>[1]I_Summary!J92</f>
        <v/>
      </c>
      <c r="K122" s="13" t="str">
        <f>[1]I_Summary!K92</f>
        <v/>
      </c>
      <c r="L122" s="13" t="str">
        <f>[1]I_Summary!L92</f>
        <v/>
      </c>
      <c r="M122" s="13" t="str">
        <f>[1]I_Summary!M92</f>
        <v/>
      </c>
      <c r="N122" s="13" t="str">
        <f>[1]I_Summary!N92</f>
        <v/>
      </c>
      <c r="P122" s="275" t="str">
        <f t="shared" si="1"/>
        <v>RelBM_Fuel benchmark sub-installation, non-CL, non-CBAM</v>
      </c>
    </row>
    <row r="123" spans="2:16" ht="12.75" customHeight="1" x14ac:dyDescent="0.2">
      <c r="B123" s="219"/>
      <c r="C123" s="219"/>
      <c r="D123" s="277">
        <v>17</v>
      </c>
      <c r="E123" s="1024" t="str">
        <f>[1]I_Summary!E93</f>
        <v>Fuel benchmark sub-installation, CBAM</v>
      </c>
      <c r="F123" s="1025"/>
      <c r="G123" s="1026"/>
      <c r="H123" s="296" t="str">
        <f>[1]I_Summary!H93</f>
        <v/>
      </c>
      <c r="I123" s="5" t="str">
        <f>[1]I_Summary!I93</f>
        <v/>
      </c>
      <c r="J123" s="5" t="str">
        <f>[1]I_Summary!J93</f>
        <v/>
      </c>
      <c r="K123" s="5" t="str">
        <f>[1]I_Summary!K93</f>
        <v/>
      </c>
      <c r="L123" s="5" t="str">
        <f>[1]I_Summary!L93</f>
        <v/>
      </c>
      <c r="M123" s="5" t="str">
        <f>[1]I_Summary!M93</f>
        <v/>
      </c>
      <c r="N123" s="5" t="str">
        <f>[1]I_Summary!N93</f>
        <v/>
      </c>
      <c r="P123" s="275" t="str">
        <f t="shared" si="1"/>
        <v>RelBM_Fuel benchmark sub-installation, CBAM</v>
      </c>
    </row>
    <row r="124" spans="2:16" ht="12.75" customHeight="1" x14ac:dyDescent="0.2">
      <c r="B124" s="219"/>
      <c r="C124" s="219"/>
      <c r="D124" s="284">
        <v>18</v>
      </c>
      <c r="E124" s="1018" t="str">
        <f>[1]I_Summary!E94</f>
        <v>Process emissions sub-installation, CL, non-CBAM</v>
      </c>
      <c r="F124" s="1019"/>
      <c r="G124" s="1020"/>
      <c r="H124" s="297" t="str">
        <f>[1]I_Summary!H94</f>
        <v/>
      </c>
      <c r="I124" s="15" t="str">
        <f>[1]I_Summary!I94</f>
        <v/>
      </c>
      <c r="J124" s="15" t="str">
        <f>[1]I_Summary!J94</f>
        <v/>
      </c>
      <c r="K124" s="15" t="str">
        <f>[1]I_Summary!K94</f>
        <v/>
      </c>
      <c r="L124" s="15" t="str">
        <f>[1]I_Summary!L94</f>
        <v/>
      </c>
      <c r="M124" s="15" t="str">
        <f>[1]I_Summary!M94</f>
        <v/>
      </c>
      <c r="N124" s="15" t="str">
        <f>[1]I_Summary!N94</f>
        <v/>
      </c>
      <c r="P124" s="275" t="str">
        <f t="shared" si="1"/>
        <v>RelBM_Process emissions sub-installation, CL, non-CBAM</v>
      </c>
    </row>
    <row r="125" spans="2:16" ht="12.75" customHeight="1" x14ac:dyDescent="0.2">
      <c r="B125" s="219"/>
      <c r="C125" s="219"/>
      <c r="D125" s="276">
        <v>19</v>
      </c>
      <c r="E125" s="1021" t="str">
        <f>[1]I_Summary!E95</f>
        <v>Process emissions sub-installation, non-CL, non-CBAM</v>
      </c>
      <c r="F125" s="1022"/>
      <c r="G125" s="1023"/>
      <c r="H125" s="294" t="str">
        <f>[1]I_Summary!H95</f>
        <v/>
      </c>
      <c r="I125" s="14" t="str">
        <f>[1]I_Summary!I95</f>
        <v/>
      </c>
      <c r="J125" s="14" t="str">
        <f>[1]I_Summary!J95</f>
        <v/>
      </c>
      <c r="K125" s="14" t="str">
        <f>[1]I_Summary!K95</f>
        <v/>
      </c>
      <c r="L125" s="14" t="str">
        <f>[1]I_Summary!L95</f>
        <v/>
      </c>
      <c r="M125" s="14" t="str">
        <f>[1]I_Summary!M95</f>
        <v/>
      </c>
      <c r="N125" s="14" t="str">
        <f>[1]I_Summary!N95</f>
        <v/>
      </c>
      <c r="P125" s="275" t="str">
        <f t="shared" si="1"/>
        <v>RelBM_Process emissions sub-installation, non-CL, non-CBAM</v>
      </c>
    </row>
    <row r="126" spans="2:16" ht="12.75" customHeight="1" x14ac:dyDescent="0.2">
      <c r="B126" s="219"/>
      <c r="C126" s="219"/>
      <c r="D126" s="277">
        <v>20</v>
      </c>
      <c r="E126" s="1024" t="str">
        <f>[1]I_Summary!E96</f>
        <v>Process emissions sub-installation, CBAM</v>
      </c>
      <c r="F126" s="1025"/>
      <c r="G126" s="1026"/>
      <c r="H126" s="296" t="str">
        <f>[1]I_Summary!H96</f>
        <v/>
      </c>
      <c r="I126" s="5" t="str">
        <f>[1]I_Summary!I96</f>
        <v/>
      </c>
      <c r="J126" s="5" t="str">
        <f>[1]I_Summary!J96</f>
        <v/>
      </c>
      <c r="K126" s="5" t="str">
        <f>[1]I_Summary!K96</f>
        <v/>
      </c>
      <c r="L126" s="5" t="str">
        <f>[1]I_Summary!L96</f>
        <v/>
      </c>
      <c r="M126" s="5" t="str">
        <f>[1]I_Summary!M96</f>
        <v/>
      </c>
      <c r="N126" s="5" t="str">
        <f>[1]I_Summary!N96</f>
        <v/>
      </c>
      <c r="P126" s="275" t="str">
        <f t="shared" si="1"/>
        <v>RelBM_Process emissions sub-installation, CBAM</v>
      </c>
    </row>
    <row r="127" spans="2:16" ht="12.75" customHeight="1" x14ac:dyDescent="0.2">
      <c r="B127" s="219"/>
      <c r="C127" s="219"/>
      <c r="D127" s="273">
        <v>21</v>
      </c>
      <c r="E127" s="1002" t="str">
        <f>[1]I_Summary!E97</f>
        <v/>
      </c>
      <c r="F127" s="1005"/>
      <c r="G127" s="1006"/>
      <c r="H127" s="279">
        <f>[1]I_Summary!H97</f>
        <v>0</v>
      </c>
      <c r="I127" s="51">
        <f>[1]I_Summary!I97</f>
        <v>0</v>
      </c>
      <c r="J127" s="51">
        <f>[1]I_Summary!J97</f>
        <v>0</v>
      </c>
      <c r="K127" s="51">
        <f>[1]I_Summary!K97</f>
        <v>0</v>
      </c>
      <c r="L127" s="51">
        <f>[1]I_Summary!L97</f>
        <v>0</v>
      </c>
      <c r="M127" s="51">
        <f>[1]I_Summary!M97</f>
        <v>0</v>
      </c>
      <c r="N127" s="51">
        <f>[1]I_Summary!N97</f>
        <v>0</v>
      </c>
      <c r="P127" s="275" t="str">
        <f t="shared" si="1"/>
        <v>RelBM_</v>
      </c>
    </row>
    <row r="128" spans="2:16" ht="12.75" customHeight="1" x14ac:dyDescent="0.2">
      <c r="B128" s="219"/>
      <c r="C128" s="219"/>
      <c r="D128" s="276">
        <v>22</v>
      </c>
      <c r="E128" s="990" t="str">
        <f>[1]I_Summary!E98</f>
        <v/>
      </c>
      <c r="F128" s="993"/>
      <c r="G128" s="994"/>
      <c r="H128" s="280">
        <f>[1]I_Summary!H98</f>
        <v>0</v>
      </c>
      <c r="I128" s="52">
        <f>[1]I_Summary!I98</f>
        <v>0</v>
      </c>
      <c r="J128" s="52">
        <f>[1]I_Summary!J98</f>
        <v>0</v>
      </c>
      <c r="K128" s="52">
        <f>[1]I_Summary!K98</f>
        <v>0</v>
      </c>
      <c r="L128" s="52">
        <f>[1]I_Summary!L98</f>
        <v>0</v>
      </c>
      <c r="M128" s="52">
        <f>[1]I_Summary!M98</f>
        <v>0</v>
      </c>
      <c r="N128" s="52">
        <f>[1]I_Summary!N98</f>
        <v>0</v>
      </c>
      <c r="P128" s="275" t="str">
        <f t="shared" si="1"/>
        <v>RelBM_</v>
      </c>
    </row>
    <row r="129" spans="2:16" ht="12.75" customHeight="1" x14ac:dyDescent="0.2">
      <c r="B129" s="219"/>
      <c r="C129" s="219"/>
      <c r="D129" s="277">
        <v>23</v>
      </c>
      <c r="E129" s="985" t="str">
        <f>[1]I_Summary!E99</f>
        <v/>
      </c>
      <c r="F129" s="1027"/>
      <c r="G129" s="1028"/>
      <c r="H129" s="283">
        <f>[1]I_Summary!H99</f>
        <v>0</v>
      </c>
      <c r="I129" s="50">
        <f>[1]I_Summary!I99</f>
        <v>0</v>
      </c>
      <c r="J129" s="50">
        <f>[1]I_Summary!J99</f>
        <v>0</v>
      </c>
      <c r="K129" s="50">
        <f>[1]I_Summary!K99</f>
        <v>0</v>
      </c>
      <c r="L129" s="50">
        <f>[1]I_Summary!L99</f>
        <v>0</v>
      </c>
      <c r="M129" s="50">
        <f>[1]I_Summary!M99</f>
        <v>0</v>
      </c>
      <c r="N129" s="50">
        <f>[1]I_Summary!N99</f>
        <v>0</v>
      </c>
      <c r="P129" s="275" t="str">
        <f t="shared" si="1"/>
        <v>RelBM_</v>
      </c>
    </row>
    <row r="130" spans="2:16" ht="5.0999999999999996" customHeight="1" x14ac:dyDescent="0.2">
      <c r="B130" s="219"/>
      <c r="C130" s="219"/>
    </row>
    <row r="131" spans="2:16" ht="12.75" customHeight="1" x14ac:dyDescent="0.2">
      <c r="B131" s="219"/>
      <c r="C131" s="219"/>
      <c r="D131" s="247" t="s">
        <v>115</v>
      </c>
      <c r="E131" s="978" t="str">
        <f>Translations!$B$312</f>
        <v>Wartości docelowe w odniesieniu do wartości wyjściowych (średnich historycznych specyficznych emisji)</v>
      </c>
      <c r="F131" s="1007"/>
      <c r="G131" s="1007"/>
      <c r="H131" s="1007"/>
      <c r="I131" s="1007"/>
      <c r="J131" s="1007"/>
      <c r="K131" s="1007"/>
      <c r="L131" s="1007"/>
      <c r="M131" s="1007"/>
      <c r="N131" s="1007"/>
    </row>
    <row r="132" spans="2:16" ht="5.0999999999999996" customHeight="1" x14ac:dyDescent="0.2">
      <c r="B132" s="219"/>
      <c r="C132" s="219"/>
    </row>
    <row r="133" spans="2:16" ht="12.75" customHeight="1" x14ac:dyDescent="0.2">
      <c r="B133" s="219"/>
      <c r="C133" s="219"/>
      <c r="D133" s="268" t="str">
        <f>Translations!$B$110</f>
        <v>Nr</v>
      </c>
      <c r="E133" s="1041" t="str">
        <f>Translations!$B$139</f>
        <v>Rodzaj produktu</v>
      </c>
      <c r="F133" s="1042"/>
      <c r="G133" s="1043"/>
      <c r="H133" s="270" t="str">
        <f>Translations!$B$169</f>
        <v>Wartość wyjściowa</v>
      </c>
      <c r="I133" s="290">
        <v>2025</v>
      </c>
      <c r="J133" s="290">
        <v>2030</v>
      </c>
      <c r="K133" s="290">
        <v>2035</v>
      </c>
      <c r="L133" s="290">
        <v>2040</v>
      </c>
      <c r="M133" s="290">
        <v>2045</v>
      </c>
      <c r="N133" s="290">
        <v>2050</v>
      </c>
    </row>
    <row r="134" spans="2:16" ht="12.75" customHeight="1" x14ac:dyDescent="0.2">
      <c r="B134" s="219"/>
      <c r="C134" s="219"/>
      <c r="D134" s="273">
        <v>1</v>
      </c>
      <c r="E134" s="1044" t="str">
        <f>[1]I_Summary!E104</f>
        <v/>
      </c>
      <c r="F134" s="1045"/>
      <c r="G134" s="1046"/>
      <c r="H134" s="291" t="str">
        <f>[1]I_Summary!H104</f>
        <v/>
      </c>
      <c r="I134" s="12" t="str">
        <f>[1]I_Summary!I104</f>
        <v/>
      </c>
      <c r="J134" s="12" t="str">
        <f>[1]I_Summary!J104</f>
        <v/>
      </c>
      <c r="K134" s="12" t="str">
        <f>[1]I_Summary!K104</f>
        <v/>
      </c>
      <c r="L134" s="12" t="str">
        <f>[1]I_Summary!L104</f>
        <v/>
      </c>
      <c r="M134" s="12" t="str">
        <f>[1]I_Summary!M104</f>
        <v/>
      </c>
      <c r="N134" s="12" t="str">
        <f>[1]I_Summary!N104</f>
        <v/>
      </c>
      <c r="P134" s="275" t="str">
        <f t="shared" ref="P134:P156" si="2">EUconst_SubRelToBaseline&amp;E134</f>
        <v>RelBL_</v>
      </c>
    </row>
    <row r="135" spans="2:16" ht="12.75" customHeight="1" x14ac:dyDescent="0.2">
      <c r="B135" s="219"/>
      <c r="C135" s="219"/>
      <c r="D135" s="276">
        <v>2</v>
      </c>
      <c r="E135" s="1035" t="str">
        <f>[1]I_Summary!E105</f>
        <v/>
      </c>
      <c r="F135" s="1036"/>
      <c r="G135" s="1037"/>
      <c r="H135" s="291" t="str">
        <f>[1]I_Summary!H105</f>
        <v/>
      </c>
      <c r="I135" s="13" t="str">
        <f>[1]I_Summary!I105</f>
        <v/>
      </c>
      <c r="J135" s="13" t="str">
        <f>[1]I_Summary!J105</f>
        <v/>
      </c>
      <c r="K135" s="13" t="str">
        <f>[1]I_Summary!K105</f>
        <v/>
      </c>
      <c r="L135" s="13" t="str">
        <f>[1]I_Summary!L105</f>
        <v/>
      </c>
      <c r="M135" s="13" t="str">
        <f>[1]I_Summary!M105</f>
        <v/>
      </c>
      <c r="N135" s="13" t="str">
        <f>[1]I_Summary!N105</f>
        <v/>
      </c>
      <c r="P135" s="275" t="str">
        <f t="shared" si="2"/>
        <v>RelBL_</v>
      </c>
    </row>
    <row r="136" spans="2:16" ht="12.75" customHeight="1" x14ac:dyDescent="0.2">
      <c r="B136" s="219"/>
      <c r="C136" s="219"/>
      <c r="D136" s="276">
        <v>3</v>
      </c>
      <c r="E136" s="1035" t="str">
        <f>[1]I_Summary!E106</f>
        <v/>
      </c>
      <c r="F136" s="1036"/>
      <c r="G136" s="1037"/>
      <c r="H136" s="291" t="str">
        <f>[1]I_Summary!H106</f>
        <v/>
      </c>
      <c r="I136" s="13" t="str">
        <f>[1]I_Summary!I106</f>
        <v/>
      </c>
      <c r="J136" s="13" t="str">
        <f>[1]I_Summary!J106</f>
        <v/>
      </c>
      <c r="K136" s="13" t="str">
        <f>[1]I_Summary!K106</f>
        <v/>
      </c>
      <c r="L136" s="13" t="str">
        <f>[1]I_Summary!L106</f>
        <v/>
      </c>
      <c r="M136" s="13" t="str">
        <f>[1]I_Summary!M106</f>
        <v/>
      </c>
      <c r="N136" s="13" t="str">
        <f>[1]I_Summary!N106</f>
        <v/>
      </c>
      <c r="P136" s="275" t="str">
        <f t="shared" si="2"/>
        <v>RelBL_</v>
      </c>
    </row>
    <row r="137" spans="2:16" ht="12.75" customHeight="1" x14ac:dyDescent="0.2">
      <c r="B137" s="219"/>
      <c r="C137" s="219"/>
      <c r="D137" s="276">
        <v>4</v>
      </c>
      <c r="E137" s="1035" t="str">
        <f>[1]I_Summary!E107</f>
        <v/>
      </c>
      <c r="F137" s="1036"/>
      <c r="G137" s="1037"/>
      <c r="H137" s="291" t="str">
        <f>[1]I_Summary!H107</f>
        <v/>
      </c>
      <c r="I137" s="13" t="str">
        <f>[1]I_Summary!I107</f>
        <v/>
      </c>
      <c r="J137" s="13" t="str">
        <f>[1]I_Summary!J107</f>
        <v/>
      </c>
      <c r="K137" s="13" t="str">
        <f>[1]I_Summary!K107</f>
        <v/>
      </c>
      <c r="L137" s="13" t="str">
        <f>[1]I_Summary!L107</f>
        <v/>
      </c>
      <c r="M137" s="13" t="str">
        <f>[1]I_Summary!M107</f>
        <v/>
      </c>
      <c r="N137" s="13" t="str">
        <f>[1]I_Summary!N107</f>
        <v/>
      </c>
      <c r="P137" s="275" t="str">
        <f t="shared" si="2"/>
        <v>RelBL_</v>
      </c>
    </row>
    <row r="138" spans="2:16" ht="12.75" customHeight="1" x14ac:dyDescent="0.2">
      <c r="B138" s="219"/>
      <c r="C138" s="219"/>
      <c r="D138" s="276">
        <v>5</v>
      </c>
      <c r="E138" s="1035" t="str">
        <f>[1]I_Summary!E108</f>
        <v/>
      </c>
      <c r="F138" s="1036"/>
      <c r="G138" s="1037"/>
      <c r="H138" s="291" t="str">
        <f>[1]I_Summary!H108</f>
        <v/>
      </c>
      <c r="I138" s="13" t="str">
        <f>[1]I_Summary!I108</f>
        <v/>
      </c>
      <c r="J138" s="13" t="str">
        <f>[1]I_Summary!J108</f>
        <v/>
      </c>
      <c r="K138" s="13" t="str">
        <f>[1]I_Summary!K108</f>
        <v/>
      </c>
      <c r="L138" s="13" t="str">
        <f>[1]I_Summary!L108</f>
        <v/>
      </c>
      <c r="M138" s="13" t="str">
        <f>[1]I_Summary!M108</f>
        <v/>
      </c>
      <c r="N138" s="13" t="str">
        <f>[1]I_Summary!N108</f>
        <v/>
      </c>
      <c r="P138" s="275" t="str">
        <f t="shared" si="2"/>
        <v>RelBL_</v>
      </c>
    </row>
    <row r="139" spans="2:16" ht="12.75" customHeight="1" x14ac:dyDescent="0.2">
      <c r="B139" s="219"/>
      <c r="C139" s="219"/>
      <c r="D139" s="276">
        <v>6</v>
      </c>
      <c r="E139" s="1035" t="str">
        <f>[1]I_Summary!E109</f>
        <v/>
      </c>
      <c r="F139" s="1036"/>
      <c r="G139" s="1037"/>
      <c r="H139" s="291" t="str">
        <f>[1]I_Summary!H109</f>
        <v/>
      </c>
      <c r="I139" s="13" t="str">
        <f>[1]I_Summary!I109</f>
        <v/>
      </c>
      <c r="J139" s="13" t="str">
        <f>[1]I_Summary!J109</f>
        <v/>
      </c>
      <c r="K139" s="13" t="str">
        <f>[1]I_Summary!K109</f>
        <v/>
      </c>
      <c r="L139" s="13" t="str">
        <f>[1]I_Summary!L109</f>
        <v/>
      </c>
      <c r="M139" s="13" t="str">
        <f>[1]I_Summary!M109</f>
        <v/>
      </c>
      <c r="N139" s="13" t="str">
        <f>[1]I_Summary!N109</f>
        <v/>
      </c>
      <c r="P139" s="275" t="str">
        <f t="shared" si="2"/>
        <v>RelBL_</v>
      </c>
    </row>
    <row r="140" spans="2:16" ht="12.75" customHeight="1" x14ac:dyDescent="0.2">
      <c r="B140" s="219"/>
      <c r="C140" s="219"/>
      <c r="D140" s="276">
        <v>7</v>
      </c>
      <c r="E140" s="1035" t="str">
        <f>[1]I_Summary!E110</f>
        <v/>
      </c>
      <c r="F140" s="1036"/>
      <c r="G140" s="1037"/>
      <c r="H140" s="291" t="str">
        <f>[1]I_Summary!H110</f>
        <v/>
      </c>
      <c r="I140" s="13" t="str">
        <f>[1]I_Summary!I110</f>
        <v/>
      </c>
      <c r="J140" s="13" t="str">
        <f>[1]I_Summary!J110</f>
        <v/>
      </c>
      <c r="K140" s="13" t="str">
        <f>[1]I_Summary!K110</f>
        <v/>
      </c>
      <c r="L140" s="13" t="str">
        <f>[1]I_Summary!L110</f>
        <v/>
      </c>
      <c r="M140" s="13" t="str">
        <f>[1]I_Summary!M110</f>
        <v/>
      </c>
      <c r="N140" s="13" t="str">
        <f>[1]I_Summary!N110</f>
        <v/>
      </c>
      <c r="P140" s="275" t="str">
        <f t="shared" si="2"/>
        <v>RelBL_</v>
      </c>
    </row>
    <row r="141" spans="2:16" ht="12.75" customHeight="1" x14ac:dyDescent="0.2">
      <c r="B141" s="219"/>
      <c r="C141" s="219"/>
      <c r="D141" s="276">
        <v>8</v>
      </c>
      <c r="E141" s="1035" t="str">
        <f>[1]I_Summary!E111</f>
        <v/>
      </c>
      <c r="F141" s="1036"/>
      <c r="G141" s="1037"/>
      <c r="H141" s="291" t="str">
        <f>[1]I_Summary!H111</f>
        <v/>
      </c>
      <c r="I141" s="13" t="str">
        <f>[1]I_Summary!I111</f>
        <v/>
      </c>
      <c r="J141" s="13" t="str">
        <f>[1]I_Summary!J111</f>
        <v/>
      </c>
      <c r="K141" s="13" t="str">
        <f>[1]I_Summary!K111</f>
        <v/>
      </c>
      <c r="L141" s="13" t="str">
        <f>[1]I_Summary!L111</f>
        <v/>
      </c>
      <c r="M141" s="13" t="str">
        <f>[1]I_Summary!M111</f>
        <v/>
      </c>
      <c r="N141" s="13" t="str">
        <f>[1]I_Summary!N111</f>
        <v/>
      </c>
      <c r="P141" s="275" t="str">
        <f t="shared" si="2"/>
        <v>RelBL_</v>
      </c>
    </row>
    <row r="142" spans="2:16" ht="12.75" customHeight="1" x14ac:dyDescent="0.2">
      <c r="B142" s="219"/>
      <c r="C142" s="219"/>
      <c r="D142" s="276">
        <v>9</v>
      </c>
      <c r="E142" s="1035" t="str">
        <f>[1]I_Summary!E112</f>
        <v/>
      </c>
      <c r="F142" s="1036"/>
      <c r="G142" s="1037"/>
      <c r="H142" s="291" t="str">
        <f>[1]I_Summary!H112</f>
        <v/>
      </c>
      <c r="I142" s="13" t="str">
        <f>[1]I_Summary!I112</f>
        <v/>
      </c>
      <c r="J142" s="13" t="str">
        <f>[1]I_Summary!J112</f>
        <v/>
      </c>
      <c r="K142" s="13" t="str">
        <f>[1]I_Summary!K112</f>
        <v/>
      </c>
      <c r="L142" s="13" t="str">
        <f>[1]I_Summary!L112</f>
        <v/>
      </c>
      <c r="M142" s="13" t="str">
        <f>[1]I_Summary!M112</f>
        <v/>
      </c>
      <c r="N142" s="13" t="str">
        <f>[1]I_Summary!N112</f>
        <v/>
      </c>
      <c r="P142" s="275" t="str">
        <f t="shared" si="2"/>
        <v>RelBL_</v>
      </c>
    </row>
    <row r="143" spans="2:16" ht="12.75" customHeight="1" x14ac:dyDescent="0.2">
      <c r="B143" s="219"/>
      <c r="C143" s="219"/>
      <c r="D143" s="277">
        <v>10</v>
      </c>
      <c r="E143" s="1038" t="str">
        <f>[1]I_Summary!E113</f>
        <v/>
      </c>
      <c r="F143" s="1039"/>
      <c r="G143" s="1040"/>
      <c r="H143" s="292" t="str">
        <f>[1]I_Summary!H113</f>
        <v/>
      </c>
      <c r="I143" s="5" t="str">
        <f>[1]I_Summary!I113</f>
        <v/>
      </c>
      <c r="J143" s="5" t="str">
        <f>[1]I_Summary!J113</f>
        <v/>
      </c>
      <c r="K143" s="5" t="str">
        <f>[1]I_Summary!K113</f>
        <v/>
      </c>
      <c r="L143" s="5" t="str">
        <f>[1]I_Summary!L113</f>
        <v/>
      </c>
      <c r="M143" s="5" t="str">
        <f>[1]I_Summary!M113</f>
        <v/>
      </c>
      <c r="N143" s="5" t="str">
        <f>[1]I_Summary!N113</f>
        <v/>
      </c>
      <c r="P143" s="275" t="str">
        <f t="shared" si="2"/>
        <v>RelBL_</v>
      </c>
    </row>
    <row r="144" spans="2:16" ht="12.75" customHeight="1" x14ac:dyDescent="0.2">
      <c r="B144" s="219"/>
      <c r="C144" s="219"/>
      <c r="D144" s="276">
        <v>11</v>
      </c>
      <c r="E144" s="1032" t="str">
        <f>[1]I_Summary!E114</f>
        <v>Heat benchmark sub-installation, CL, non-CBAM</v>
      </c>
      <c r="F144" s="1033"/>
      <c r="G144" s="1034"/>
      <c r="H144" s="293" t="str">
        <f>[1]I_Summary!H114</f>
        <v/>
      </c>
      <c r="I144" s="12" t="str">
        <f>[1]I_Summary!I114</f>
        <v/>
      </c>
      <c r="J144" s="12" t="str">
        <f>[1]I_Summary!J114</f>
        <v/>
      </c>
      <c r="K144" s="12" t="str">
        <f>[1]I_Summary!K114</f>
        <v/>
      </c>
      <c r="L144" s="12" t="str">
        <f>[1]I_Summary!L114</f>
        <v/>
      </c>
      <c r="M144" s="12" t="str">
        <f>[1]I_Summary!M114</f>
        <v/>
      </c>
      <c r="N144" s="12" t="str">
        <f>[1]I_Summary!N114</f>
        <v/>
      </c>
      <c r="P144" s="275" t="str">
        <f t="shared" si="2"/>
        <v>RelBL_Heat benchmark sub-installation, CL, non-CBAM</v>
      </c>
    </row>
    <row r="145" spans="1:26" ht="12.75" customHeight="1" x14ac:dyDescent="0.2">
      <c r="B145" s="219"/>
      <c r="C145" s="219"/>
      <c r="D145" s="276">
        <v>12</v>
      </c>
      <c r="E145" s="1021" t="str">
        <f>[1]I_Summary!E115</f>
        <v>Heat benchmark sub-installation, non-CL, non-CBAM</v>
      </c>
      <c r="F145" s="1022"/>
      <c r="G145" s="1023"/>
      <c r="H145" s="294" t="str">
        <f>[1]I_Summary!H115</f>
        <v/>
      </c>
      <c r="I145" s="13" t="str">
        <f>[1]I_Summary!I115</f>
        <v/>
      </c>
      <c r="J145" s="13" t="str">
        <f>[1]I_Summary!J115</f>
        <v/>
      </c>
      <c r="K145" s="13" t="str">
        <f>[1]I_Summary!K115</f>
        <v/>
      </c>
      <c r="L145" s="13" t="str">
        <f>[1]I_Summary!L115</f>
        <v/>
      </c>
      <c r="M145" s="13" t="str">
        <f>[1]I_Summary!M115</f>
        <v/>
      </c>
      <c r="N145" s="13" t="str">
        <f>[1]I_Summary!N115</f>
        <v/>
      </c>
      <c r="P145" s="275" t="str">
        <f t="shared" si="2"/>
        <v>RelBL_Heat benchmark sub-installation, non-CL, non-CBAM</v>
      </c>
    </row>
    <row r="146" spans="1:26" ht="12.75" customHeight="1" x14ac:dyDescent="0.2">
      <c r="D146" s="276">
        <v>13</v>
      </c>
      <c r="E146" s="1021" t="str">
        <f>[1]I_Summary!E116</f>
        <v>Heat benchmark sub-installation, CBAM</v>
      </c>
      <c r="F146" s="1022"/>
      <c r="G146" s="1023"/>
      <c r="H146" s="294" t="str">
        <f>[1]I_Summary!H116</f>
        <v/>
      </c>
      <c r="I146" s="13" t="str">
        <f>[1]I_Summary!I116</f>
        <v/>
      </c>
      <c r="J146" s="13" t="str">
        <f>[1]I_Summary!J116</f>
        <v/>
      </c>
      <c r="K146" s="13" t="str">
        <f>[1]I_Summary!K116</f>
        <v/>
      </c>
      <c r="L146" s="13" t="str">
        <f>[1]I_Summary!L116</f>
        <v/>
      </c>
      <c r="M146" s="13" t="str">
        <f>[1]I_Summary!M116</f>
        <v/>
      </c>
      <c r="N146" s="13" t="str">
        <f>[1]I_Summary!N116</f>
        <v/>
      </c>
      <c r="P146" s="275" t="str">
        <f t="shared" si="2"/>
        <v>RelBL_Heat benchmark sub-installation, CBAM</v>
      </c>
    </row>
    <row r="147" spans="1:26" ht="12.75" customHeight="1" x14ac:dyDescent="0.2">
      <c r="D147" s="281">
        <v>14</v>
      </c>
      <c r="E147" s="1029" t="str">
        <f>[1]I_Summary!E117</f>
        <v>District heating sub-installation</v>
      </c>
      <c r="F147" s="1030"/>
      <c r="G147" s="1031"/>
      <c r="H147" s="295" t="str">
        <f>[1]I_Summary!H117</f>
        <v/>
      </c>
      <c r="I147" s="14" t="str">
        <f>[1]I_Summary!I117</f>
        <v/>
      </c>
      <c r="J147" s="14" t="str">
        <f>[1]I_Summary!J117</f>
        <v/>
      </c>
      <c r="K147" s="14" t="str">
        <f>[1]I_Summary!K117</f>
        <v/>
      </c>
      <c r="L147" s="14" t="str">
        <f>[1]I_Summary!L117</f>
        <v/>
      </c>
      <c r="M147" s="14" t="str">
        <f>[1]I_Summary!M117</f>
        <v/>
      </c>
      <c r="N147" s="14" t="str">
        <f>[1]I_Summary!N117</f>
        <v/>
      </c>
      <c r="P147" s="275" t="str">
        <f t="shared" si="2"/>
        <v>RelBL_District heating sub-installation</v>
      </c>
    </row>
    <row r="148" spans="1:26" ht="12.75" customHeight="1" x14ac:dyDescent="0.2">
      <c r="D148" s="273">
        <v>15</v>
      </c>
      <c r="E148" s="1032" t="str">
        <f>[1]I_Summary!E118</f>
        <v>Fuel benchmark sub-installation, CL, non-CBAM</v>
      </c>
      <c r="F148" s="1033"/>
      <c r="G148" s="1034"/>
      <c r="H148" s="293" t="str">
        <f>[1]I_Summary!H118</f>
        <v/>
      </c>
      <c r="I148" s="12" t="str">
        <f>[1]I_Summary!I118</f>
        <v/>
      </c>
      <c r="J148" s="12" t="str">
        <f>[1]I_Summary!J118</f>
        <v/>
      </c>
      <c r="K148" s="12" t="str">
        <f>[1]I_Summary!K118</f>
        <v/>
      </c>
      <c r="L148" s="12" t="str">
        <f>[1]I_Summary!L118</f>
        <v/>
      </c>
      <c r="M148" s="12" t="str">
        <f>[1]I_Summary!M118</f>
        <v/>
      </c>
      <c r="N148" s="12" t="str">
        <f>[1]I_Summary!N118</f>
        <v/>
      </c>
      <c r="P148" s="275" t="str">
        <f t="shared" si="2"/>
        <v>RelBL_Fuel benchmark sub-installation, CL, non-CBAM</v>
      </c>
    </row>
    <row r="149" spans="1:26" ht="12.75" customHeight="1" x14ac:dyDescent="0.2">
      <c r="D149" s="276">
        <v>16</v>
      </c>
      <c r="E149" s="1021" t="str">
        <f>[1]I_Summary!E119</f>
        <v>Fuel benchmark sub-installation, non-CL, non-CBAM</v>
      </c>
      <c r="F149" s="1022"/>
      <c r="G149" s="1023"/>
      <c r="H149" s="294" t="str">
        <f>[1]I_Summary!H119</f>
        <v/>
      </c>
      <c r="I149" s="13" t="str">
        <f>[1]I_Summary!I119</f>
        <v/>
      </c>
      <c r="J149" s="13" t="str">
        <f>[1]I_Summary!J119</f>
        <v/>
      </c>
      <c r="K149" s="13" t="str">
        <f>[1]I_Summary!K119</f>
        <v/>
      </c>
      <c r="L149" s="13" t="str">
        <f>[1]I_Summary!L119</f>
        <v/>
      </c>
      <c r="M149" s="13" t="str">
        <f>[1]I_Summary!M119</f>
        <v/>
      </c>
      <c r="N149" s="13" t="str">
        <f>[1]I_Summary!N119</f>
        <v/>
      </c>
      <c r="P149" s="275" t="str">
        <f t="shared" si="2"/>
        <v>RelBL_Fuel benchmark sub-installation, non-CL, non-CBAM</v>
      </c>
    </row>
    <row r="150" spans="1:26" ht="12.75" customHeight="1" x14ac:dyDescent="0.2">
      <c r="D150" s="277">
        <v>17</v>
      </c>
      <c r="E150" s="1024" t="str">
        <f>[1]I_Summary!E120</f>
        <v>Fuel benchmark sub-installation, CBAM</v>
      </c>
      <c r="F150" s="1025"/>
      <c r="G150" s="1026"/>
      <c r="H150" s="296" t="str">
        <f>[1]I_Summary!H120</f>
        <v/>
      </c>
      <c r="I150" s="5" t="str">
        <f>[1]I_Summary!I120</f>
        <v/>
      </c>
      <c r="J150" s="5" t="str">
        <f>[1]I_Summary!J120</f>
        <v/>
      </c>
      <c r="K150" s="5" t="str">
        <f>[1]I_Summary!K120</f>
        <v/>
      </c>
      <c r="L150" s="5" t="str">
        <f>[1]I_Summary!L120</f>
        <v/>
      </c>
      <c r="M150" s="5" t="str">
        <f>[1]I_Summary!M120</f>
        <v/>
      </c>
      <c r="N150" s="5" t="str">
        <f>[1]I_Summary!N120</f>
        <v/>
      </c>
      <c r="P150" s="275" t="str">
        <f t="shared" si="2"/>
        <v>RelBL_Fuel benchmark sub-installation, CBAM</v>
      </c>
    </row>
    <row r="151" spans="1:26" ht="12.75" customHeight="1" x14ac:dyDescent="0.2">
      <c r="D151" s="284">
        <v>18</v>
      </c>
      <c r="E151" s="1018" t="str">
        <f>[1]I_Summary!E121</f>
        <v>Process emissions sub-installation, CL, non-CBAM</v>
      </c>
      <c r="F151" s="1019"/>
      <c r="G151" s="1020"/>
      <c r="H151" s="297" t="str">
        <f>[1]I_Summary!H121</f>
        <v/>
      </c>
      <c r="I151" s="15" t="str">
        <f>[1]I_Summary!I121</f>
        <v/>
      </c>
      <c r="J151" s="15" t="str">
        <f>[1]I_Summary!J121</f>
        <v/>
      </c>
      <c r="K151" s="15" t="str">
        <f>[1]I_Summary!K121</f>
        <v/>
      </c>
      <c r="L151" s="15" t="str">
        <f>[1]I_Summary!L121</f>
        <v/>
      </c>
      <c r="M151" s="15" t="str">
        <f>[1]I_Summary!M121</f>
        <v/>
      </c>
      <c r="N151" s="15" t="str">
        <f>[1]I_Summary!N121</f>
        <v/>
      </c>
      <c r="P151" s="275" t="str">
        <f t="shared" si="2"/>
        <v>RelBL_Process emissions sub-installation, CL, non-CBAM</v>
      </c>
    </row>
    <row r="152" spans="1:26" ht="12.75" customHeight="1" x14ac:dyDescent="0.2">
      <c r="D152" s="276">
        <v>19</v>
      </c>
      <c r="E152" s="1021" t="str">
        <f>[1]I_Summary!E122</f>
        <v>Process emissions sub-installation, non-CL, non-CBAM</v>
      </c>
      <c r="F152" s="1022"/>
      <c r="G152" s="1023"/>
      <c r="H152" s="294" t="str">
        <f>[1]I_Summary!H122</f>
        <v/>
      </c>
      <c r="I152" s="14" t="str">
        <f>[1]I_Summary!I122</f>
        <v/>
      </c>
      <c r="J152" s="14" t="str">
        <f>[1]I_Summary!J122</f>
        <v/>
      </c>
      <c r="K152" s="14" t="str">
        <f>[1]I_Summary!K122</f>
        <v/>
      </c>
      <c r="L152" s="14" t="str">
        <f>[1]I_Summary!L122</f>
        <v/>
      </c>
      <c r="M152" s="14" t="str">
        <f>[1]I_Summary!M122</f>
        <v/>
      </c>
      <c r="N152" s="14" t="str">
        <f>[1]I_Summary!N122</f>
        <v/>
      </c>
      <c r="P152" s="275" t="str">
        <f t="shared" si="2"/>
        <v>RelBL_Process emissions sub-installation, non-CL, non-CBAM</v>
      </c>
    </row>
    <row r="153" spans="1:26" ht="12.75" customHeight="1" x14ac:dyDescent="0.2">
      <c r="D153" s="277">
        <v>20</v>
      </c>
      <c r="E153" s="1024" t="str">
        <f>[1]I_Summary!E123</f>
        <v>Process emissions sub-installation, CBAM</v>
      </c>
      <c r="F153" s="1025"/>
      <c r="G153" s="1026"/>
      <c r="H153" s="296" t="str">
        <f>[1]I_Summary!H123</f>
        <v/>
      </c>
      <c r="I153" s="5" t="str">
        <f>[1]I_Summary!I123</f>
        <v/>
      </c>
      <c r="J153" s="5" t="str">
        <f>[1]I_Summary!J123</f>
        <v/>
      </c>
      <c r="K153" s="5" t="str">
        <f>[1]I_Summary!K123</f>
        <v/>
      </c>
      <c r="L153" s="5" t="str">
        <f>[1]I_Summary!L123</f>
        <v/>
      </c>
      <c r="M153" s="5" t="str">
        <f>[1]I_Summary!M123</f>
        <v/>
      </c>
      <c r="N153" s="5" t="str">
        <f>[1]I_Summary!N123</f>
        <v/>
      </c>
      <c r="P153" s="275" t="str">
        <f t="shared" si="2"/>
        <v>RelBL_Process emissions sub-installation, CBAM</v>
      </c>
    </row>
    <row r="154" spans="1:26" ht="12.75" customHeight="1" x14ac:dyDescent="0.2">
      <c r="D154" s="273">
        <v>21</v>
      </c>
      <c r="E154" s="1002" t="str">
        <f>[1]I_Summary!E124</f>
        <v/>
      </c>
      <c r="F154" s="1005"/>
      <c r="G154" s="1006"/>
      <c r="H154" s="298" t="str">
        <f>[1]I_Summary!H124</f>
        <v/>
      </c>
      <c r="I154" s="12" t="str">
        <f>[1]I_Summary!I124</f>
        <v/>
      </c>
      <c r="J154" s="12" t="str">
        <f>[1]I_Summary!J124</f>
        <v/>
      </c>
      <c r="K154" s="12" t="str">
        <f>[1]I_Summary!K124</f>
        <v/>
      </c>
      <c r="L154" s="12" t="str">
        <f>[1]I_Summary!L124</f>
        <v/>
      </c>
      <c r="M154" s="12" t="str">
        <f>[1]I_Summary!M124</f>
        <v/>
      </c>
      <c r="N154" s="12" t="str">
        <f>[1]I_Summary!N124</f>
        <v/>
      </c>
      <c r="P154" s="275" t="str">
        <f t="shared" si="2"/>
        <v>RelBL_</v>
      </c>
    </row>
    <row r="155" spans="1:26" ht="12.75" customHeight="1" x14ac:dyDescent="0.2">
      <c r="D155" s="276">
        <v>22</v>
      </c>
      <c r="E155" s="990" t="str">
        <f>[1]I_Summary!E125</f>
        <v/>
      </c>
      <c r="F155" s="993"/>
      <c r="G155" s="994"/>
      <c r="H155" s="299" t="str">
        <f>[1]I_Summary!H125</f>
        <v/>
      </c>
      <c r="I155" s="13" t="str">
        <f>[1]I_Summary!I125</f>
        <v/>
      </c>
      <c r="J155" s="13" t="str">
        <f>[1]I_Summary!J125</f>
        <v/>
      </c>
      <c r="K155" s="13" t="str">
        <f>[1]I_Summary!K125</f>
        <v/>
      </c>
      <c r="L155" s="13" t="str">
        <f>[1]I_Summary!L125</f>
        <v/>
      </c>
      <c r="M155" s="13" t="str">
        <f>[1]I_Summary!M125</f>
        <v/>
      </c>
      <c r="N155" s="13" t="str">
        <f>[1]I_Summary!N125</f>
        <v/>
      </c>
      <c r="P155" s="275" t="str">
        <f t="shared" si="2"/>
        <v>RelBL_</v>
      </c>
    </row>
    <row r="156" spans="1:26" ht="12.75" customHeight="1" x14ac:dyDescent="0.2">
      <c r="D156" s="277">
        <v>23</v>
      </c>
      <c r="E156" s="985" t="str">
        <f>[1]I_Summary!E126</f>
        <v/>
      </c>
      <c r="F156" s="1027"/>
      <c r="G156" s="1028"/>
      <c r="H156" s="300" t="str">
        <f>[1]I_Summary!H126</f>
        <v/>
      </c>
      <c r="I156" s="5" t="str">
        <f>[1]I_Summary!I126</f>
        <v/>
      </c>
      <c r="J156" s="5" t="str">
        <f>[1]I_Summary!J126</f>
        <v/>
      </c>
      <c r="K156" s="5" t="str">
        <f>[1]I_Summary!K126</f>
        <v/>
      </c>
      <c r="L156" s="5" t="str">
        <f>[1]I_Summary!L126</f>
        <v/>
      </c>
      <c r="M156" s="5" t="str">
        <f>[1]I_Summary!M126</f>
        <v/>
      </c>
      <c r="N156" s="5" t="str">
        <f>[1]I_Summary!N126</f>
        <v/>
      </c>
      <c r="P156" s="275" t="str">
        <f t="shared" si="2"/>
        <v>RelBL_</v>
      </c>
    </row>
    <row r="157" spans="1:26" ht="12.75" customHeight="1" x14ac:dyDescent="0.2"/>
    <row r="158" spans="1:26" s="246" customFormat="1" ht="18" customHeight="1" x14ac:dyDescent="0.25">
      <c r="A158" s="244">
        <v>4</v>
      </c>
      <c r="B158" s="186"/>
      <c r="C158" s="245" t="s">
        <v>329</v>
      </c>
      <c r="D158" s="967" t="str">
        <f>Translations!$B$313</f>
        <v>Wykresy Gantta dla środków, inwestycji i kamieni milowych</v>
      </c>
      <c r="E158" s="968"/>
      <c r="F158" s="968"/>
      <c r="G158" s="968"/>
      <c r="H158" s="968"/>
      <c r="I158" s="968"/>
      <c r="J158" s="968"/>
      <c r="K158" s="968"/>
      <c r="L158" s="968"/>
      <c r="M158" s="968"/>
      <c r="N158" s="968"/>
      <c r="O158" s="176"/>
      <c r="P158" s="118" t="str">
        <f>Translations!$B$314</f>
        <v>Wykresy Gantta</v>
      </c>
      <c r="Q158" s="116"/>
      <c r="R158" s="116"/>
      <c r="S158" s="116"/>
      <c r="T158" s="116"/>
      <c r="U158" s="116"/>
      <c r="V158" s="116"/>
      <c r="W158" s="116"/>
      <c r="X158" s="116"/>
      <c r="Y158" s="116"/>
      <c r="Z158" s="116"/>
    </row>
    <row r="159" spans="1:26" ht="5.45" customHeight="1" x14ac:dyDescent="0.2"/>
    <row r="160" spans="1:26" ht="12.75" customHeight="1" x14ac:dyDescent="0.2">
      <c r="D160" s="247" t="s">
        <v>114</v>
      </c>
      <c r="E160" s="1017" t="str">
        <f>Translations!$B$182</f>
        <v>Zaplanowane środki</v>
      </c>
      <c r="F160" s="1017"/>
      <c r="G160" s="1017"/>
      <c r="H160" s="956"/>
      <c r="I160" s="290" t="str">
        <f>Translations!$B$487</f>
        <v>&lt;= 2025</v>
      </c>
      <c r="J160" s="290" t="s">
        <v>527</v>
      </c>
      <c r="K160" s="290" t="str">
        <f>Translations!$B$192</f>
        <v>2031-2035</v>
      </c>
      <c r="L160" s="290" t="str">
        <f>Translations!$B$489</f>
        <v>2036-2040</v>
      </c>
      <c r="M160" s="290" t="str">
        <f>Translations!$B$490</f>
        <v>2041-2045</v>
      </c>
      <c r="N160" s="290" t="str">
        <f>Translations!$B$491</f>
        <v>2046-2050</v>
      </c>
    </row>
    <row r="161" spans="2:15" ht="12.75" customHeight="1" x14ac:dyDescent="0.2">
      <c r="D161" s="301">
        <v>1</v>
      </c>
      <c r="E161" s="951" t="str">
        <f>[1]I_Summary!E131</f>
        <v/>
      </c>
      <c r="F161" s="972"/>
      <c r="G161" s="972"/>
      <c r="H161" s="952"/>
      <c r="I161" s="31" t="str">
        <f>[1]I_Summary!I131</f>
        <v/>
      </c>
      <c r="J161" s="31" t="str">
        <f>[1]I_Summary!J131</f>
        <v/>
      </c>
      <c r="K161" s="31" t="str">
        <f>[1]I_Summary!K131</f>
        <v/>
      </c>
      <c r="L161" s="31" t="str">
        <f>[1]I_Summary!L131</f>
        <v/>
      </c>
      <c r="M161" s="31" t="str">
        <f>[1]I_Summary!M131</f>
        <v/>
      </c>
      <c r="N161" s="31" t="str">
        <f>[1]I_Summary!N131</f>
        <v/>
      </c>
    </row>
    <row r="162" spans="2:15" ht="12.75" customHeight="1" x14ac:dyDescent="0.2">
      <c r="B162" s="219"/>
      <c r="C162" s="219"/>
      <c r="D162" s="301">
        <v>2</v>
      </c>
      <c r="E162" s="929" t="str">
        <f>[1]I_Summary!E132</f>
        <v/>
      </c>
      <c r="F162" s="970"/>
      <c r="G162" s="970"/>
      <c r="H162" s="930"/>
      <c r="I162" s="32" t="str">
        <f>[1]I_Summary!I132</f>
        <v/>
      </c>
      <c r="J162" s="32" t="str">
        <f>[1]I_Summary!J132</f>
        <v/>
      </c>
      <c r="K162" s="32" t="str">
        <f>[1]I_Summary!K132</f>
        <v/>
      </c>
      <c r="L162" s="32" t="str">
        <f>[1]I_Summary!L132</f>
        <v/>
      </c>
      <c r="M162" s="32" t="str">
        <f>[1]I_Summary!M132</f>
        <v/>
      </c>
      <c r="N162" s="32" t="str">
        <f>[1]I_Summary!N132</f>
        <v/>
      </c>
      <c r="O162" s="219"/>
    </row>
    <row r="163" spans="2:15" ht="12.75" customHeight="1" x14ac:dyDescent="0.2">
      <c r="B163" s="219"/>
      <c r="C163" s="219"/>
      <c r="D163" s="301">
        <v>3</v>
      </c>
      <c r="E163" s="929" t="str">
        <f>[1]I_Summary!E133</f>
        <v/>
      </c>
      <c r="F163" s="970"/>
      <c r="G163" s="970"/>
      <c r="H163" s="930"/>
      <c r="I163" s="32" t="str">
        <f>[1]I_Summary!I133</f>
        <v/>
      </c>
      <c r="J163" s="32" t="str">
        <f>[1]I_Summary!J133</f>
        <v/>
      </c>
      <c r="K163" s="32" t="str">
        <f>[1]I_Summary!K133</f>
        <v/>
      </c>
      <c r="L163" s="32" t="str">
        <f>[1]I_Summary!L133</f>
        <v/>
      </c>
      <c r="M163" s="32" t="str">
        <f>[1]I_Summary!M133</f>
        <v/>
      </c>
      <c r="N163" s="32" t="str">
        <f>[1]I_Summary!N133</f>
        <v/>
      </c>
      <c r="O163" s="219"/>
    </row>
    <row r="164" spans="2:15" ht="12.75" customHeight="1" x14ac:dyDescent="0.2">
      <c r="B164" s="219"/>
      <c r="C164" s="219"/>
      <c r="D164" s="301">
        <v>4</v>
      </c>
      <c r="E164" s="929" t="str">
        <f>[1]I_Summary!E134</f>
        <v/>
      </c>
      <c r="F164" s="970"/>
      <c r="G164" s="970"/>
      <c r="H164" s="930"/>
      <c r="I164" s="32" t="str">
        <f>[1]I_Summary!I134</f>
        <v/>
      </c>
      <c r="J164" s="32" t="str">
        <f>[1]I_Summary!J134</f>
        <v/>
      </c>
      <c r="K164" s="32" t="str">
        <f>[1]I_Summary!K134</f>
        <v/>
      </c>
      <c r="L164" s="32" t="str">
        <f>[1]I_Summary!L134</f>
        <v/>
      </c>
      <c r="M164" s="32" t="str">
        <f>[1]I_Summary!M134</f>
        <v/>
      </c>
      <c r="N164" s="32" t="str">
        <f>[1]I_Summary!N134</f>
        <v/>
      </c>
      <c r="O164" s="219"/>
    </row>
    <row r="165" spans="2:15" ht="12.75" customHeight="1" x14ac:dyDescent="0.2">
      <c r="B165" s="219"/>
      <c r="C165" s="219"/>
      <c r="D165" s="301">
        <v>5</v>
      </c>
      <c r="E165" s="929" t="str">
        <f>[1]I_Summary!E135</f>
        <v/>
      </c>
      <c r="F165" s="970"/>
      <c r="G165" s="970"/>
      <c r="H165" s="930"/>
      <c r="I165" s="32" t="str">
        <f>[1]I_Summary!I135</f>
        <v/>
      </c>
      <c r="J165" s="32" t="str">
        <f>[1]I_Summary!J135</f>
        <v/>
      </c>
      <c r="K165" s="32" t="str">
        <f>[1]I_Summary!K135</f>
        <v/>
      </c>
      <c r="L165" s="32" t="str">
        <f>[1]I_Summary!L135</f>
        <v/>
      </c>
      <c r="M165" s="32" t="str">
        <f>[1]I_Summary!M135</f>
        <v/>
      </c>
      <c r="N165" s="32" t="str">
        <f>[1]I_Summary!N135</f>
        <v/>
      </c>
      <c r="O165" s="219"/>
    </row>
    <row r="166" spans="2:15" ht="12.75" customHeight="1" x14ac:dyDescent="0.2">
      <c r="B166" s="219"/>
      <c r="C166" s="219"/>
      <c r="D166" s="301">
        <v>6</v>
      </c>
      <c r="E166" s="929" t="str">
        <f>[1]I_Summary!E136</f>
        <v/>
      </c>
      <c r="F166" s="970"/>
      <c r="G166" s="970"/>
      <c r="H166" s="930"/>
      <c r="I166" s="32" t="str">
        <f>[1]I_Summary!I136</f>
        <v/>
      </c>
      <c r="J166" s="32" t="str">
        <f>[1]I_Summary!J136</f>
        <v/>
      </c>
      <c r="K166" s="32" t="str">
        <f>[1]I_Summary!K136</f>
        <v/>
      </c>
      <c r="L166" s="32" t="str">
        <f>[1]I_Summary!L136</f>
        <v/>
      </c>
      <c r="M166" s="32" t="str">
        <f>[1]I_Summary!M136</f>
        <v/>
      </c>
      <c r="N166" s="32" t="str">
        <f>[1]I_Summary!N136</f>
        <v/>
      </c>
      <c r="O166" s="219"/>
    </row>
    <row r="167" spans="2:15" ht="12.75" customHeight="1" x14ac:dyDescent="0.2">
      <c r="B167" s="219"/>
      <c r="C167" s="219"/>
      <c r="D167" s="301">
        <v>7</v>
      </c>
      <c r="E167" s="929" t="str">
        <f>[1]I_Summary!E137</f>
        <v/>
      </c>
      <c r="F167" s="970"/>
      <c r="G167" s="970"/>
      <c r="H167" s="930"/>
      <c r="I167" s="32" t="str">
        <f>[1]I_Summary!I137</f>
        <v/>
      </c>
      <c r="J167" s="32" t="str">
        <f>[1]I_Summary!J137</f>
        <v/>
      </c>
      <c r="K167" s="32" t="str">
        <f>[1]I_Summary!K137</f>
        <v/>
      </c>
      <c r="L167" s="32" t="str">
        <f>[1]I_Summary!L137</f>
        <v/>
      </c>
      <c r="M167" s="32" t="str">
        <f>[1]I_Summary!M137</f>
        <v/>
      </c>
      <c r="N167" s="32" t="str">
        <f>[1]I_Summary!N137</f>
        <v/>
      </c>
      <c r="O167" s="219"/>
    </row>
    <row r="168" spans="2:15" ht="12.75" customHeight="1" x14ac:dyDescent="0.2">
      <c r="B168" s="219"/>
      <c r="C168" s="219"/>
      <c r="D168" s="301">
        <v>8</v>
      </c>
      <c r="E168" s="1011" t="str">
        <f>[1]I_Summary!E138</f>
        <v/>
      </c>
      <c r="F168" s="1012"/>
      <c r="G168" s="1012"/>
      <c r="H168" s="1013"/>
      <c r="I168" s="32" t="str">
        <f>[1]I_Summary!I138</f>
        <v/>
      </c>
      <c r="J168" s="32" t="str">
        <f>[1]I_Summary!J138</f>
        <v/>
      </c>
      <c r="K168" s="32" t="str">
        <f>[1]I_Summary!K138</f>
        <v/>
      </c>
      <c r="L168" s="32" t="str">
        <f>[1]I_Summary!L138</f>
        <v/>
      </c>
      <c r="M168" s="32" t="str">
        <f>[1]I_Summary!M138</f>
        <v/>
      </c>
      <c r="N168" s="32" t="str">
        <f>[1]I_Summary!N138</f>
        <v/>
      </c>
      <c r="O168" s="219"/>
    </row>
    <row r="169" spans="2:15" ht="12.75" customHeight="1" x14ac:dyDescent="0.2">
      <c r="B169" s="219"/>
      <c r="C169" s="219"/>
      <c r="D169" s="301">
        <v>9</v>
      </c>
      <c r="E169" s="1011" t="str">
        <f>[1]I_Summary!E139</f>
        <v/>
      </c>
      <c r="F169" s="1012"/>
      <c r="G169" s="1012"/>
      <c r="H169" s="1013"/>
      <c r="I169" s="32" t="str">
        <f>[1]I_Summary!I139</f>
        <v/>
      </c>
      <c r="J169" s="32" t="str">
        <f>[1]I_Summary!J139</f>
        <v/>
      </c>
      <c r="K169" s="32" t="str">
        <f>[1]I_Summary!K139</f>
        <v/>
      </c>
      <c r="L169" s="32" t="str">
        <f>[1]I_Summary!L139</f>
        <v/>
      </c>
      <c r="M169" s="32" t="str">
        <f>[1]I_Summary!M139</f>
        <v/>
      </c>
      <c r="N169" s="32" t="str">
        <f>[1]I_Summary!N139</f>
        <v/>
      </c>
      <c r="O169" s="219"/>
    </row>
    <row r="170" spans="2:15" ht="12.75" customHeight="1" x14ac:dyDescent="0.2">
      <c r="B170" s="219"/>
      <c r="C170" s="219"/>
      <c r="D170" s="301">
        <v>10</v>
      </c>
      <c r="E170" s="1014" t="str">
        <f>[1]I_Summary!E140</f>
        <v/>
      </c>
      <c r="F170" s="1015"/>
      <c r="G170" s="1015"/>
      <c r="H170" s="1016"/>
      <c r="I170" s="33" t="str">
        <f>[1]I_Summary!I140</f>
        <v/>
      </c>
      <c r="J170" s="33" t="str">
        <f>[1]I_Summary!J140</f>
        <v/>
      </c>
      <c r="K170" s="33" t="str">
        <f>[1]I_Summary!K140</f>
        <v/>
      </c>
      <c r="L170" s="33" t="str">
        <f>[1]I_Summary!L140</f>
        <v/>
      </c>
      <c r="M170" s="33" t="str">
        <f>[1]I_Summary!M140</f>
        <v/>
      </c>
      <c r="N170" s="33" t="str">
        <f>[1]I_Summary!N140</f>
        <v/>
      </c>
      <c r="O170" s="219"/>
    </row>
    <row r="171" spans="2:15" ht="5.0999999999999996" customHeight="1" x14ac:dyDescent="0.2">
      <c r="B171" s="219"/>
      <c r="C171" s="219"/>
      <c r="O171" s="219"/>
    </row>
    <row r="172" spans="2:15" ht="12.75" customHeight="1" x14ac:dyDescent="0.2">
      <c r="B172" s="219"/>
      <c r="C172" s="219"/>
      <c r="D172" s="247" t="s">
        <v>115</v>
      </c>
      <c r="E172" s="1017" t="str">
        <f>Translations!$B$228</f>
        <v>Szczegółowy opis inwestycji</v>
      </c>
      <c r="F172" s="1017"/>
      <c r="G172" s="1017"/>
      <c r="H172" s="956"/>
      <c r="I172" s="290" t="str">
        <f>Translations!$B$487</f>
        <v>&lt;= 2025</v>
      </c>
      <c r="J172" s="290" t="s">
        <v>527</v>
      </c>
      <c r="K172" s="290" t="str">
        <f>Translations!$B$192</f>
        <v>2031-2035</v>
      </c>
      <c r="L172" s="290" t="str">
        <f>Translations!$B$489</f>
        <v>2036-2040</v>
      </c>
      <c r="M172" s="290" t="str">
        <f>Translations!$B$490</f>
        <v>2041-2045</v>
      </c>
      <c r="N172" s="290" t="str">
        <f>Translations!$B$491</f>
        <v>2046-2050</v>
      </c>
      <c r="O172" s="219"/>
    </row>
    <row r="173" spans="2:15" ht="12.75" customHeight="1" x14ac:dyDescent="0.2">
      <c r="B173" s="219"/>
      <c r="C173" s="219"/>
      <c r="D173" s="301">
        <v>1</v>
      </c>
      <c r="E173" s="951" t="str">
        <f>[1]I_Summary!E143</f>
        <v/>
      </c>
      <c r="F173" s="972"/>
      <c r="G173" s="972"/>
      <c r="H173" s="952"/>
      <c r="I173" s="31" t="str">
        <f>[1]I_Summary!I143</f>
        <v/>
      </c>
      <c r="J173" s="31" t="str">
        <f>[1]I_Summary!J143</f>
        <v/>
      </c>
      <c r="K173" s="31" t="str">
        <f>[1]I_Summary!K143</f>
        <v/>
      </c>
      <c r="L173" s="31" t="str">
        <f>[1]I_Summary!L143</f>
        <v/>
      </c>
      <c r="M173" s="31" t="str">
        <f>[1]I_Summary!M143</f>
        <v/>
      </c>
      <c r="N173" s="31" t="str">
        <f>[1]I_Summary!N143</f>
        <v/>
      </c>
      <c r="O173" s="219"/>
    </row>
    <row r="174" spans="2:15" ht="12.75" customHeight="1" x14ac:dyDescent="0.2">
      <c r="B174" s="219"/>
      <c r="C174" s="219"/>
      <c r="D174" s="301">
        <v>2</v>
      </c>
      <c r="E174" s="929" t="str">
        <f>[1]I_Summary!E144</f>
        <v/>
      </c>
      <c r="F174" s="970"/>
      <c r="G174" s="970"/>
      <c r="H174" s="930"/>
      <c r="I174" s="32" t="str">
        <f>[1]I_Summary!I144</f>
        <v/>
      </c>
      <c r="J174" s="32" t="str">
        <f>[1]I_Summary!J144</f>
        <v/>
      </c>
      <c r="K174" s="32" t="str">
        <f>[1]I_Summary!K144</f>
        <v/>
      </c>
      <c r="L174" s="32" t="str">
        <f>[1]I_Summary!L144</f>
        <v/>
      </c>
      <c r="M174" s="32" t="str">
        <f>[1]I_Summary!M144</f>
        <v/>
      </c>
      <c r="N174" s="32" t="str">
        <f>[1]I_Summary!N144</f>
        <v/>
      </c>
      <c r="O174" s="219"/>
    </row>
    <row r="175" spans="2:15" ht="12.75" customHeight="1" x14ac:dyDescent="0.2">
      <c r="B175" s="219"/>
      <c r="C175" s="219"/>
      <c r="D175" s="301">
        <v>3</v>
      </c>
      <c r="E175" s="929" t="str">
        <f>[1]I_Summary!E145</f>
        <v/>
      </c>
      <c r="F175" s="970"/>
      <c r="G175" s="970"/>
      <c r="H175" s="930"/>
      <c r="I175" s="32" t="str">
        <f>[1]I_Summary!I145</f>
        <v/>
      </c>
      <c r="J175" s="32" t="str">
        <f>[1]I_Summary!J145</f>
        <v/>
      </c>
      <c r="K175" s="32" t="str">
        <f>[1]I_Summary!K145</f>
        <v/>
      </c>
      <c r="L175" s="32" t="str">
        <f>[1]I_Summary!L145</f>
        <v/>
      </c>
      <c r="M175" s="32" t="str">
        <f>[1]I_Summary!M145</f>
        <v/>
      </c>
      <c r="N175" s="32" t="str">
        <f>[1]I_Summary!N145</f>
        <v/>
      </c>
      <c r="O175" s="219"/>
    </row>
    <row r="176" spans="2:15" ht="12.75" customHeight="1" x14ac:dyDescent="0.2">
      <c r="B176" s="219"/>
      <c r="C176" s="219"/>
      <c r="D176" s="301">
        <v>4</v>
      </c>
      <c r="E176" s="929" t="str">
        <f>[1]I_Summary!E146</f>
        <v/>
      </c>
      <c r="F176" s="970"/>
      <c r="G176" s="970"/>
      <c r="H176" s="930"/>
      <c r="I176" s="32" t="str">
        <f>[1]I_Summary!I146</f>
        <v/>
      </c>
      <c r="J176" s="32" t="str">
        <f>[1]I_Summary!J146</f>
        <v/>
      </c>
      <c r="K176" s="32" t="str">
        <f>[1]I_Summary!K146</f>
        <v/>
      </c>
      <c r="L176" s="32" t="str">
        <f>[1]I_Summary!L146</f>
        <v/>
      </c>
      <c r="M176" s="32" t="str">
        <f>[1]I_Summary!M146</f>
        <v/>
      </c>
      <c r="N176" s="32" t="str">
        <f>[1]I_Summary!N146</f>
        <v/>
      </c>
      <c r="O176" s="219"/>
    </row>
    <row r="177" spans="2:15" ht="12.75" customHeight="1" x14ac:dyDescent="0.2">
      <c r="B177" s="219"/>
      <c r="C177" s="219"/>
      <c r="D177" s="301">
        <v>5</v>
      </c>
      <c r="E177" s="929" t="str">
        <f>[1]I_Summary!E147</f>
        <v/>
      </c>
      <c r="F177" s="970"/>
      <c r="G177" s="970"/>
      <c r="H177" s="930"/>
      <c r="I177" s="32" t="str">
        <f>[1]I_Summary!I147</f>
        <v/>
      </c>
      <c r="J177" s="32" t="str">
        <f>[1]I_Summary!J147</f>
        <v/>
      </c>
      <c r="K177" s="32" t="str">
        <f>[1]I_Summary!K147</f>
        <v/>
      </c>
      <c r="L177" s="32" t="str">
        <f>[1]I_Summary!L147</f>
        <v/>
      </c>
      <c r="M177" s="32" t="str">
        <f>[1]I_Summary!M147</f>
        <v/>
      </c>
      <c r="N177" s="32" t="str">
        <f>[1]I_Summary!N147</f>
        <v/>
      </c>
      <c r="O177" s="219"/>
    </row>
    <row r="178" spans="2:15" ht="12.75" customHeight="1" x14ac:dyDescent="0.2">
      <c r="B178" s="219"/>
      <c r="D178" s="301">
        <v>6</v>
      </c>
      <c r="E178" s="929" t="str">
        <f>[1]I_Summary!E148</f>
        <v/>
      </c>
      <c r="F178" s="970"/>
      <c r="G178" s="970"/>
      <c r="H178" s="930"/>
      <c r="I178" s="32" t="str">
        <f>[1]I_Summary!I148</f>
        <v/>
      </c>
      <c r="J178" s="32" t="str">
        <f>[1]I_Summary!J148</f>
        <v/>
      </c>
      <c r="K178" s="32" t="str">
        <f>[1]I_Summary!K148</f>
        <v/>
      </c>
      <c r="L178" s="32" t="str">
        <f>[1]I_Summary!L148</f>
        <v/>
      </c>
      <c r="M178" s="32" t="str">
        <f>[1]I_Summary!M148</f>
        <v/>
      </c>
      <c r="N178" s="32" t="str">
        <f>[1]I_Summary!N148</f>
        <v/>
      </c>
      <c r="O178" s="219"/>
    </row>
    <row r="179" spans="2:15" ht="12.75" customHeight="1" x14ac:dyDescent="0.2">
      <c r="B179" s="219"/>
      <c r="D179" s="301">
        <v>7</v>
      </c>
      <c r="E179" s="929" t="str">
        <f>[1]I_Summary!E149</f>
        <v/>
      </c>
      <c r="F179" s="970"/>
      <c r="G179" s="970"/>
      <c r="H179" s="930"/>
      <c r="I179" s="32" t="str">
        <f>[1]I_Summary!I149</f>
        <v/>
      </c>
      <c r="J179" s="32" t="str">
        <f>[1]I_Summary!J149</f>
        <v/>
      </c>
      <c r="K179" s="32" t="str">
        <f>[1]I_Summary!K149</f>
        <v/>
      </c>
      <c r="L179" s="32" t="str">
        <f>[1]I_Summary!L149</f>
        <v/>
      </c>
      <c r="M179" s="32" t="str">
        <f>[1]I_Summary!M149</f>
        <v/>
      </c>
      <c r="N179" s="32" t="str">
        <f>[1]I_Summary!N149</f>
        <v/>
      </c>
      <c r="O179" s="219"/>
    </row>
    <row r="180" spans="2:15" ht="12.75" customHeight="1" x14ac:dyDescent="0.2">
      <c r="B180" s="219"/>
      <c r="D180" s="301">
        <v>8</v>
      </c>
      <c r="E180" s="1011" t="str">
        <f>[1]I_Summary!E150</f>
        <v/>
      </c>
      <c r="F180" s="1012"/>
      <c r="G180" s="1012"/>
      <c r="H180" s="1013"/>
      <c r="I180" s="32" t="str">
        <f>[1]I_Summary!I150</f>
        <v/>
      </c>
      <c r="J180" s="32" t="str">
        <f>[1]I_Summary!J150</f>
        <v/>
      </c>
      <c r="K180" s="32" t="str">
        <f>[1]I_Summary!K150</f>
        <v/>
      </c>
      <c r="L180" s="32" t="str">
        <f>[1]I_Summary!L150</f>
        <v/>
      </c>
      <c r="M180" s="32" t="str">
        <f>[1]I_Summary!M150</f>
        <v/>
      </c>
      <c r="N180" s="32" t="str">
        <f>[1]I_Summary!N150</f>
        <v/>
      </c>
      <c r="O180" s="219"/>
    </row>
    <row r="181" spans="2:15" ht="12.75" customHeight="1" x14ac:dyDescent="0.2">
      <c r="B181" s="219"/>
      <c r="D181" s="301">
        <v>9</v>
      </c>
      <c r="E181" s="1011" t="str">
        <f>[1]I_Summary!E151</f>
        <v/>
      </c>
      <c r="F181" s="1012"/>
      <c r="G181" s="1012"/>
      <c r="H181" s="1013"/>
      <c r="I181" s="32" t="str">
        <f>[1]I_Summary!I151</f>
        <v/>
      </c>
      <c r="J181" s="32" t="str">
        <f>[1]I_Summary!J151</f>
        <v/>
      </c>
      <c r="K181" s="32" t="str">
        <f>[1]I_Summary!K151</f>
        <v/>
      </c>
      <c r="L181" s="32" t="str">
        <f>[1]I_Summary!L151</f>
        <v/>
      </c>
      <c r="M181" s="32" t="str">
        <f>[1]I_Summary!M151</f>
        <v/>
      </c>
      <c r="N181" s="32" t="str">
        <f>[1]I_Summary!N151</f>
        <v/>
      </c>
      <c r="O181" s="219"/>
    </row>
    <row r="182" spans="2:15" ht="12.75" customHeight="1" x14ac:dyDescent="0.2">
      <c r="B182" s="219"/>
      <c r="D182" s="301">
        <v>10</v>
      </c>
      <c r="E182" s="1014" t="str">
        <f>[1]I_Summary!E152</f>
        <v/>
      </c>
      <c r="F182" s="1015"/>
      <c r="G182" s="1015"/>
      <c r="H182" s="1016"/>
      <c r="I182" s="33" t="str">
        <f>[1]I_Summary!I152</f>
        <v/>
      </c>
      <c r="J182" s="33" t="str">
        <f>[1]I_Summary!J152</f>
        <v/>
      </c>
      <c r="K182" s="33" t="str">
        <f>[1]I_Summary!K152</f>
        <v/>
      </c>
      <c r="L182" s="33" t="str">
        <f>[1]I_Summary!L152</f>
        <v/>
      </c>
      <c r="M182" s="33" t="str">
        <f>[1]I_Summary!M152</f>
        <v/>
      </c>
      <c r="N182" s="33" t="str">
        <f>[1]I_Summary!N152</f>
        <v/>
      </c>
      <c r="O182" s="219"/>
    </row>
    <row r="183" spans="2:15" ht="5.0999999999999996" customHeight="1" x14ac:dyDescent="0.2">
      <c r="B183" s="219"/>
      <c r="C183" s="302"/>
      <c r="D183" s="303"/>
      <c r="E183" s="304"/>
      <c r="F183" s="304"/>
      <c r="G183" s="304"/>
      <c r="H183" s="304"/>
      <c r="I183" s="304"/>
      <c r="J183" s="304"/>
      <c r="K183" s="304"/>
      <c r="L183" s="304"/>
      <c r="M183" s="304"/>
      <c r="N183" s="304"/>
      <c r="O183" s="219"/>
    </row>
    <row r="184" spans="2:15" ht="12.75" customHeight="1" x14ac:dyDescent="0.2">
      <c r="B184" s="219"/>
      <c r="D184" s="247" t="s">
        <v>666</v>
      </c>
      <c r="E184" s="1017" t="str">
        <f>Translations!$B$244</f>
        <v>Kamienie milowe</v>
      </c>
      <c r="F184" s="1017"/>
      <c r="G184" s="1017"/>
      <c r="H184" s="956"/>
      <c r="I184" s="290" t="str">
        <f>Translations!$B$487</f>
        <v>&lt;= 2025</v>
      </c>
      <c r="J184" s="290" t="s">
        <v>527</v>
      </c>
      <c r="K184" s="290" t="str">
        <f>Translations!$B$192</f>
        <v>2031-2035</v>
      </c>
      <c r="L184" s="290" t="str">
        <f>Translations!$B$489</f>
        <v>2036-2040</v>
      </c>
      <c r="M184" s="290" t="str">
        <f>Translations!$B$490</f>
        <v>2041-2045</v>
      </c>
      <c r="N184" s="290" t="str">
        <f>Translations!$B$491</f>
        <v>2046-2050</v>
      </c>
      <c r="O184" s="219"/>
    </row>
    <row r="185" spans="2:15" ht="12.75" customHeight="1" x14ac:dyDescent="0.2">
      <c r="B185" s="219"/>
      <c r="D185" s="301">
        <v>1</v>
      </c>
      <c r="E185" s="951" t="str">
        <f>[1]I_Summary!E155</f>
        <v/>
      </c>
      <c r="F185" s="972"/>
      <c r="G185" s="972"/>
      <c r="H185" s="952"/>
      <c r="I185" s="31" t="str">
        <f>[1]I_Summary!I155</f>
        <v/>
      </c>
      <c r="J185" s="31" t="str">
        <f>[1]I_Summary!J155</f>
        <v/>
      </c>
      <c r="K185" s="31" t="str">
        <f>[1]I_Summary!K155</f>
        <v/>
      </c>
      <c r="L185" s="31" t="str">
        <f>[1]I_Summary!L155</f>
        <v/>
      </c>
      <c r="M185" s="31" t="str">
        <f>[1]I_Summary!M155</f>
        <v/>
      </c>
      <c r="N185" s="31" t="str">
        <f>[1]I_Summary!N155</f>
        <v/>
      </c>
      <c r="O185" s="219"/>
    </row>
    <row r="186" spans="2:15" ht="12.75" customHeight="1" x14ac:dyDescent="0.2">
      <c r="B186" s="219"/>
      <c r="D186" s="301">
        <v>2</v>
      </c>
      <c r="E186" s="929" t="str">
        <f>[1]I_Summary!E156</f>
        <v/>
      </c>
      <c r="F186" s="970"/>
      <c r="G186" s="970"/>
      <c r="H186" s="930"/>
      <c r="I186" s="32" t="str">
        <f>[1]I_Summary!I156</f>
        <v/>
      </c>
      <c r="J186" s="32" t="str">
        <f>[1]I_Summary!J156</f>
        <v/>
      </c>
      <c r="K186" s="32" t="str">
        <f>[1]I_Summary!K156</f>
        <v/>
      </c>
      <c r="L186" s="32" t="str">
        <f>[1]I_Summary!L156</f>
        <v/>
      </c>
      <c r="M186" s="32" t="str">
        <f>[1]I_Summary!M156</f>
        <v/>
      </c>
      <c r="N186" s="32" t="str">
        <f>[1]I_Summary!N156</f>
        <v/>
      </c>
      <c r="O186" s="219"/>
    </row>
    <row r="187" spans="2:15" ht="12.75" customHeight="1" x14ac:dyDescent="0.2">
      <c r="B187" s="219"/>
      <c r="D187" s="301">
        <v>3</v>
      </c>
      <c r="E187" s="929" t="str">
        <f>[1]I_Summary!E157</f>
        <v/>
      </c>
      <c r="F187" s="970"/>
      <c r="G187" s="970"/>
      <c r="H187" s="930"/>
      <c r="I187" s="32" t="str">
        <f>[1]I_Summary!I157</f>
        <v/>
      </c>
      <c r="J187" s="32" t="str">
        <f>[1]I_Summary!J157</f>
        <v/>
      </c>
      <c r="K187" s="32" t="str">
        <f>[1]I_Summary!K157</f>
        <v/>
      </c>
      <c r="L187" s="32" t="str">
        <f>[1]I_Summary!L157</f>
        <v/>
      </c>
      <c r="M187" s="32" t="str">
        <f>[1]I_Summary!M157</f>
        <v/>
      </c>
      <c r="N187" s="32" t="str">
        <f>[1]I_Summary!N157</f>
        <v/>
      </c>
      <c r="O187" s="219"/>
    </row>
    <row r="188" spans="2:15" ht="12.75" customHeight="1" x14ac:dyDescent="0.2">
      <c r="B188" s="219"/>
      <c r="D188" s="301">
        <v>4</v>
      </c>
      <c r="E188" s="929" t="str">
        <f>[1]I_Summary!E158</f>
        <v/>
      </c>
      <c r="F188" s="970"/>
      <c r="G188" s="970"/>
      <c r="H188" s="930"/>
      <c r="I188" s="32" t="str">
        <f>[1]I_Summary!I158</f>
        <v/>
      </c>
      <c r="J188" s="32" t="str">
        <f>[1]I_Summary!J158</f>
        <v/>
      </c>
      <c r="K188" s="32" t="str">
        <f>[1]I_Summary!K158</f>
        <v/>
      </c>
      <c r="L188" s="32" t="str">
        <f>[1]I_Summary!L158</f>
        <v/>
      </c>
      <c r="M188" s="32" t="str">
        <f>[1]I_Summary!M158</f>
        <v/>
      </c>
      <c r="N188" s="32" t="str">
        <f>[1]I_Summary!N158</f>
        <v/>
      </c>
      <c r="O188" s="219"/>
    </row>
    <row r="189" spans="2:15" ht="12.75" customHeight="1" x14ac:dyDescent="0.2">
      <c r="B189" s="219"/>
      <c r="D189" s="301">
        <v>5</v>
      </c>
      <c r="E189" s="929" t="str">
        <f>[1]I_Summary!E159</f>
        <v/>
      </c>
      <c r="F189" s="970"/>
      <c r="G189" s="970"/>
      <c r="H189" s="930"/>
      <c r="I189" s="32" t="str">
        <f>[1]I_Summary!I159</f>
        <v/>
      </c>
      <c r="J189" s="32" t="str">
        <f>[1]I_Summary!J159</f>
        <v/>
      </c>
      <c r="K189" s="32" t="str">
        <f>[1]I_Summary!K159</f>
        <v/>
      </c>
      <c r="L189" s="32" t="str">
        <f>[1]I_Summary!L159</f>
        <v/>
      </c>
      <c r="M189" s="32" t="str">
        <f>[1]I_Summary!M159</f>
        <v/>
      </c>
      <c r="N189" s="32" t="str">
        <f>[1]I_Summary!N159</f>
        <v/>
      </c>
      <c r="O189" s="219"/>
    </row>
    <row r="190" spans="2:15" ht="12.75" customHeight="1" x14ac:dyDescent="0.2">
      <c r="B190" s="219"/>
      <c r="D190" s="301">
        <v>6</v>
      </c>
      <c r="E190" s="929" t="str">
        <f>[1]I_Summary!E160</f>
        <v/>
      </c>
      <c r="F190" s="970"/>
      <c r="G190" s="970"/>
      <c r="H190" s="930"/>
      <c r="I190" s="32" t="str">
        <f>[1]I_Summary!I160</f>
        <v/>
      </c>
      <c r="J190" s="32" t="str">
        <f>[1]I_Summary!J160</f>
        <v/>
      </c>
      <c r="K190" s="32" t="str">
        <f>[1]I_Summary!K160</f>
        <v/>
      </c>
      <c r="L190" s="32" t="str">
        <f>[1]I_Summary!L160</f>
        <v/>
      </c>
      <c r="M190" s="32" t="str">
        <f>[1]I_Summary!M160</f>
        <v/>
      </c>
      <c r="N190" s="32" t="str">
        <f>[1]I_Summary!N160</f>
        <v/>
      </c>
      <c r="O190" s="219"/>
    </row>
    <row r="191" spans="2:15" ht="12.75" customHeight="1" x14ac:dyDescent="0.2">
      <c r="B191" s="219"/>
      <c r="D191" s="301">
        <v>7</v>
      </c>
      <c r="E191" s="929" t="str">
        <f>[1]I_Summary!E161</f>
        <v/>
      </c>
      <c r="F191" s="970"/>
      <c r="G191" s="970"/>
      <c r="H191" s="930"/>
      <c r="I191" s="32" t="str">
        <f>[1]I_Summary!I161</f>
        <v/>
      </c>
      <c r="J191" s="32" t="str">
        <f>[1]I_Summary!J161</f>
        <v/>
      </c>
      <c r="K191" s="32" t="str">
        <f>[1]I_Summary!K161</f>
        <v/>
      </c>
      <c r="L191" s="32" t="str">
        <f>[1]I_Summary!L161</f>
        <v/>
      </c>
      <c r="M191" s="32" t="str">
        <f>[1]I_Summary!M161</f>
        <v/>
      </c>
      <c r="N191" s="32" t="str">
        <f>[1]I_Summary!N161</f>
        <v/>
      </c>
      <c r="O191" s="219"/>
    </row>
    <row r="192" spans="2:15" ht="12.75" customHeight="1" x14ac:dyDescent="0.2">
      <c r="B192" s="219"/>
      <c r="D192" s="301">
        <v>8</v>
      </c>
      <c r="E192" s="929" t="str">
        <f>[1]I_Summary!E162</f>
        <v/>
      </c>
      <c r="F192" s="970"/>
      <c r="G192" s="970"/>
      <c r="H192" s="930"/>
      <c r="I192" s="32" t="str">
        <f>[1]I_Summary!I162</f>
        <v/>
      </c>
      <c r="J192" s="32" t="str">
        <f>[1]I_Summary!J162</f>
        <v/>
      </c>
      <c r="K192" s="32" t="str">
        <f>[1]I_Summary!K162</f>
        <v/>
      </c>
      <c r="L192" s="32" t="str">
        <f>[1]I_Summary!L162</f>
        <v/>
      </c>
      <c r="M192" s="32" t="str">
        <f>[1]I_Summary!M162</f>
        <v/>
      </c>
      <c r="N192" s="32" t="str">
        <f>[1]I_Summary!N162</f>
        <v/>
      </c>
      <c r="O192" s="219"/>
    </row>
    <row r="193" spans="2:15" ht="12.75" customHeight="1" x14ac:dyDescent="0.2">
      <c r="B193" s="219"/>
      <c r="D193" s="301">
        <v>9</v>
      </c>
      <c r="E193" s="929" t="str">
        <f>[1]I_Summary!E163</f>
        <v/>
      </c>
      <c r="F193" s="970"/>
      <c r="G193" s="970"/>
      <c r="H193" s="930"/>
      <c r="I193" s="32" t="str">
        <f>[1]I_Summary!I163</f>
        <v/>
      </c>
      <c r="J193" s="32" t="str">
        <f>[1]I_Summary!J163</f>
        <v/>
      </c>
      <c r="K193" s="32" t="str">
        <f>[1]I_Summary!K163</f>
        <v/>
      </c>
      <c r="L193" s="32" t="str">
        <f>[1]I_Summary!L163</f>
        <v/>
      </c>
      <c r="M193" s="32" t="str">
        <f>[1]I_Summary!M163</f>
        <v/>
      </c>
      <c r="N193" s="32" t="str">
        <f>[1]I_Summary!N163</f>
        <v/>
      </c>
      <c r="O193" s="219"/>
    </row>
    <row r="194" spans="2:15" ht="12.75" customHeight="1" x14ac:dyDescent="0.2">
      <c r="B194" s="219"/>
      <c r="D194" s="301">
        <v>10</v>
      </c>
      <c r="E194" s="929" t="str">
        <f>[1]I_Summary!E164</f>
        <v/>
      </c>
      <c r="F194" s="970"/>
      <c r="G194" s="970"/>
      <c r="H194" s="930"/>
      <c r="I194" s="32" t="str">
        <f>[1]I_Summary!I164</f>
        <v/>
      </c>
      <c r="J194" s="32" t="str">
        <f>[1]I_Summary!J164</f>
        <v/>
      </c>
      <c r="K194" s="32" t="str">
        <f>[1]I_Summary!K164</f>
        <v/>
      </c>
      <c r="L194" s="32" t="str">
        <f>[1]I_Summary!L164</f>
        <v/>
      </c>
      <c r="M194" s="32" t="str">
        <f>[1]I_Summary!M164</f>
        <v/>
      </c>
      <c r="N194" s="32" t="str">
        <f>[1]I_Summary!N164</f>
        <v/>
      </c>
      <c r="O194" s="219"/>
    </row>
    <row r="195" spans="2:15" ht="12.75" customHeight="1" x14ac:dyDescent="0.2">
      <c r="B195" s="219"/>
      <c r="D195" s="301">
        <v>11</v>
      </c>
      <c r="E195" s="929" t="str">
        <f>[1]I_Summary!E165</f>
        <v/>
      </c>
      <c r="F195" s="970"/>
      <c r="G195" s="970"/>
      <c r="H195" s="930"/>
      <c r="I195" s="32" t="str">
        <f>[1]I_Summary!I165</f>
        <v/>
      </c>
      <c r="J195" s="32" t="str">
        <f>[1]I_Summary!J165</f>
        <v/>
      </c>
      <c r="K195" s="32" t="str">
        <f>[1]I_Summary!K165</f>
        <v/>
      </c>
      <c r="L195" s="32" t="str">
        <f>[1]I_Summary!L165</f>
        <v/>
      </c>
      <c r="M195" s="32" t="str">
        <f>[1]I_Summary!M165</f>
        <v/>
      </c>
      <c r="N195" s="32" t="str">
        <f>[1]I_Summary!N165</f>
        <v/>
      </c>
      <c r="O195" s="219"/>
    </row>
    <row r="196" spans="2:15" ht="12.75" customHeight="1" x14ac:dyDescent="0.2">
      <c r="B196" s="219"/>
      <c r="D196" s="301">
        <v>12</v>
      </c>
      <c r="E196" s="929" t="str">
        <f>[1]I_Summary!E166</f>
        <v/>
      </c>
      <c r="F196" s="970"/>
      <c r="G196" s="970"/>
      <c r="H196" s="930"/>
      <c r="I196" s="32" t="str">
        <f>[1]I_Summary!I166</f>
        <v/>
      </c>
      <c r="J196" s="32" t="str">
        <f>[1]I_Summary!J166</f>
        <v/>
      </c>
      <c r="K196" s="32" t="str">
        <f>[1]I_Summary!K166</f>
        <v/>
      </c>
      <c r="L196" s="32" t="str">
        <f>[1]I_Summary!L166</f>
        <v/>
      </c>
      <c r="M196" s="32" t="str">
        <f>[1]I_Summary!M166</f>
        <v/>
      </c>
      <c r="N196" s="32" t="str">
        <f>[1]I_Summary!N166</f>
        <v/>
      </c>
      <c r="O196" s="219"/>
    </row>
    <row r="197" spans="2:15" ht="12.75" customHeight="1" x14ac:dyDescent="0.2">
      <c r="B197" s="219"/>
      <c r="D197" s="301">
        <v>13</v>
      </c>
      <c r="E197" s="929" t="str">
        <f>[1]I_Summary!E167</f>
        <v/>
      </c>
      <c r="F197" s="970"/>
      <c r="G197" s="970"/>
      <c r="H197" s="930"/>
      <c r="I197" s="32" t="str">
        <f>[1]I_Summary!I167</f>
        <v/>
      </c>
      <c r="J197" s="32" t="str">
        <f>[1]I_Summary!J167</f>
        <v/>
      </c>
      <c r="K197" s="32" t="str">
        <f>[1]I_Summary!K167</f>
        <v/>
      </c>
      <c r="L197" s="32" t="str">
        <f>[1]I_Summary!L167</f>
        <v/>
      </c>
      <c r="M197" s="32" t="str">
        <f>[1]I_Summary!M167</f>
        <v/>
      </c>
      <c r="N197" s="32" t="str">
        <f>[1]I_Summary!N167</f>
        <v/>
      </c>
      <c r="O197" s="219"/>
    </row>
    <row r="198" spans="2:15" ht="12.75" customHeight="1" x14ac:dyDescent="0.2">
      <c r="B198" s="219"/>
      <c r="D198" s="301">
        <v>14</v>
      </c>
      <c r="E198" s="929" t="str">
        <f>[1]I_Summary!E168</f>
        <v/>
      </c>
      <c r="F198" s="970"/>
      <c r="G198" s="970"/>
      <c r="H198" s="930"/>
      <c r="I198" s="32" t="str">
        <f>[1]I_Summary!I168</f>
        <v/>
      </c>
      <c r="J198" s="32" t="str">
        <f>[1]I_Summary!J168</f>
        <v/>
      </c>
      <c r="K198" s="32" t="str">
        <f>[1]I_Summary!K168</f>
        <v/>
      </c>
      <c r="L198" s="32" t="str">
        <f>[1]I_Summary!L168</f>
        <v/>
      </c>
      <c r="M198" s="32" t="str">
        <f>[1]I_Summary!M168</f>
        <v/>
      </c>
      <c r="N198" s="32" t="str">
        <f>[1]I_Summary!N168</f>
        <v/>
      </c>
      <c r="O198" s="219"/>
    </row>
    <row r="199" spans="2:15" ht="12.75" customHeight="1" x14ac:dyDescent="0.2">
      <c r="B199" s="219"/>
      <c r="D199" s="301">
        <v>15</v>
      </c>
      <c r="E199" s="929" t="str">
        <f>[1]I_Summary!E169</f>
        <v/>
      </c>
      <c r="F199" s="970"/>
      <c r="G199" s="970"/>
      <c r="H199" s="930"/>
      <c r="I199" s="32" t="str">
        <f>[1]I_Summary!I169</f>
        <v/>
      </c>
      <c r="J199" s="32" t="str">
        <f>[1]I_Summary!J169</f>
        <v/>
      </c>
      <c r="K199" s="32" t="str">
        <f>[1]I_Summary!K169</f>
        <v/>
      </c>
      <c r="L199" s="32" t="str">
        <f>[1]I_Summary!L169</f>
        <v/>
      </c>
      <c r="M199" s="32" t="str">
        <f>[1]I_Summary!M169</f>
        <v/>
      </c>
      <c r="N199" s="32" t="str">
        <f>[1]I_Summary!N169</f>
        <v/>
      </c>
      <c r="O199" s="219"/>
    </row>
    <row r="200" spans="2:15" ht="12.75" customHeight="1" x14ac:dyDescent="0.2">
      <c r="B200" s="219"/>
      <c r="D200" s="301">
        <v>16</v>
      </c>
      <c r="E200" s="929" t="str">
        <f>[1]I_Summary!E170</f>
        <v/>
      </c>
      <c r="F200" s="970"/>
      <c r="G200" s="970"/>
      <c r="H200" s="930"/>
      <c r="I200" s="32" t="str">
        <f>[1]I_Summary!I170</f>
        <v/>
      </c>
      <c r="J200" s="32" t="str">
        <f>[1]I_Summary!J170</f>
        <v/>
      </c>
      <c r="K200" s="32" t="str">
        <f>[1]I_Summary!K170</f>
        <v/>
      </c>
      <c r="L200" s="32" t="str">
        <f>[1]I_Summary!L170</f>
        <v/>
      </c>
      <c r="M200" s="32" t="str">
        <f>[1]I_Summary!M170</f>
        <v/>
      </c>
      <c r="N200" s="32" t="str">
        <f>[1]I_Summary!N170</f>
        <v/>
      </c>
      <c r="O200" s="219"/>
    </row>
    <row r="201" spans="2:15" ht="12.75" customHeight="1" x14ac:dyDescent="0.2">
      <c r="B201" s="219"/>
      <c r="D201" s="301">
        <v>17</v>
      </c>
      <c r="E201" s="929" t="str">
        <f>[1]I_Summary!E171</f>
        <v/>
      </c>
      <c r="F201" s="970"/>
      <c r="G201" s="970"/>
      <c r="H201" s="930"/>
      <c r="I201" s="32" t="str">
        <f>[1]I_Summary!I171</f>
        <v/>
      </c>
      <c r="J201" s="32" t="str">
        <f>[1]I_Summary!J171</f>
        <v/>
      </c>
      <c r="K201" s="32" t="str">
        <f>[1]I_Summary!K171</f>
        <v/>
      </c>
      <c r="L201" s="32" t="str">
        <f>[1]I_Summary!L171</f>
        <v/>
      </c>
      <c r="M201" s="32" t="str">
        <f>[1]I_Summary!M171</f>
        <v/>
      </c>
      <c r="N201" s="32" t="str">
        <f>[1]I_Summary!N171</f>
        <v/>
      </c>
      <c r="O201" s="219"/>
    </row>
    <row r="202" spans="2:15" ht="12.75" customHeight="1" x14ac:dyDescent="0.2">
      <c r="B202" s="219"/>
      <c r="D202" s="301">
        <v>18</v>
      </c>
      <c r="E202" s="929" t="str">
        <f>[1]I_Summary!E172</f>
        <v/>
      </c>
      <c r="F202" s="970"/>
      <c r="G202" s="970"/>
      <c r="H202" s="930"/>
      <c r="I202" s="32" t="str">
        <f>[1]I_Summary!I172</f>
        <v/>
      </c>
      <c r="J202" s="32" t="str">
        <f>[1]I_Summary!J172</f>
        <v/>
      </c>
      <c r="K202" s="32" t="str">
        <f>[1]I_Summary!K172</f>
        <v/>
      </c>
      <c r="L202" s="32" t="str">
        <f>[1]I_Summary!L172</f>
        <v/>
      </c>
      <c r="M202" s="32" t="str">
        <f>[1]I_Summary!M172</f>
        <v/>
      </c>
      <c r="N202" s="32" t="str">
        <f>[1]I_Summary!N172</f>
        <v/>
      </c>
      <c r="O202" s="219"/>
    </row>
    <row r="203" spans="2:15" ht="12.75" customHeight="1" x14ac:dyDescent="0.2">
      <c r="B203" s="219"/>
      <c r="D203" s="301">
        <v>19</v>
      </c>
      <c r="E203" s="929" t="str">
        <f>[1]I_Summary!E173</f>
        <v/>
      </c>
      <c r="F203" s="970"/>
      <c r="G203" s="970"/>
      <c r="H203" s="930"/>
      <c r="I203" s="32" t="str">
        <f>[1]I_Summary!I173</f>
        <v/>
      </c>
      <c r="J203" s="32" t="str">
        <f>[1]I_Summary!J173</f>
        <v/>
      </c>
      <c r="K203" s="32" t="str">
        <f>[1]I_Summary!K173</f>
        <v/>
      </c>
      <c r="L203" s="32" t="str">
        <f>[1]I_Summary!L173</f>
        <v/>
      </c>
      <c r="M203" s="32" t="str">
        <f>[1]I_Summary!M173</f>
        <v/>
      </c>
      <c r="N203" s="32" t="str">
        <f>[1]I_Summary!N173</f>
        <v/>
      </c>
      <c r="O203" s="219"/>
    </row>
    <row r="204" spans="2:15" ht="12.75" customHeight="1" x14ac:dyDescent="0.2">
      <c r="B204" s="219"/>
      <c r="D204" s="301">
        <v>20</v>
      </c>
      <c r="E204" s="929" t="str">
        <f>[1]I_Summary!E174</f>
        <v/>
      </c>
      <c r="F204" s="970"/>
      <c r="G204" s="970"/>
      <c r="H204" s="930"/>
      <c r="I204" s="32" t="str">
        <f>[1]I_Summary!I174</f>
        <v/>
      </c>
      <c r="J204" s="32" t="str">
        <f>[1]I_Summary!J174</f>
        <v/>
      </c>
      <c r="K204" s="32" t="str">
        <f>[1]I_Summary!K174</f>
        <v/>
      </c>
      <c r="L204" s="32" t="str">
        <f>[1]I_Summary!L174</f>
        <v/>
      </c>
      <c r="M204" s="32" t="str">
        <f>[1]I_Summary!M174</f>
        <v/>
      </c>
      <c r="N204" s="32" t="str">
        <f>[1]I_Summary!N174</f>
        <v/>
      </c>
      <c r="O204" s="219"/>
    </row>
    <row r="205" spans="2:15" ht="12.75" customHeight="1" x14ac:dyDescent="0.2">
      <c r="B205" s="219"/>
      <c r="D205" s="301">
        <v>21</v>
      </c>
      <c r="E205" s="929" t="str">
        <f>[1]I_Summary!E175</f>
        <v/>
      </c>
      <c r="F205" s="970"/>
      <c r="G205" s="970"/>
      <c r="H205" s="930"/>
      <c r="I205" s="32" t="str">
        <f>[1]I_Summary!I175</f>
        <v/>
      </c>
      <c r="J205" s="32" t="str">
        <f>[1]I_Summary!J175</f>
        <v/>
      </c>
      <c r="K205" s="32" t="str">
        <f>[1]I_Summary!K175</f>
        <v/>
      </c>
      <c r="L205" s="32" t="str">
        <f>[1]I_Summary!L175</f>
        <v/>
      </c>
      <c r="M205" s="32" t="str">
        <f>[1]I_Summary!M175</f>
        <v/>
      </c>
      <c r="N205" s="32" t="str">
        <f>[1]I_Summary!N175</f>
        <v/>
      </c>
      <c r="O205" s="219"/>
    </row>
    <row r="206" spans="2:15" ht="12.75" customHeight="1" x14ac:dyDescent="0.2">
      <c r="B206" s="219"/>
      <c r="D206" s="301">
        <v>22</v>
      </c>
      <c r="E206" s="929" t="str">
        <f>[1]I_Summary!E176</f>
        <v/>
      </c>
      <c r="F206" s="970"/>
      <c r="G206" s="970"/>
      <c r="H206" s="930"/>
      <c r="I206" s="32" t="str">
        <f>[1]I_Summary!I176</f>
        <v/>
      </c>
      <c r="J206" s="32" t="str">
        <f>[1]I_Summary!J176</f>
        <v/>
      </c>
      <c r="K206" s="32" t="str">
        <f>[1]I_Summary!K176</f>
        <v/>
      </c>
      <c r="L206" s="32" t="str">
        <f>[1]I_Summary!L176</f>
        <v/>
      </c>
      <c r="M206" s="32" t="str">
        <f>[1]I_Summary!M176</f>
        <v/>
      </c>
      <c r="N206" s="32" t="str">
        <f>[1]I_Summary!N176</f>
        <v/>
      </c>
      <c r="O206" s="219"/>
    </row>
    <row r="207" spans="2:15" ht="12.75" customHeight="1" x14ac:dyDescent="0.2">
      <c r="B207" s="219"/>
      <c r="D207" s="301">
        <v>23</v>
      </c>
      <c r="E207" s="929" t="str">
        <f>[1]I_Summary!E177</f>
        <v/>
      </c>
      <c r="F207" s="970"/>
      <c r="G207" s="970"/>
      <c r="H207" s="930"/>
      <c r="I207" s="32" t="str">
        <f>[1]I_Summary!I177</f>
        <v/>
      </c>
      <c r="J207" s="32" t="str">
        <f>[1]I_Summary!J177</f>
        <v/>
      </c>
      <c r="K207" s="32" t="str">
        <f>[1]I_Summary!K177</f>
        <v/>
      </c>
      <c r="L207" s="32" t="str">
        <f>[1]I_Summary!L177</f>
        <v/>
      </c>
      <c r="M207" s="32" t="str">
        <f>[1]I_Summary!M177</f>
        <v/>
      </c>
      <c r="N207" s="32" t="str">
        <f>[1]I_Summary!N177</f>
        <v/>
      </c>
      <c r="O207" s="219"/>
    </row>
    <row r="208" spans="2:15" ht="12.75" customHeight="1" x14ac:dyDescent="0.2">
      <c r="B208" s="219"/>
      <c r="D208" s="301">
        <v>24</v>
      </c>
      <c r="E208" s="929" t="str">
        <f>[1]I_Summary!E178</f>
        <v/>
      </c>
      <c r="F208" s="970"/>
      <c r="G208" s="970"/>
      <c r="H208" s="930"/>
      <c r="I208" s="32" t="str">
        <f>[1]I_Summary!I178</f>
        <v/>
      </c>
      <c r="J208" s="32" t="str">
        <f>[1]I_Summary!J178</f>
        <v/>
      </c>
      <c r="K208" s="32" t="str">
        <f>[1]I_Summary!K178</f>
        <v/>
      </c>
      <c r="L208" s="32" t="str">
        <f>[1]I_Summary!L178</f>
        <v/>
      </c>
      <c r="M208" s="32" t="str">
        <f>[1]I_Summary!M178</f>
        <v/>
      </c>
      <c r="N208" s="32" t="str">
        <f>[1]I_Summary!N178</f>
        <v/>
      </c>
      <c r="O208" s="219"/>
    </row>
    <row r="209" spans="1:26" ht="12.75" customHeight="1" x14ac:dyDescent="0.2">
      <c r="B209" s="219"/>
      <c r="D209" s="301">
        <v>25</v>
      </c>
      <c r="E209" s="929" t="str">
        <f>[1]I_Summary!E179</f>
        <v/>
      </c>
      <c r="F209" s="970"/>
      <c r="G209" s="970"/>
      <c r="H209" s="930"/>
      <c r="I209" s="32" t="str">
        <f>[1]I_Summary!I179</f>
        <v/>
      </c>
      <c r="J209" s="32" t="str">
        <f>[1]I_Summary!J179</f>
        <v/>
      </c>
      <c r="K209" s="32" t="str">
        <f>[1]I_Summary!K179</f>
        <v/>
      </c>
      <c r="L209" s="32" t="str">
        <f>[1]I_Summary!L179</f>
        <v/>
      </c>
      <c r="M209" s="32" t="str">
        <f>[1]I_Summary!M179</f>
        <v/>
      </c>
      <c r="N209" s="32" t="str">
        <f>[1]I_Summary!N179</f>
        <v/>
      </c>
      <c r="O209" s="219"/>
    </row>
    <row r="210" spans="1:26" ht="12.75" customHeight="1" x14ac:dyDescent="0.2">
      <c r="B210" s="219"/>
      <c r="D210" s="301">
        <v>26</v>
      </c>
      <c r="E210" s="929" t="str">
        <f>[1]I_Summary!E180</f>
        <v/>
      </c>
      <c r="F210" s="970"/>
      <c r="G210" s="970"/>
      <c r="H210" s="930"/>
      <c r="I210" s="32" t="str">
        <f>[1]I_Summary!I180</f>
        <v/>
      </c>
      <c r="J210" s="32" t="str">
        <f>[1]I_Summary!J180</f>
        <v/>
      </c>
      <c r="K210" s="32" t="str">
        <f>[1]I_Summary!K180</f>
        <v/>
      </c>
      <c r="L210" s="32" t="str">
        <f>[1]I_Summary!L180</f>
        <v/>
      </c>
      <c r="M210" s="32" t="str">
        <f>[1]I_Summary!M180</f>
        <v/>
      </c>
      <c r="N210" s="32" t="str">
        <f>[1]I_Summary!N180</f>
        <v/>
      </c>
      <c r="O210" s="219"/>
    </row>
    <row r="211" spans="1:26" ht="12.75" customHeight="1" x14ac:dyDescent="0.2">
      <c r="B211" s="219"/>
      <c r="D211" s="301">
        <v>27</v>
      </c>
      <c r="E211" s="929" t="str">
        <f>[1]I_Summary!E181</f>
        <v/>
      </c>
      <c r="F211" s="970"/>
      <c r="G211" s="970"/>
      <c r="H211" s="930"/>
      <c r="I211" s="32" t="str">
        <f>[1]I_Summary!I181</f>
        <v/>
      </c>
      <c r="J211" s="32" t="str">
        <f>[1]I_Summary!J181</f>
        <v/>
      </c>
      <c r="K211" s="32" t="str">
        <f>[1]I_Summary!K181</f>
        <v/>
      </c>
      <c r="L211" s="32" t="str">
        <f>[1]I_Summary!L181</f>
        <v/>
      </c>
      <c r="M211" s="32" t="str">
        <f>[1]I_Summary!M181</f>
        <v/>
      </c>
      <c r="N211" s="32" t="str">
        <f>[1]I_Summary!N181</f>
        <v/>
      </c>
      <c r="O211" s="219"/>
    </row>
    <row r="212" spans="1:26" ht="12.75" customHeight="1" x14ac:dyDescent="0.2">
      <c r="B212" s="219"/>
      <c r="D212" s="301">
        <v>28</v>
      </c>
      <c r="E212" s="929" t="str">
        <f>[1]I_Summary!E182</f>
        <v/>
      </c>
      <c r="F212" s="970"/>
      <c r="G212" s="970"/>
      <c r="H212" s="930"/>
      <c r="I212" s="32" t="str">
        <f>[1]I_Summary!I182</f>
        <v/>
      </c>
      <c r="J212" s="32" t="str">
        <f>[1]I_Summary!J182</f>
        <v/>
      </c>
      <c r="K212" s="32" t="str">
        <f>[1]I_Summary!K182</f>
        <v/>
      </c>
      <c r="L212" s="32" t="str">
        <f>[1]I_Summary!L182</f>
        <v/>
      </c>
      <c r="M212" s="32" t="str">
        <f>[1]I_Summary!M182</f>
        <v/>
      </c>
      <c r="N212" s="32" t="str">
        <f>[1]I_Summary!N182</f>
        <v/>
      </c>
      <c r="O212" s="219"/>
    </row>
    <row r="213" spans="1:26" ht="12.75" customHeight="1" x14ac:dyDescent="0.2">
      <c r="B213" s="219"/>
      <c r="D213" s="301">
        <v>29</v>
      </c>
      <c r="E213" s="929" t="str">
        <f>[1]I_Summary!E183</f>
        <v/>
      </c>
      <c r="F213" s="970"/>
      <c r="G213" s="970"/>
      <c r="H213" s="930"/>
      <c r="I213" s="32" t="str">
        <f>[1]I_Summary!I183</f>
        <v/>
      </c>
      <c r="J213" s="32" t="str">
        <f>[1]I_Summary!J183</f>
        <v/>
      </c>
      <c r="K213" s="32" t="str">
        <f>[1]I_Summary!K183</f>
        <v/>
      </c>
      <c r="L213" s="32" t="str">
        <f>[1]I_Summary!L183</f>
        <v/>
      </c>
      <c r="M213" s="32" t="str">
        <f>[1]I_Summary!M183</f>
        <v/>
      </c>
      <c r="N213" s="32" t="str">
        <f>[1]I_Summary!N183</f>
        <v/>
      </c>
      <c r="O213" s="219"/>
    </row>
    <row r="214" spans="1:26" ht="12.75" customHeight="1" x14ac:dyDescent="0.2">
      <c r="D214" s="301">
        <v>30</v>
      </c>
      <c r="E214" s="949" t="str">
        <f>[1]I_Summary!E184</f>
        <v/>
      </c>
      <c r="F214" s="971"/>
      <c r="G214" s="971"/>
      <c r="H214" s="950"/>
      <c r="I214" s="33" t="str">
        <f>[1]I_Summary!I184</f>
        <v/>
      </c>
      <c r="J214" s="33" t="str">
        <f>[1]I_Summary!J184</f>
        <v/>
      </c>
      <c r="K214" s="33" t="str">
        <f>[1]I_Summary!K184</f>
        <v/>
      </c>
      <c r="L214" s="33" t="str">
        <f>[1]I_Summary!L184</f>
        <v/>
      </c>
      <c r="M214" s="33" t="str">
        <f>[1]I_Summary!M184</f>
        <v/>
      </c>
      <c r="N214" s="33" t="str">
        <f>[1]I_Summary!N184</f>
        <v/>
      </c>
    </row>
    <row r="215" spans="1:26" ht="12.75" customHeight="1" x14ac:dyDescent="0.2">
      <c r="D215" s="301"/>
      <c r="E215" s="183"/>
      <c r="F215" s="183"/>
      <c r="G215" s="183"/>
      <c r="H215" s="183"/>
      <c r="I215" s="34"/>
      <c r="J215" s="34"/>
      <c r="K215" s="34"/>
      <c r="L215" s="34"/>
      <c r="M215" s="34"/>
      <c r="N215" s="34"/>
    </row>
    <row r="216" spans="1:26" s="246" customFormat="1" ht="18" customHeight="1" x14ac:dyDescent="0.25">
      <c r="A216" s="244">
        <v>5</v>
      </c>
      <c r="B216" s="186"/>
      <c r="C216" s="245" t="s">
        <v>692</v>
      </c>
      <c r="D216" s="967" t="str">
        <f>Translations!$B$315</f>
        <v>Szczegóły dotyczące środków, inwestycji i kamieni milowych</v>
      </c>
      <c r="E216" s="968"/>
      <c r="F216" s="968"/>
      <c r="G216" s="968"/>
      <c r="H216" s="968"/>
      <c r="I216" s="968"/>
      <c r="J216" s="968"/>
      <c r="K216" s="968"/>
      <c r="L216" s="968"/>
      <c r="M216" s="968"/>
      <c r="N216" s="968"/>
      <c r="O216" s="186"/>
      <c r="P216" s="118" t="str">
        <f>Translations!$B$316</f>
        <v>Szczegóły dotyczące środków</v>
      </c>
      <c r="Q216" s="116"/>
      <c r="R216" s="116"/>
      <c r="S216" s="116"/>
      <c r="T216" s="116"/>
      <c r="U216" s="116"/>
      <c r="V216" s="116"/>
      <c r="W216" s="116"/>
      <c r="X216" s="116"/>
      <c r="Y216" s="116"/>
      <c r="Z216" s="116"/>
    </row>
    <row r="217" spans="1:26" ht="5.0999999999999996" customHeight="1" x14ac:dyDescent="0.2">
      <c r="D217" s="301"/>
      <c r="E217" s="183"/>
      <c r="F217" s="183"/>
      <c r="G217" s="183"/>
      <c r="H217" s="183"/>
      <c r="I217" s="34"/>
      <c r="J217" s="34"/>
      <c r="K217" s="34"/>
      <c r="L217" s="34"/>
      <c r="M217" s="34"/>
      <c r="N217" s="34"/>
    </row>
    <row r="218" spans="1:26" ht="12.75" customHeight="1" x14ac:dyDescent="0.2">
      <c r="D218" s="247" t="s">
        <v>114</v>
      </c>
      <c r="E218" s="978" t="str">
        <f>Translations!$B$182</f>
        <v>Zaplanowane środki</v>
      </c>
      <c r="F218" s="1007"/>
      <c r="G218" s="1007"/>
      <c r="H218" s="1007"/>
      <c r="I218" s="1007"/>
      <c r="J218" s="1007"/>
      <c r="K218" s="1007"/>
      <c r="L218" s="1007"/>
      <c r="M218" s="1007"/>
      <c r="N218" s="1007"/>
    </row>
    <row r="219" spans="1:26" ht="5.0999999999999996" customHeight="1" x14ac:dyDescent="0.2"/>
    <row r="220" spans="1:26" ht="12.75" customHeight="1" x14ac:dyDescent="0.2">
      <c r="D220" s="305" t="str">
        <f>Translations!$B$110</f>
        <v>Nr</v>
      </c>
      <c r="E220" s="306" t="str">
        <f>Translations!$B$189</f>
        <v>Okres</v>
      </c>
      <c r="F220" s="1008" t="str">
        <f>Translations!$B$190</f>
        <v>Krótka nazwa lub wewnętrzny identyfikator</v>
      </c>
      <c r="G220" s="1009"/>
      <c r="H220" s="1008" t="str">
        <f>Translations!$B$191</f>
        <v>Szczegółowy opis</v>
      </c>
      <c r="I220" s="1010"/>
      <c r="J220" s="1010"/>
      <c r="K220" s="1010"/>
      <c r="L220" s="1010"/>
      <c r="M220" s="1010"/>
      <c r="N220" s="1010"/>
    </row>
    <row r="221" spans="1:26" ht="12.75" customHeight="1" x14ac:dyDescent="0.2">
      <c r="D221" s="308" t="s">
        <v>534</v>
      </c>
      <c r="E221" s="309" t="str">
        <f>[1]I_Summary!E191</f>
        <v/>
      </c>
      <c r="F221" s="1002" t="str">
        <f>[1]I_Summary!F191</f>
        <v/>
      </c>
      <c r="G221" s="1006" t="e">
        <f>IF(C_Milestones!#REF!="","",C_Milestones!#REF!)</f>
        <v>#REF!</v>
      </c>
      <c r="H221" s="1002" t="str">
        <f>[1]I_Summary!H191</f>
        <v/>
      </c>
      <c r="I221" s="1003" t="e">
        <f>IF(C_Milestones!#REF!="","",C_Milestones!#REF!)</f>
        <v>#REF!</v>
      </c>
      <c r="J221" s="1003" t="e">
        <f>IF(C_Milestones!#REF!="","",C_Milestones!#REF!)</f>
        <v>#REF!</v>
      </c>
      <c r="K221" s="1003" t="e">
        <f>IF(C_Milestones!#REF!="","",C_Milestones!#REF!)</f>
        <v>#REF!</v>
      </c>
      <c r="L221" s="1003" t="e">
        <f>IF(C_Milestones!#REF!="","",C_Milestones!#REF!)</f>
        <v>#REF!</v>
      </c>
      <c r="M221" s="1003" t="e">
        <f>IF(C_Milestones!#REF!="","",C_Milestones!#REF!)</f>
        <v>#REF!</v>
      </c>
      <c r="N221" s="1004" t="e">
        <f>IF(C_Milestones!#REF!="","",C_Milestones!#REF!)</f>
        <v>#REF!</v>
      </c>
    </row>
    <row r="222" spans="1:26" ht="12.75" customHeight="1" x14ac:dyDescent="0.2">
      <c r="D222" s="310" t="s">
        <v>535</v>
      </c>
      <c r="E222" s="311" t="str">
        <f>[1]I_Summary!E192</f>
        <v/>
      </c>
      <c r="F222" s="990" t="str">
        <f>[1]I_Summary!F192</f>
        <v/>
      </c>
      <c r="G222" s="994" t="e">
        <f>IF(C_Milestones!#REF!="","",C_Milestones!#REF!)</f>
        <v>#REF!</v>
      </c>
      <c r="H222" s="990" t="str">
        <f>[1]I_Summary!H192</f>
        <v/>
      </c>
      <c r="I222" s="991" t="e">
        <f>IF(C_Milestones!#REF!="","",C_Milestones!#REF!)</f>
        <v>#REF!</v>
      </c>
      <c r="J222" s="991" t="e">
        <f>IF(C_Milestones!#REF!="","",C_Milestones!#REF!)</f>
        <v>#REF!</v>
      </c>
      <c r="K222" s="991" t="e">
        <f>IF(C_Milestones!#REF!="","",C_Milestones!#REF!)</f>
        <v>#REF!</v>
      </c>
      <c r="L222" s="991" t="e">
        <f>IF(C_Milestones!#REF!="","",C_Milestones!#REF!)</f>
        <v>#REF!</v>
      </c>
      <c r="M222" s="991" t="e">
        <f>IF(C_Milestones!#REF!="","",C_Milestones!#REF!)</f>
        <v>#REF!</v>
      </c>
      <c r="N222" s="992" t="e">
        <f>IF(C_Milestones!#REF!="","",C_Milestones!#REF!)</f>
        <v>#REF!</v>
      </c>
    </row>
    <row r="223" spans="1:26" ht="12.75" customHeight="1" x14ac:dyDescent="0.2">
      <c r="D223" s="310" t="s">
        <v>536</v>
      </c>
      <c r="E223" s="311" t="str">
        <f>[1]I_Summary!E193</f>
        <v/>
      </c>
      <c r="F223" s="990" t="str">
        <f>[1]I_Summary!F193</f>
        <v/>
      </c>
      <c r="G223" s="994" t="e">
        <f>IF(C_Milestones!#REF!="","",C_Milestones!#REF!)</f>
        <v>#REF!</v>
      </c>
      <c r="H223" s="990" t="str">
        <f>[1]I_Summary!H193</f>
        <v/>
      </c>
      <c r="I223" s="991" t="e">
        <f>IF(C_Milestones!#REF!="","",C_Milestones!#REF!)</f>
        <v>#REF!</v>
      </c>
      <c r="J223" s="991" t="e">
        <f>IF(C_Milestones!#REF!="","",C_Milestones!#REF!)</f>
        <v>#REF!</v>
      </c>
      <c r="K223" s="991" t="e">
        <f>IF(C_Milestones!#REF!="","",C_Milestones!#REF!)</f>
        <v>#REF!</v>
      </c>
      <c r="L223" s="991" t="e">
        <f>IF(C_Milestones!#REF!="","",C_Milestones!#REF!)</f>
        <v>#REF!</v>
      </c>
      <c r="M223" s="991" t="e">
        <f>IF(C_Milestones!#REF!="","",C_Milestones!#REF!)</f>
        <v>#REF!</v>
      </c>
      <c r="N223" s="992" t="e">
        <f>IF(C_Milestones!#REF!="","",C_Milestones!#REF!)</f>
        <v>#REF!</v>
      </c>
    </row>
    <row r="224" spans="1:26" ht="12.75" customHeight="1" x14ac:dyDescent="0.2">
      <c r="D224" s="310" t="s">
        <v>537</v>
      </c>
      <c r="E224" s="311" t="str">
        <f>[1]I_Summary!E194</f>
        <v/>
      </c>
      <c r="F224" s="990" t="str">
        <f>[1]I_Summary!F194</f>
        <v/>
      </c>
      <c r="G224" s="992" t="e">
        <f>IF(C_Milestones!#REF!="","",C_Milestones!#REF!)</f>
        <v>#REF!</v>
      </c>
      <c r="H224" s="990" t="str">
        <f>[1]I_Summary!H194</f>
        <v/>
      </c>
      <c r="I224" s="991" t="e">
        <f>IF(C_Milestones!#REF!="","",C_Milestones!#REF!)</f>
        <v>#REF!</v>
      </c>
      <c r="J224" s="991" t="e">
        <f>IF(C_Milestones!#REF!="","",C_Milestones!#REF!)</f>
        <v>#REF!</v>
      </c>
      <c r="K224" s="991" t="e">
        <f>IF(C_Milestones!#REF!="","",C_Milestones!#REF!)</f>
        <v>#REF!</v>
      </c>
      <c r="L224" s="991" t="e">
        <f>IF(C_Milestones!#REF!="","",C_Milestones!#REF!)</f>
        <v>#REF!</v>
      </c>
      <c r="M224" s="991" t="e">
        <f>IF(C_Milestones!#REF!="","",C_Milestones!#REF!)</f>
        <v>#REF!</v>
      </c>
      <c r="N224" s="992" t="e">
        <f>IF(C_Milestones!#REF!="","",C_Milestones!#REF!)</f>
        <v>#REF!</v>
      </c>
    </row>
    <row r="225" spans="2:15" ht="12.75" customHeight="1" x14ac:dyDescent="0.2">
      <c r="D225" s="310" t="s">
        <v>538</v>
      </c>
      <c r="E225" s="311" t="str">
        <f>[1]I_Summary!E195</f>
        <v/>
      </c>
      <c r="F225" s="990" t="str">
        <f>[1]I_Summary!F195</f>
        <v/>
      </c>
      <c r="G225" s="992" t="e">
        <f>IF(C_Milestones!#REF!="","",C_Milestones!#REF!)</f>
        <v>#REF!</v>
      </c>
      <c r="H225" s="990" t="str">
        <f>[1]I_Summary!H195</f>
        <v/>
      </c>
      <c r="I225" s="991" t="e">
        <f>IF(C_Milestones!#REF!="","",C_Milestones!#REF!)</f>
        <v>#REF!</v>
      </c>
      <c r="J225" s="991" t="e">
        <f>IF(C_Milestones!#REF!="","",C_Milestones!#REF!)</f>
        <v>#REF!</v>
      </c>
      <c r="K225" s="991" t="e">
        <f>IF(C_Milestones!#REF!="","",C_Milestones!#REF!)</f>
        <v>#REF!</v>
      </c>
      <c r="L225" s="991" t="e">
        <f>IF(C_Milestones!#REF!="","",C_Milestones!#REF!)</f>
        <v>#REF!</v>
      </c>
      <c r="M225" s="991" t="e">
        <f>IF(C_Milestones!#REF!="","",C_Milestones!#REF!)</f>
        <v>#REF!</v>
      </c>
      <c r="N225" s="992" t="e">
        <f>IF(C_Milestones!#REF!="","",C_Milestones!#REF!)</f>
        <v>#REF!</v>
      </c>
    </row>
    <row r="226" spans="2:15" ht="12.75" customHeight="1" x14ac:dyDescent="0.2">
      <c r="D226" s="310" t="s">
        <v>539</v>
      </c>
      <c r="E226" s="311" t="str">
        <f>[1]I_Summary!E196</f>
        <v/>
      </c>
      <c r="F226" s="990" t="str">
        <f>[1]I_Summary!F196</f>
        <v/>
      </c>
      <c r="G226" s="992" t="e">
        <f>IF(C_Milestones!#REF!="","",C_Milestones!#REF!)</f>
        <v>#REF!</v>
      </c>
      <c r="H226" s="990" t="str">
        <f>[1]I_Summary!H196</f>
        <v/>
      </c>
      <c r="I226" s="991" t="e">
        <f>IF(C_Milestones!#REF!="","",C_Milestones!#REF!)</f>
        <v>#REF!</v>
      </c>
      <c r="J226" s="991" t="e">
        <f>IF(C_Milestones!#REF!="","",C_Milestones!#REF!)</f>
        <v>#REF!</v>
      </c>
      <c r="K226" s="991" t="e">
        <f>IF(C_Milestones!#REF!="","",C_Milestones!#REF!)</f>
        <v>#REF!</v>
      </c>
      <c r="L226" s="991" t="e">
        <f>IF(C_Milestones!#REF!="","",C_Milestones!#REF!)</f>
        <v>#REF!</v>
      </c>
      <c r="M226" s="991" t="e">
        <f>IF(C_Milestones!#REF!="","",C_Milestones!#REF!)</f>
        <v>#REF!</v>
      </c>
      <c r="N226" s="992" t="e">
        <f>IF(C_Milestones!#REF!="","",C_Milestones!#REF!)</f>
        <v>#REF!</v>
      </c>
    </row>
    <row r="227" spans="2:15" ht="12.75" customHeight="1" x14ac:dyDescent="0.2">
      <c r="D227" s="310" t="s">
        <v>540</v>
      </c>
      <c r="E227" s="311" t="str">
        <f>[1]I_Summary!E197</f>
        <v/>
      </c>
      <c r="F227" s="990" t="str">
        <f>[1]I_Summary!F197</f>
        <v/>
      </c>
      <c r="G227" s="992" t="e">
        <f>IF(C_Milestones!#REF!="","",C_Milestones!#REF!)</f>
        <v>#REF!</v>
      </c>
      <c r="H227" s="990" t="str">
        <f>[1]I_Summary!H197</f>
        <v/>
      </c>
      <c r="I227" s="991" t="e">
        <f>IF(C_Milestones!#REF!="","",C_Milestones!#REF!)</f>
        <v>#REF!</v>
      </c>
      <c r="J227" s="991" t="e">
        <f>IF(C_Milestones!#REF!="","",C_Milestones!#REF!)</f>
        <v>#REF!</v>
      </c>
      <c r="K227" s="991" t="e">
        <f>IF(C_Milestones!#REF!="","",C_Milestones!#REF!)</f>
        <v>#REF!</v>
      </c>
      <c r="L227" s="991" t="e">
        <f>IF(C_Milestones!#REF!="","",C_Milestones!#REF!)</f>
        <v>#REF!</v>
      </c>
      <c r="M227" s="991" t="e">
        <f>IF(C_Milestones!#REF!="","",C_Milestones!#REF!)</f>
        <v>#REF!</v>
      </c>
      <c r="N227" s="992" t="e">
        <f>IF(C_Milestones!#REF!="","",C_Milestones!#REF!)</f>
        <v>#REF!</v>
      </c>
    </row>
    <row r="228" spans="2:15" ht="12.75" customHeight="1" x14ac:dyDescent="0.2">
      <c r="D228" s="310" t="s">
        <v>541</v>
      </c>
      <c r="E228" s="311" t="str">
        <f>[1]I_Summary!E198</f>
        <v/>
      </c>
      <c r="F228" s="990" t="str">
        <f>[1]I_Summary!F198</f>
        <v/>
      </c>
      <c r="G228" s="992" t="e">
        <f>IF(C_Milestones!#REF!="","",C_Milestones!#REF!)</f>
        <v>#REF!</v>
      </c>
      <c r="H228" s="990" t="str">
        <f>[1]I_Summary!H198</f>
        <v/>
      </c>
      <c r="I228" s="991" t="e">
        <f>IF(C_Milestones!#REF!="","",C_Milestones!#REF!)</f>
        <v>#REF!</v>
      </c>
      <c r="J228" s="991" t="e">
        <f>IF(C_Milestones!#REF!="","",C_Milestones!#REF!)</f>
        <v>#REF!</v>
      </c>
      <c r="K228" s="991" t="e">
        <f>IF(C_Milestones!#REF!="","",C_Milestones!#REF!)</f>
        <v>#REF!</v>
      </c>
      <c r="L228" s="991" t="e">
        <f>IF(C_Milestones!#REF!="","",C_Milestones!#REF!)</f>
        <v>#REF!</v>
      </c>
      <c r="M228" s="991" t="e">
        <f>IF(C_Milestones!#REF!="","",C_Milestones!#REF!)</f>
        <v>#REF!</v>
      </c>
      <c r="N228" s="992" t="e">
        <f>IF(C_Milestones!#REF!="","",C_Milestones!#REF!)</f>
        <v>#REF!</v>
      </c>
    </row>
    <row r="229" spans="2:15" ht="12.75" customHeight="1" x14ac:dyDescent="0.2">
      <c r="D229" s="310" t="s">
        <v>542</v>
      </c>
      <c r="E229" s="311" t="str">
        <f>[1]I_Summary!E199</f>
        <v/>
      </c>
      <c r="F229" s="990" t="str">
        <f>[1]I_Summary!F199</f>
        <v/>
      </c>
      <c r="G229" s="992" t="e">
        <f>IF(C_Milestones!#REF!="","",C_Milestones!#REF!)</f>
        <v>#REF!</v>
      </c>
      <c r="H229" s="990" t="str">
        <f>[1]I_Summary!H199</f>
        <v/>
      </c>
      <c r="I229" s="991" t="e">
        <f>IF(C_Milestones!#REF!="","",C_Milestones!#REF!)</f>
        <v>#REF!</v>
      </c>
      <c r="J229" s="991" t="e">
        <f>IF(C_Milestones!#REF!="","",C_Milestones!#REF!)</f>
        <v>#REF!</v>
      </c>
      <c r="K229" s="991" t="e">
        <f>IF(C_Milestones!#REF!="","",C_Milestones!#REF!)</f>
        <v>#REF!</v>
      </c>
      <c r="L229" s="991" t="e">
        <f>IF(C_Milestones!#REF!="","",C_Milestones!#REF!)</f>
        <v>#REF!</v>
      </c>
      <c r="M229" s="991" t="e">
        <f>IF(C_Milestones!#REF!="","",C_Milestones!#REF!)</f>
        <v>#REF!</v>
      </c>
      <c r="N229" s="992" t="e">
        <f>IF(C_Milestones!#REF!="","",C_Milestones!#REF!)</f>
        <v>#REF!</v>
      </c>
    </row>
    <row r="230" spans="2:15" ht="12.75" customHeight="1" x14ac:dyDescent="0.2">
      <c r="B230" s="219"/>
      <c r="C230" s="219"/>
      <c r="D230" s="312" t="s">
        <v>543</v>
      </c>
      <c r="E230" s="313" t="str">
        <f>[1]I_Summary!E200</f>
        <v/>
      </c>
      <c r="F230" s="985" t="str">
        <f>[1]I_Summary!F200</f>
        <v/>
      </c>
      <c r="G230" s="987" t="e">
        <f>IF(C_Milestones!#REF!="","",C_Milestones!#REF!)</f>
        <v>#REF!</v>
      </c>
      <c r="H230" s="985" t="str">
        <f>[1]I_Summary!H200</f>
        <v/>
      </c>
      <c r="I230" s="986" t="e">
        <f>IF(C_Milestones!#REF!="","",C_Milestones!#REF!)</f>
        <v>#REF!</v>
      </c>
      <c r="J230" s="986" t="e">
        <f>IF(C_Milestones!#REF!="","",C_Milestones!#REF!)</f>
        <v>#REF!</v>
      </c>
      <c r="K230" s="986" t="e">
        <f>IF(C_Milestones!#REF!="","",C_Milestones!#REF!)</f>
        <v>#REF!</v>
      </c>
      <c r="L230" s="986" t="e">
        <f>IF(C_Milestones!#REF!="","",C_Milestones!#REF!)</f>
        <v>#REF!</v>
      </c>
      <c r="M230" s="986" t="e">
        <f>IF(C_Milestones!#REF!="","",C_Milestones!#REF!)</f>
        <v>#REF!</v>
      </c>
      <c r="N230" s="987" t="e">
        <f>IF(C_Milestones!#REF!="","",C_Milestones!#REF!)</f>
        <v>#REF!</v>
      </c>
      <c r="O230" s="219"/>
    </row>
    <row r="231" spans="2:15" ht="5.0999999999999996" customHeight="1" x14ac:dyDescent="0.2">
      <c r="B231" s="219"/>
      <c r="C231" s="219"/>
      <c r="O231" s="219"/>
    </row>
    <row r="232" spans="2:15" ht="12.75" customHeight="1" x14ac:dyDescent="0.25">
      <c r="B232" s="219"/>
      <c r="C232" s="219"/>
      <c r="D232" s="305" t="str">
        <f>Translations!$B$110</f>
        <v>Nr</v>
      </c>
      <c r="E232" s="995" t="str">
        <f>Translations!$B$206</f>
        <v xml:space="preserve">Szczegółowy opis warunków podstawowych </v>
      </c>
      <c r="F232" s="996"/>
      <c r="G232" s="996"/>
      <c r="H232" s="997"/>
      <c r="I232" s="998" t="str">
        <f>Translations!$B$207</f>
        <v>Uzasadnienie decyzji o środkach</v>
      </c>
      <c r="J232" s="999"/>
      <c r="K232" s="1000"/>
      <c r="L232" s="998" t="str">
        <f>Translations!$B$208</f>
        <v>Jakościowa ocena skutków</v>
      </c>
      <c r="M232" s="1001"/>
      <c r="N232" s="1001"/>
      <c r="O232" s="219"/>
    </row>
    <row r="233" spans="2:15" ht="12.75" customHeight="1" x14ac:dyDescent="0.2">
      <c r="B233" s="219"/>
      <c r="C233" s="219"/>
      <c r="D233" s="308" t="str">
        <f>D221</f>
        <v>ME1</v>
      </c>
      <c r="E233" s="1002" t="str">
        <f>[1]I_Summary!E203</f>
        <v/>
      </c>
      <c r="F233" s="1003"/>
      <c r="G233" s="1003"/>
      <c r="H233" s="1004"/>
      <c r="I233" s="1002" t="str">
        <f>[1]I_Summary!I203</f>
        <v/>
      </c>
      <c r="J233" s="1005"/>
      <c r="K233" s="1006"/>
      <c r="L233" s="1002" t="str">
        <f>[1]I_Summary!L203</f>
        <v/>
      </c>
      <c r="M233" s="1003"/>
      <c r="N233" s="1004"/>
      <c r="O233" s="219"/>
    </row>
    <row r="234" spans="2:15" ht="12.75" customHeight="1" x14ac:dyDescent="0.2">
      <c r="B234" s="219"/>
      <c r="C234" s="219"/>
      <c r="D234" s="310" t="str">
        <f t="shared" ref="D234:D242" si="3">D222</f>
        <v>ME2</v>
      </c>
      <c r="E234" s="990" t="str">
        <f>[1]I_Summary!E204</f>
        <v/>
      </c>
      <c r="F234" s="991"/>
      <c r="G234" s="991"/>
      <c r="H234" s="992"/>
      <c r="I234" s="990" t="str">
        <f>[1]I_Summary!I204</f>
        <v/>
      </c>
      <c r="J234" s="991"/>
      <c r="K234" s="992"/>
      <c r="L234" s="990" t="str">
        <f>[1]I_Summary!L204</f>
        <v/>
      </c>
      <c r="M234" s="991"/>
      <c r="N234" s="992"/>
      <c r="O234" s="219"/>
    </row>
    <row r="235" spans="2:15" ht="12.75" customHeight="1" x14ac:dyDescent="0.2">
      <c r="B235" s="219"/>
      <c r="C235" s="219"/>
      <c r="D235" s="310" t="str">
        <f t="shared" si="3"/>
        <v>ME3</v>
      </c>
      <c r="E235" s="990" t="str">
        <f>[1]I_Summary!E205</f>
        <v/>
      </c>
      <c r="F235" s="991"/>
      <c r="G235" s="991"/>
      <c r="H235" s="992"/>
      <c r="I235" s="990" t="str">
        <f>[1]I_Summary!I205</f>
        <v/>
      </c>
      <c r="J235" s="991"/>
      <c r="K235" s="992"/>
      <c r="L235" s="990" t="str">
        <f>[1]I_Summary!L205</f>
        <v/>
      </c>
      <c r="M235" s="991"/>
      <c r="N235" s="992"/>
      <c r="O235" s="219"/>
    </row>
    <row r="236" spans="2:15" ht="12.75" customHeight="1" x14ac:dyDescent="0.2">
      <c r="B236" s="219"/>
      <c r="C236" s="219"/>
      <c r="D236" s="310" t="str">
        <f t="shared" si="3"/>
        <v>ME4</v>
      </c>
      <c r="E236" s="990" t="str">
        <f>[1]I_Summary!E206</f>
        <v/>
      </c>
      <c r="F236" s="991"/>
      <c r="G236" s="991"/>
      <c r="H236" s="992"/>
      <c r="I236" s="990" t="str">
        <f>[1]I_Summary!I206</f>
        <v/>
      </c>
      <c r="J236" s="991"/>
      <c r="K236" s="992"/>
      <c r="L236" s="990" t="str">
        <f>[1]I_Summary!L206</f>
        <v/>
      </c>
      <c r="M236" s="991"/>
      <c r="N236" s="992"/>
      <c r="O236" s="219"/>
    </row>
    <row r="237" spans="2:15" ht="12.75" customHeight="1" x14ac:dyDescent="0.2">
      <c r="B237" s="219"/>
      <c r="C237" s="219"/>
      <c r="D237" s="310" t="str">
        <f t="shared" si="3"/>
        <v>ME5</v>
      </c>
      <c r="E237" s="990" t="str">
        <f>[1]I_Summary!E207</f>
        <v/>
      </c>
      <c r="F237" s="991"/>
      <c r="G237" s="991"/>
      <c r="H237" s="992"/>
      <c r="I237" s="990" t="str">
        <f>[1]I_Summary!I207</f>
        <v/>
      </c>
      <c r="J237" s="991"/>
      <c r="K237" s="992"/>
      <c r="L237" s="990" t="str">
        <f>[1]I_Summary!L207</f>
        <v/>
      </c>
      <c r="M237" s="991"/>
      <c r="N237" s="992"/>
      <c r="O237" s="219"/>
    </row>
    <row r="238" spans="2:15" ht="12.75" customHeight="1" x14ac:dyDescent="0.2">
      <c r="B238" s="219"/>
      <c r="C238" s="219"/>
      <c r="D238" s="310" t="str">
        <f t="shared" si="3"/>
        <v>ME6</v>
      </c>
      <c r="E238" s="990" t="str">
        <f>[1]I_Summary!E208</f>
        <v/>
      </c>
      <c r="F238" s="991"/>
      <c r="G238" s="991"/>
      <c r="H238" s="992"/>
      <c r="I238" s="990" t="str">
        <f>[1]I_Summary!I208</f>
        <v/>
      </c>
      <c r="J238" s="991"/>
      <c r="K238" s="992"/>
      <c r="L238" s="990" t="str">
        <f>[1]I_Summary!L208</f>
        <v/>
      </c>
      <c r="M238" s="991"/>
      <c r="N238" s="992"/>
      <c r="O238" s="219"/>
    </row>
    <row r="239" spans="2:15" ht="12.75" customHeight="1" x14ac:dyDescent="0.2">
      <c r="B239" s="219"/>
      <c r="C239" s="219"/>
      <c r="D239" s="310" t="str">
        <f t="shared" si="3"/>
        <v>ME7</v>
      </c>
      <c r="E239" s="990" t="str">
        <f>[1]I_Summary!E209</f>
        <v/>
      </c>
      <c r="F239" s="991"/>
      <c r="G239" s="991"/>
      <c r="H239" s="992"/>
      <c r="I239" s="990" t="str">
        <f>[1]I_Summary!I209</f>
        <v/>
      </c>
      <c r="J239" s="991"/>
      <c r="K239" s="992"/>
      <c r="L239" s="990" t="str">
        <f>[1]I_Summary!L209</f>
        <v/>
      </c>
      <c r="M239" s="991"/>
      <c r="N239" s="992"/>
      <c r="O239" s="219"/>
    </row>
    <row r="240" spans="2:15" ht="12.75" customHeight="1" x14ac:dyDescent="0.2">
      <c r="B240" s="219"/>
      <c r="C240" s="219"/>
      <c r="D240" s="310" t="str">
        <f t="shared" si="3"/>
        <v>ME8</v>
      </c>
      <c r="E240" s="990" t="str">
        <f>[1]I_Summary!E210</f>
        <v/>
      </c>
      <c r="F240" s="991"/>
      <c r="G240" s="991"/>
      <c r="H240" s="992"/>
      <c r="I240" s="990" t="str">
        <f>[1]I_Summary!I210</f>
        <v/>
      </c>
      <c r="J240" s="991"/>
      <c r="K240" s="992"/>
      <c r="L240" s="990" t="str">
        <f>[1]I_Summary!L210</f>
        <v/>
      </c>
      <c r="M240" s="993"/>
      <c r="N240" s="994"/>
      <c r="O240" s="219"/>
    </row>
    <row r="241" spans="2:15" ht="12.75" customHeight="1" x14ac:dyDescent="0.2">
      <c r="B241" s="219"/>
      <c r="C241" s="219"/>
      <c r="D241" s="310" t="str">
        <f t="shared" si="3"/>
        <v>ME9</v>
      </c>
      <c r="E241" s="990" t="str">
        <f>[1]I_Summary!E211</f>
        <v/>
      </c>
      <c r="F241" s="991"/>
      <c r="G241" s="991"/>
      <c r="H241" s="992"/>
      <c r="I241" s="990" t="str">
        <f>[1]I_Summary!I211</f>
        <v/>
      </c>
      <c r="J241" s="991"/>
      <c r="K241" s="992"/>
      <c r="L241" s="990" t="str">
        <f>[1]I_Summary!L211</f>
        <v/>
      </c>
      <c r="M241" s="991"/>
      <c r="N241" s="992"/>
      <c r="O241" s="219"/>
    </row>
    <row r="242" spans="2:15" ht="12.75" customHeight="1" x14ac:dyDescent="0.2">
      <c r="B242" s="219"/>
      <c r="C242" s="219"/>
      <c r="D242" s="312" t="str">
        <f t="shared" si="3"/>
        <v>ME10</v>
      </c>
      <c r="E242" s="985" t="str">
        <f>[1]I_Summary!E212</f>
        <v/>
      </c>
      <c r="F242" s="986"/>
      <c r="G242" s="986"/>
      <c r="H242" s="987"/>
      <c r="I242" s="985" t="str">
        <f>[1]I_Summary!I212</f>
        <v/>
      </c>
      <c r="J242" s="986"/>
      <c r="K242" s="987"/>
      <c r="L242" s="985" t="str">
        <f>[1]I_Summary!L212</f>
        <v/>
      </c>
      <c r="M242" s="986"/>
      <c r="N242" s="987"/>
      <c r="O242" s="219"/>
    </row>
    <row r="243" spans="2:15" ht="5.0999999999999996" customHeight="1" x14ac:dyDescent="0.2">
      <c r="B243" s="219"/>
      <c r="C243" s="219"/>
      <c r="O243" s="219"/>
    </row>
    <row r="244" spans="2:15" ht="51" customHeight="1" x14ac:dyDescent="0.2">
      <c r="B244" s="219"/>
      <c r="C244" s="219"/>
      <c r="D244" s="305" t="str">
        <f>Translations!$B$110</f>
        <v>Nr</v>
      </c>
      <c r="E244" s="306" t="str">
        <f>Translations!$B$211</f>
        <v>(i) przejście na technologie nisko- lub bezemisyjne</v>
      </c>
      <c r="F244" s="306" t="str">
        <f>Translations!$B$212</f>
        <v>(ii) efektywność energetyczna i oszczędność energii</v>
      </c>
      <c r="G244" s="306" t="str">
        <f>Translations!$B$222</f>
        <v>(iii) (1) wodór</v>
      </c>
      <c r="H244" s="306" t="str">
        <f>Translations!$B$223</f>
        <v>(iii) (2) energia elektryczna</v>
      </c>
      <c r="I244" s="306" t="str">
        <f>Translations!$B$224</f>
        <v>(iii) (3) biomasa KZR</v>
      </c>
      <c r="J244" s="306" t="str">
        <f>Translations!$B$225</f>
        <v>(iii) (4) paliwa alternatywne</v>
      </c>
      <c r="K244" s="306" t="str">
        <f>Translations!$B$226</f>
        <v>(iii) (5) inne źródła energii odnawialnej</v>
      </c>
      <c r="L244" s="306" t="str">
        <f>Translations!$B$227</f>
        <v>(iv) zasobooszczędność itp.</v>
      </c>
      <c r="M244" s="306" t="str">
        <f>Translations!$B$220</f>
        <v>(v) wychwytywanie, składowanie i utylizacja dwutlenku węgla</v>
      </c>
      <c r="N244" s="306" t="str">
        <f>Translations!$B$221</f>
        <v>(vi) inne</v>
      </c>
      <c r="O244" s="219"/>
    </row>
    <row r="245" spans="2:15" ht="12.75" customHeight="1" x14ac:dyDescent="0.2">
      <c r="B245" s="219"/>
      <c r="C245" s="219"/>
      <c r="D245" s="308" t="str">
        <f>D221</f>
        <v>ME1</v>
      </c>
      <c r="E245" s="309" t="str">
        <f>[1]I_Summary!E215</f>
        <v/>
      </c>
      <c r="F245" s="309" t="str">
        <f>[1]I_Summary!F215</f>
        <v/>
      </c>
      <c r="G245" s="309" t="str">
        <f>[1]I_Summary!G215</f>
        <v/>
      </c>
      <c r="H245" s="309" t="str">
        <f>[1]I_Summary!H215</f>
        <v/>
      </c>
      <c r="I245" s="309" t="str">
        <f>[1]I_Summary!I215</f>
        <v/>
      </c>
      <c r="J245" s="309" t="str">
        <f>[1]I_Summary!J215</f>
        <v/>
      </c>
      <c r="K245" s="309" t="str">
        <f>[1]I_Summary!K215</f>
        <v/>
      </c>
      <c r="L245" s="309" t="str">
        <f>[1]I_Summary!L215</f>
        <v/>
      </c>
      <c r="M245" s="309" t="str">
        <f>[1]I_Summary!M215</f>
        <v/>
      </c>
      <c r="N245" s="309" t="str">
        <f>[1]I_Summary!N215</f>
        <v/>
      </c>
      <c r="O245" s="219"/>
    </row>
    <row r="246" spans="2:15" ht="12.75" customHeight="1" x14ac:dyDescent="0.2">
      <c r="B246" s="219"/>
      <c r="C246" s="219"/>
      <c r="D246" s="310" t="str">
        <f t="shared" ref="D246:D254" si="4">D222</f>
        <v>ME2</v>
      </c>
      <c r="E246" s="311" t="str">
        <f>[1]I_Summary!E216</f>
        <v/>
      </c>
      <c r="F246" s="311" t="str">
        <f>[1]I_Summary!F216</f>
        <v/>
      </c>
      <c r="G246" s="311" t="str">
        <f>[1]I_Summary!G216</f>
        <v/>
      </c>
      <c r="H246" s="311" t="str">
        <f>[1]I_Summary!H216</f>
        <v/>
      </c>
      <c r="I246" s="311" t="str">
        <f>[1]I_Summary!I216</f>
        <v/>
      </c>
      <c r="J246" s="311" t="str">
        <f>[1]I_Summary!J216</f>
        <v/>
      </c>
      <c r="K246" s="311" t="str">
        <f>[1]I_Summary!K216</f>
        <v/>
      </c>
      <c r="L246" s="311" t="str">
        <f>[1]I_Summary!L216</f>
        <v/>
      </c>
      <c r="M246" s="311" t="str">
        <f>[1]I_Summary!M216</f>
        <v/>
      </c>
      <c r="N246" s="311" t="str">
        <f>[1]I_Summary!N216</f>
        <v/>
      </c>
      <c r="O246" s="219"/>
    </row>
    <row r="247" spans="2:15" ht="12.75" customHeight="1" x14ac:dyDescent="0.2">
      <c r="B247" s="219"/>
      <c r="C247" s="219"/>
      <c r="D247" s="310" t="str">
        <f t="shared" si="4"/>
        <v>ME3</v>
      </c>
      <c r="E247" s="311" t="str">
        <f>[1]I_Summary!E217</f>
        <v/>
      </c>
      <c r="F247" s="311" t="str">
        <f>[1]I_Summary!F217</f>
        <v/>
      </c>
      <c r="G247" s="311" t="str">
        <f>[1]I_Summary!G217</f>
        <v/>
      </c>
      <c r="H247" s="311" t="str">
        <f>[1]I_Summary!H217</f>
        <v/>
      </c>
      <c r="I247" s="311" t="str">
        <f>[1]I_Summary!I217</f>
        <v/>
      </c>
      <c r="J247" s="311" t="str">
        <f>[1]I_Summary!J217</f>
        <v/>
      </c>
      <c r="K247" s="311" t="str">
        <f>[1]I_Summary!K217</f>
        <v/>
      </c>
      <c r="L247" s="311" t="str">
        <f>[1]I_Summary!L217</f>
        <v/>
      </c>
      <c r="M247" s="311" t="str">
        <f>[1]I_Summary!M217</f>
        <v/>
      </c>
      <c r="N247" s="311" t="str">
        <f>[1]I_Summary!N217</f>
        <v/>
      </c>
      <c r="O247" s="219"/>
    </row>
    <row r="248" spans="2:15" ht="12.75" customHeight="1" x14ac:dyDescent="0.2">
      <c r="B248" s="219"/>
      <c r="C248" s="219"/>
      <c r="D248" s="310" t="str">
        <f t="shared" si="4"/>
        <v>ME4</v>
      </c>
      <c r="E248" s="311" t="str">
        <f>[1]I_Summary!E218</f>
        <v/>
      </c>
      <c r="F248" s="311" t="str">
        <f>[1]I_Summary!F218</f>
        <v/>
      </c>
      <c r="G248" s="311" t="str">
        <f>[1]I_Summary!G218</f>
        <v/>
      </c>
      <c r="H248" s="311" t="str">
        <f>[1]I_Summary!H218</f>
        <v/>
      </c>
      <c r="I248" s="311" t="str">
        <f>[1]I_Summary!I218</f>
        <v/>
      </c>
      <c r="J248" s="311" t="str">
        <f>[1]I_Summary!J218</f>
        <v/>
      </c>
      <c r="K248" s="311" t="str">
        <f>[1]I_Summary!K218</f>
        <v/>
      </c>
      <c r="L248" s="311" t="str">
        <f>[1]I_Summary!L218</f>
        <v/>
      </c>
      <c r="M248" s="311" t="str">
        <f>[1]I_Summary!M218</f>
        <v/>
      </c>
      <c r="N248" s="311" t="str">
        <f>[1]I_Summary!N218</f>
        <v/>
      </c>
      <c r="O248" s="219"/>
    </row>
    <row r="249" spans="2:15" ht="12.75" customHeight="1" x14ac:dyDescent="0.2">
      <c r="B249" s="219"/>
      <c r="C249" s="219"/>
      <c r="D249" s="310" t="str">
        <f t="shared" si="4"/>
        <v>ME5</v>
      </c>
      <c r="E249" s="311" t="str">
        <f>[1]I_Summary!E219</f>
        <v/>
      </c>
      <c r="F249" s="311" t="str">
        <f>[1]I_Summary!F219</f>
        <v/>
      </c>
      <c r="G249" s="311" t="str">
        <f>[1]I_Summary!G219</f>
        <v/>
      </c>
      <c r="H249" s="311" t="str">
        <f>[1]I_Summary!H219</f>
        <v/>
      </c>
      <c r="I249" s="311" t="str">
        <f>[1]I_Summary!I219</f>
        <v/>
      </c>
      <c r="J249" s="311" t="str">
        <f>[1]I_Summary!J219</f>
        <v/>
      </c>
      <c r="K249" s="311" t="str">
        <f>[1]I_Summary!K219</f>
        <v/>
      </c>
      <c r="L249" s="311" t="str">
        <f>[1]I_Summary!L219</f>
        <v/>
      </c>
      <c r="M249" s="311" t="str">
        <f>[1]I_Summary!M219</f>
        <v/>
      </c>
      <c r="N249" s="311" t="str">
        <f>[1]I_Summary!N219</f>
        <v/>
      </c>
      <c r="O249" s="219"/>
    </row>
    <row r="250" spans="2:15" ht="12.75" customHeight="1" x14ac:dyDescent="0.2">
      <c r="B250" s="219"/>
      <c r="C250" s="219"/>
      <c r="D250" s="310" t="str">
        <f t="shared" si="4"/>
        <v>ME6</v>
      </c>
      <c r="E250" s="311" t="str">
        <f>[1]I_Summary!E220</f>
        <v/>
      </c>
      <c r="F250" s="311" t="str">
        <f>[1]I_Summary!F220</f>
        <v/>
      </c>
      <c r="G250" s="311" t="str">
        <f>[1]I_Summary!G220</f>
        <v/>
      </c>
      <c r="H250" s="311" t="str">
        <f>[1]I_Summary!H220</f>
        <v/>
      </c>
      <c r="I250" s="311" t="str">
        <f>[1]I_Summary!I220</f>
        <v/>
      </c>
      <c r="J250" s="311" t="str">
        <f>[1]I_Summary!J220</f>
        <v/>
      </c>
      <c r="K250" s="311" t="str">
        <f>[1]I_Summary!K220</f>
        <v/>
      </c>
      <c r="L250" s="311" t="str">
        <f>[1]I_Summary!L220</f>
        <v/>
      </c>
      <c r="M250" s="311" t="str">
        <f>[1]I_Summary!M220</f>
        <v/>
      </c>
      <c r="N250" s="311" t="str">
        <f>[1]I_Summary!N220</f>
        <v/>
      </c>
      <c r="O250" s="219"/>
    </row>
    <row r="251" spans="2:15" ht="12.75" customHeight="1" x14ac:dyDescent="0.2">
      <c r="B251" s="219"/>
      <c r="C251" s="219"/>
      <c r="D251" s="310" t="str">
        <f t="shared" si="4"/>
        <v>ME7</v>
      </c>
      <c r="E251" s="311" t="str">
        <f>[1]I_Summary!E221</f>
        <v/>
      </c>
      <c r="F251" s="311" t="str">
        <f>[1]I_Summary!F221</f>
        <v/>
      </c>
      <c r="G251" s="311" t="str">
        <f>[1]I_Summary!G221</f>
        <v/>
      </c>
      <c r="H251" s="311" t="str">
        <f>[1]I_Summary!H221</f>
        <v/>
      </c>
      <c r="I251" s="311" t="str">
        <f>[1]I_Summary!I221</f>
        <v/>
      </c>
      <c r="J251" s="311" t="str">
        <f>[1]I_Summary!J221</f>
        <v/>
      </c>
      <c r="K251" s="311" t="str">
        <f>[1]I_Summary!K221</f>
        <v/>
      </c>
      <c r="L251" s="311" t="str">
        <f>[1]I_Summary!L221</f>
        <v/>
      </c>
      <c r="M251" s="311" t="str">
        <f>[1]I_Summary!M221</f>
        <v/>
      </c>
      <c r="N251" s="311" t="str">
        <f>[1]I_Summary!N221</f>
        <v/>
      </c>
      <c r="O251" s="219"/>
    </row>
    <row r="252" spans="2:15" ht="12.75" customHeight="1" x14ac:dyDescent="0.2">
      <c r="B252" s="219"/>
      <c r="C252" s="219"/>
      <c r="D252" s="310" t="str">
        <f t="shared" si="4"/>
        <v>ME8</v>
      </c>
      <c r="E252" s="311" t="str">
        <f>[1]I_Summary!E222</f>
        <v/>
      </c>
      <c r="F252" s="311" t="str">
        <f>[1]I_Summary!F222</f>
        <v/>
      </c>
      <c r="G252" s="311" t="str">
        <f>[1]I_Summary!G222</f>
        <v/>
      </c>
      <c r="H252" s="311" t="str">
        <f>[1]I_Summary!H222</f>
        <v/>
      </c>
      <c r="I252" s="311" t="str">
        <f>[1]I_Summary!I222</f>
        <v/>
      </c>
      <c r="J252" s="311" t="str">
        <f>[1]I_Summary!J222</f>
        <v/>
      </c>
      <c r="K252" s="311" t="str">
        <f>[1]I_Summary!K222</f>
        <v/>
      </c>
      <c r="L252" s="311" t="str">
        <f>[1]I_Summary!L222</f>
        <v/>
      </c>
      <c r="M252" s="311" t="str">
        <f>[1]I_Summary!M222</f>
        <v/>
      </c>
      <c r="N252" s="311" t="str">
        <f>[1]I_Summary!N222</f>
        <v/>
      </c>
      <c r="O252" s="219"/>
    </row>
    <row r="253" spans="2:15" ht="12.75" customHeight="1" x14ac:dyDescent="0.2">
      <c r="B253" s="219"/>
      <c r="C253" s="219"/>
      <c r="D253" s="310" t="str">
        <f t="shared" si="4"/>
        <v>ME9</v>
      </c>
      <c r="E253" s="311" t="str">
        <f>[1]I_Summary!E223</f>
        <v/>
      </c>
      <c r="F253" s="311" t="str">
        <f>[1]I_Summary!F223</f>
        <v/>
      </c>
      <c r="G253" s="311" t="str">
        <f>[1]I_Summary!G223</f>
        <v/>
      </c>
      <c r="H253" s="311" t="str">
        <f>[1]I_Summary!H223</f>
        <v/>
      </c>
      <c r="I253" s="311" t="str">
        <f>[1]I_Summary!I223</f>
        <v/>
      </c>
      <c r="J253" s="311" t="str">
        <f>[1]I_Summary!J223</f>
        <v/>
      </c>
      <c r="K253" s="311" t="str">
        <f>[1]I_Summary!K223</f>
        <v/>
      </c>
      <c r="L253" s="311" t="str">
        <f>[1]I_Summary!L223</f>
        <v/>
      </c>
      <c r="M253" s="311" t="str">
        <f>[1]I_Summary!M223</f>
        <v/>
      </c>
      <c r="N253" s="311" t="str">
        <f>[1]I_Summary!N223</f>
        <v/>
      </c>
      <c r="O253" s="219"/>
    </row>
    <row r="254" spans="2:15" ht="12.75" customHeight="1" x14ac:dyDescent="0.2">
      <c r="B254" s="219"/>
      <c r="C254" s="219"/>
      <c r="D254" s="312" t="str">
        <f t="shared" si="4"/>
        <v>ME10</v>
      </c>
      <c r="E254" s="313" t="str">
        <f>[1]I_Summary!E224</f>
        <v/>
      </c>
      <c r="F254" s="313" t="str">
        <f>[1]I_Summary!F224</f>
        <v/>
      </c>
      <c r="G254" s="313" t="str">
        <f>[1]I_Summary!G224</f>
        <v/>
      </c>
      <c r="H254" s="313" t="str">
        <f>[1]I_Summary!H224</f>
        <v/>
      </c>
      <c r="I254" s="313" t="str">
        <f>[1]I_Summary!I224</f>
        <v/>
      </c>
      <c r="J254" s="313" t="str">
        <f>[1]I_Summary!J224</f>
        <v/>
      </c>
      <c r="K254" s="313" t="str">
        <f>[1]I_Summary!K224</f>
        <v/>
      </c>
      <c r="L254" s="313" t="str">
        <f>[1]I_Summary!L224</f>
        <v/>
      </c>
      <c r="M254" s="313" t="str">
        <f>[1]I_Summary!M224</f>
        <v/>
      </c>
      <c r="N254" s="313" t="str">
        <f>[1]I_Summary!N224</f>
        <v/>
      </c>
      <c r="O254" s="219"/>
    </row>
    <row r="255" spans="2:15" ht="5.0999999999999996" customHeight="1" x14ac:dyDescent="0.2">
      <c r="B255" s="219"/>
      <c r="C255" s="219"/>
      <c r="O255" s="219"/>
    </row>
    <row r="256" spans="2:15" ht="12.75" customHeight="1" x14ac:dyDescent="0.2">
      <c r="B256" s="219"/>
      <c r="C256" s="219"/>
      <c r="D256" s="247" t="s">
        <v>115</v>
      </c>
      <c r="E256" s="978" t="str">
        <f>Translations!$B$228</f>
        <v>Szczegółowy opis inwestycji</v>
      </c>
      <c r="F256" s="978"/>
      <c r="G256" s="978"/>
      <c r="H256" s="978"/>
      <c r="I256" s="978"/>
      <c r="J256" s="978"/>
      <c r="K256" s="978"/>
      <c r="L256" s="978"/>
      <c r="M256" s="978"/>
      <c r="N256" s="978"/>
      <c r="O256" s="219"/>
    </row>
    <row r="257" spans="2:15" ht="5.0999999999999996" customHeight="1" x14ac:dyDescent="0.2">
      <c r="B257" s="219"/>
      <c r="C257" s="219"/>
      <c r="O257" s="219"/>
    </row>
    <row r="258" spans="2:15" ht="12.75" customHeight="1" x14ac:dyDescent="0.2">
      <c r="B258" s="219"/>
      <c r="C258" s="219"/>
      <c r="D258" s="317" t="str">
        <f>Translations!$B$110</f>
        <v>Nr</v>
      </c>
      <c r="E258" s="318" t="s">
        <v>566</v>
      </c>
      <c r="F258" s="988" t="str">
        <f>Translations!$B$190</f>
        <v>Krótka nazwa lub wewnętrzny identyfikator</v>
      </c>
      <c r="G258" s="988"/>
      <c r="H258" s="318" t="str">
        <f>Translations!$B$236</f>
        <v>Koszty w mln Euro</v>
      </c>
      <c r="I258" s="989" t="str">
        <f>Translations!$B$237</f>
        <v>Szczegółowy opis inwestycji</v>
      </c>
      <c r="J258" s="989"/>
      <c r="K258" s="989"/>
      <c r="L258" s="989"/>
      <c r="M258" s="989"/>
      <c r="N258" s="989"/>
      <c r="O258" s="219"/>
    </row>
    <row r="259" spans="2:15" ht="12.75" customHeight="1" x14ac:dyDescent="0.2">
      <c r="B259" s="219"/>
      <c r="C259" s="219"/>
      <c r="D259" s="320" t="s">
        <v>556</v>
      </c>
      <c r="E259" s="321" t="str">
        <f>[1]I_Summary!E229</f>
        <v/>
      </c>
      <c r="F259" s="983" t="str">
        <f>[1]I_Summary!F229</f>
        <v/>
      </c>
      <c r="G259" s="983" t="e">
        <f>IF(C_Milestones!#REF!="","",C_Milestones!#REF!)</f>
        <v>#REF!</v>
      </c>
      <c r="H259" s="322" t="str">
        <f>[1]I_Summary!H229</f>
        <v/>
      </c>
      <c r="I259" s="984" t="s">
        <v>893</v>
      </c>
      <c r="J259" s="984"/>
      <c r="K259" s="984"/>
      <c r="L259" s="984"/>
      <c r="M259" s="984"/>
      <c r="N259" s="984"/>
      <c r="O259" s="219"/>
    </row>
    <row r="260" spans="2:15" ht="12.75" customHeight="1" x14ac:dyDescent="0.2">
      <c r="B260" s="219"/>
      <c r="C260" s="219"/>
      <c r="D260" s="310" t="s">
        <v>557</v>
      </c>
      <c r="E260" s="311" t="str">
        <f>[1]I_Summary!E230</f>
        <v/>
      </c>
      <c r="F260" s="982" t="str">
        <f>[1]I_Summary!F230</f>
        <v/>
      </c>
      <c r="G260" s="982" t="e">
        <f>IF(C_Milestones!#REF!="","",C_Milestones!#REF!)</f>
        <v>#REF!</v>
      </c>
      <c r="H260" s="323" t="str">
        <f>[1]I_Summary!H230</f>
        <v/>
      </c>
      <c r="I260" s="945" t="s">
        <v>893</v>
      </c>
      <c r="J260" s="945"/>
      <c r="K260" s="945"/>
      <c r="L260" s="945"/>
      <c r="M260" s="945"/>
      <c r="N260" s="945"/>
      <c r="O260" s="219"/>
    </row>
    <row r="261" spans="2:15" ht="12.75" customHeight="1" x14ac:dyDescent="0.2">
      <c r="B261" s="219"/>
      <c r="C261" s="219"/>
      <c r="D261" s="310" t="s">
        <v>558</v>
      </c>
      <c r="E261" s="311" t="str">
        <f>[1]I_Summary!E231</f>
        <v/>
      </c>
      <c r="F261" s="982" t="str">
        <f>[1]I_Summary!F231</f>
        <v/>
      </c>
      <c r="G261" s="982" t="e">
        <f>IF(C_Milestones!#REF!="","",C_Milestones!#REF!)</f>
        <v>#REF!</v>
      </c>
      <c r="H261" s="323" t="str">
        <f>[1]I_Summary!H231</f>
        <v/>
      </c>
      <c r="I261" s="945" t="s">
        <v>893</v>
      </c>
      <c r="J261" s="945"/>
      <c r="K261" s="945"/>
      <c r="L261" s="945"/>
      <c r="M261" s="945"/>
      <c r="N261" s="945"/>
      <c r="O261" s="219"/>
    </row>
    <row r="262" spans="2:15" ht="12.75" customHeight="1" x14ac:dyDescent="0.2">
      <c r="B262" s="219"/>
      <c r="C262" s="219"/>
      <c r="D262" s="310" t="s">
        <v>559</v>
      </c>
      <c r="E262" s="311" t="str">
        <f>[1]I_Summary!E232</f>
        <v/>
      </c>
      <c r="F262" s="982" t="str">
        <f>[1]I_Summary!F232</f>
        <v/>
      </c>
      <c r="G262" s="982" t="e">
        <f>IF(C_Milestones!#REF!="","",C_Milestones!#REF!)</f>
        <v>#REF!</v>
      </c>
      <c r="H262" s="323" t="str">
        <f>[1]I_Summary!H232</f>
        <v/>
      </c>
      <c r="I262" s="945" t="s">
        <v>893</v>
      </c>
      <c r="J262" s="945"/>
      <c r="K262" s="945"/>
      <c r="L262" s="945"/>
      <c r="M262" s="945"/>
      <c r="N262" s="945"/>
      <c r="O262" s="219"/>
    </row>
    <row r="263" spans="2:15" ht="12.75" customHeight="1" x14ac:dyDescent="0.2">
      <c r="B263" s="219"/>
      <c r="C263" s="219"/>
      <c r="D263" s="310" t="s">
        <v>560</v>
      </c>
      <c r="E263" s="311" t="str">
        <f>[1]I_Summary!E233</f>
        <v/>
      </c>
      <c r="F263" s="982" t="str">
        <f>[1]I_Summary!F233</f>
        <v/>
      </c>
      <c r="G263" s="982" t="e">
        <f>IF(C_Milestones!#REF!="","",C_Milestones!#REF!)</f>
        <v>#REF!</v>
      </c>
      <c r="H263" s="323" t="str">
        <f>[1]I_Summary!H233</f>
        <v/>
      </c>
      <c r="I263" s="945" t="s">
        <v>893</v>
      </c>
      <c r="J263" s="945"/>
      <c r="K263" s="945"/>
      <c r="L263" s="945"/>
      <c r="M263" s="945"/>
      <c r="N263" s="945"/>
      <c r="O263" s="219"/>
    </row>
    <row r="264" spans="2:15" ht="12.75" customHeight="1" x14ac:dyDescent="0.2">
      <c r="B264" s="219"/>
      <c r="C264" s="219"/>
      <c r="D264" s="310" t="s">
        <v>561</v>
      </c>
      <c r="E264" s="311" t="str">
        <f>[1]I_Summary!E234</f>
        <v/>
      </c>
      <c r="F264" s="982" t="str">
        <f>[1]I_Summary!F234</f>
        <v/>
      </c>
      <c r="G264" s="982" t="e">
        <f>IF(C_Milestones!#REF!="","",C_Milestones!#REF!)</f>
        <v>#REF!</v>
      </c>
      <c r="H264" s="323" t="str">
        <f>[1]I_Summary!H234</f>
        <v/>
      </c>
      <c r="I264" s="945" t="s">
        <v>893</v>
      </c>
      <c r="J264" s="945"/>
      <c r="K264" s="945"/>
      <c r="L264" s="945"/>
      <c r="M264" s="945"/>
      <c r="N264" s="945"/>
      <c r="O264" s="219"/>
    </row>
    <row r="265" spans="2:15" ht="12.75" customHeight="1" x14ac:dyDescent="0.2">
      <c r="B265" s="219"/>
      <c r="C265" s="219"/>
      <c r="D265" s="310" t="s">
        <v>562</v>
      </c>
      <c r="E265" s="311" t="str">
        <f>[1]I_Summary!E235</f>
        <v/>
      </c>
      <c r="F265" s="982" t="str">
        <f>[1]I_Summary!F235</f>
        <v/>
      </c>
      <c r="G265" s="982" t="e">
        <f>IF(C_Milestones!#REF!="","",C_Milestones!#REF!)</f>
        <v>#REF!</v>
      </c>
      <c r="H265" s="323" t="str">
        <f>[1]I_Summary!H235</f>
        <v/>
      </c>
      <c r="I265" s="945" t="s">
        <v>893</v>
      </c>
      <c r="J265" s="945"/>
      <c r="K265" s="945"/>
      <c r="L265" s="945"/>
      <c r="M265" s="945"/>
      <c r="N265" s="945"/>
      <c r="O265" s="219"/>
    </row>
    <row r="266" spans="2:15" ht="12.75" customHeight="1" x14ac:dyDescent="0.2">
      <c r="B266" s="219"/>
      <c r="C266" s="219"/>
      <c r="D266" s="310" t="s">
        <v>563</v>
      </c>
      <c r="E266" s="311" t="str">
        <f>[1]I_Summary!E236</f>
        <v/>
      </c>
      <c r="F266" s="982" t="str">
        <f>[1]I_Summary!F236</f>
        <v/>
      </c>
      <c r="G266" s="982" t="e">
        <f>IF(C_Milestones!#REF!="","",C_Milestones!#REF!)</f>
        <v>#REF!</v>
      </c>
      <c r="H266" s="323" t="str">
        <f>[1]I_Summary!H236</f>
        <v/>
      </c>
      <c r="I266" s="945" t="s">
        <v>893</v>
      </c>
      <c r="J266" s="945"/>
      <c r="K266" s="945"/>
      <c r="L266" s="945"/>
      <c r="M266" s="945"/>
      <c r="N266" s="945"/>
      <c r="O266" s="219"/>
    </row>
    <row r="267" spans="2:15" ht="12.75" customHeight="1" x14ac:dyDescent="0.2">
      <c r="B267" s="219"/>
      <c r="C267" s="219"/>
      <c r="D267" s="310" t="s">
        <v>564</v>
      </c>
      <c r="E267" s="311" t="str">
        <f>[1]I_Summary!E237</f>
        <v/>
      </c>
      <c r="F267" s="982" t="str">
        <f>[1]I_Summary!F237</f>
        <v/>
      </c>
      <c r="G267" s="982" t="e">
        <f>IF(C_Milestones!#REF!="","",C_Milestones!#REF!)</f>
        <v>#REF!</v>
      </c>
      <c r="H267" s="323" t="str">
        <f>[1]I_Summary!H237</f>
        <v/>
      </c>
      <c r="I267" s="945" t="s">
        <v>893</v>
      </c>
      <c r="J267" s="945"/>
      <c r="K267" s="945"/>
      <c r="L267" s="945"/>
      <c r="M267" s="945"/>
      <c r="N267" s="945"/>
      <c r="O267" s="219"/>
    </row>
    <row r="268" spans="2:15" ht="12.75" customHeight="1" x14ac:dyDescent="0.2">
      <c r="B268" s="219"/>
      <c r="C268" s="219"/>
      <c r="D268" s="312" t="s">
        <v>565</v>
      </c>
      <c r="E268" s="313" t="str">
        <f>[1]I_Summary!E238</f>
        <v/>
      </c>
      <c r="F268" s="973" t="str">
        <f>[1]I_Summary!F238</f>
        <v/>
      </c>
      <c r="G268" s="973" t="e">
        <f>IF(C_Milestones!#REF!="","",C_Milestones!#REF!)</f>
        <v>#REF!</v>
      </c>
      <c r="H268" s="324" t="str">
        <f>[1]I_Summary!H238</f>
        <v/>
      </c>
      <c r="I268" s="947" t="s">
        <v>893</v>
      </c>
      <c r="J268" s="947"/>
      <c r="K268" s="947"/>
      <c r="L268" s="947"/>
      <c r="M268" s="947"/>
      <c r="N268" s="947"/>
      <c r="O268" s="219"/>
    </row>
    <row r="269" spans="2:15" ht="5.0999999999999996" customHeight="1" x14ac:dyDescent="0.2">
      <c r="B269" s="219"/>
      <c r="C269" s="219"/>
      <c r="O269" s="219"/>
    </row>
    <row r="270" spans="2:15" ht="12.75" customHeight="1" x14ac:dyDescent="0.2">
      <c r="B270" s="219"/>
      <c r="C270" s="219"/>
      <c r="D270" s="974" t="str">
        <f>Translations!$B$189</f>
        <v>Okres</v>
      </c>
      <c r="E270" s="974"/>
      <c r="F270" s="974"/>
      <c r="G270" s="974"/>
      <c r="H270" s="975"/>
      <c r="I270" s="325" t="str">
        <f>Translations!$B$487</f>
        <v>&lt;= 2025</v>
      </c>
      <c r="J270" s="325" t="s">
        <v>527</v>
      </c>
      <c r="K270" s="325" t="str">
        <f>Translations!$B$192</f>
        <v>2031-2035</v>
      </c>
      <c r="L270" s="325" t="str">
        <f>Translations!$B$489</f>
        <v>2036-2040</v>
      </c>
      <c r="M270" s="325" t="str">
        <f>Translations!$B$490</f>
        <v>2041-2045</v>
      </c>
      <c r="N270" s="325" t="str">
        <f>Translations!$B$491</f>
        <v>2046-2050</v>
      </c>
      <c r="O270" s="219"/>
    </row>
    <row r="271" spans="2:15" ht="12.75" customHeight="1" x14ac:dyDescent="0.2">
      <c r="B271" s="219"/>
      <c r="C271" s="219"/>
      <c r="D271" s="976" t="str">
        <f>Translations!$B$243</f>
        <v>Średnioroczna kwota w milionach Euro</v>
      </c>
      <c r="E271" s="976"/>
      <c r="F271" s="976"/>
      <c r="G271" s="976"/>
      <c r="H271" s="977"/>
      <c r="I271" s="326" t="str">
        <f>Translations!$B$330</f>
        <v>Nie dotyczy</v>
      </c>
      <c r="J271" s="327" t="str">
        <f>[1]I_Summary!J241</f>
        <v/>
      </c>
      <c r="K271" s="327" t="str">
        <f>[1]I_Summary!K241</f>
        <v/>
      </c>
      <c r="L271" s="327" t="str">
        <f>[1]I_Summary!L241</f>
        <v/>
      </c>
      <c r="M271" s="327" t="str">
        <f>[1]I_Summary!M241</f>
        <v/>
      </c>
      <c r="N271" s="327" t="str">
        <f>[1]I_Summary!N241</f>
        <v/>
      </c>
      <c r="O271" s="219"/>
    </row>
    <row r="272" spans="2:15" ht="5.0999999999999996" customHeight="1" x14ac:dyDescent="0.2">
      <c r="B272" s="219"/>
      <c r="C272" s="219"/>
      <c r="O272" s="219"/>
    </row>
    <row r="273" spans="1:26" ht="12.75" customHeight="1" x14ac:dyDescent="0.2">
      <c r="B273" s="219"/>
      <c r="C273" s="219"/>
      <c r="D273" s="247" t="s">
        <v>367</v>
      </c>
      <c r="E273" s="978" t="str">
        <f>Translations!$B$244</f>
        <v>Kamienie milowe</v>
      </c>
      <c r="F273" s="978"/>
      <c r="G273" s="978"/>
      <c r="H273" s="978"/>
      <c r="I273" s="978"/>
      <c r="J273" s="978"/>
      <c r="K273" s="978"/>
      <c r="L273" s="978"/>
      <c r="M273" s="978"/>
      <c r="N273" s="978"/>
      <c r="O273" s="219"/>
    </row>
    <row r="274" spans="1:26" ht="5.0999999999999996" customHeight="1" x14ac:dyDescent="0.2">
      <c r="B274" s="219"/>
      <c r="C274" s="219"/>
      <c r="O274" s="219"/>
    </row>
    <row r="275" spans="1:26" ht="12.75" customHeight="1" x14ac:dyDescent="0.2">
      <c r="B275" s="219"/>
      <c r="C275" s="219"/>
      <c r="D275" s="328" t="str">
        <f>IF(C_Milestones!D16="","",C_Milestones!D16)</f>
        <v>Nr</v>
      </c>
      <c r="E275" s="319" t="str">
        <f>IF(C_Milestones!E16="","",C_Milestones!E16)</f>
        <v>Okres</v>
      </c>
      <c r="F275" s="979" t="str">
        <f>IF(C_Milestones!F16="","",C_Milestones!F16)</f>
        <v>Szczegółowy opis kamienia milowego</v>
      </c>
      <c r="G275" s="980"/>
      <c r="H275" s="980"/>
      <c r="I275" s="980"/>
      <c r="J275" s="980"/>
      <c r="K275" s="980"/>
      <c r="L275" s="981"/>
      <c r="M275" s="979" t="str">
        <f>IF(C_Milestones!M16="","",C_Milestones!M16)</f>
        <v/>
      </c>
      <c r="N275" s="981"/>
      <c r="O275" s="219"/>
    </row>
    <row r="276" spans="1:26" ht="12.75" customHeight="1" x14ac:dyDescent="0.2">
      <c r="B276" s="219"/>
      <c r="C276" s="219"/>
      <c r="D276" s="330" t="s">
        <v>544</v>
      </c>
      <c r="E276" s="331" t="str">
        <f>[1]I_Summary!E246</f>
        <v/>
      </c>
      <c r="F276" s="951" t="str">
        <f>[1]I_Summary!F246</f>
        <v/>
      </c>
      <c r="G276" s="972"/>
      <c r="H276" s="972"/>
      <c r="I276" s="972"/>
      <c r="J276" s="972"/>
      <c r="K276" s="972"/>
      <c r="L276" s="952"/>
      <c r="M276" s="957" t="str">
        <f>[1]I_Summary!M246</f>
        <v/>
      </c>
      <c r="N276" s="957"/>
      <c r="O276" s="219"/>
    </row>
    <row r="277" spans="1:26" ht="12.75" customHeight="1" x14ac:dyDescent="0.2">
      <c r="B277" s="219"/>
      <c r="C277" s="219"/>
      <c r="D277" s="332" t="s">
        <v>545</v>
      </c>
      <c r="E277" s="323" t="str">
        <f>[1]I_Summary!E247</f>
        <v/>
      </c>
      <c r="F277" s="929" t="str">
        <f>[1]I_Summary!F247</f>
        <v/>
      </c>
      <c r="G277" s="970"/>
      <c r="H277" s="970"/>
      <c r="I277" s="970"/>
      <c r="J277" s="970"/>
      <c r="K277" s="970"/>
      <c r="L277" s="930"/>
      <c r="M277" s="945" t="str">
        <f>[1]I_Summary!M247</f>
        <v/>
      </c>
      <c r="N277" s="945"/>
      <c r="O277" s="219"/>
    </row>
    <row r="278" spans="1:26" ht="12.75" customHeight="1" x14ac:dyDescent="0.2">
      <c r="D278" s="332" t="s">
        <v>546</v>
      </c>
      <c r="E278" s="323" t="str">
        <f>[1]I_Summary!E248</f>
        <v/>
      </c>
      <c r="F278" s="929" t="str">
        <f>[1]I_Summary!F248</f>
        <v/>
      </c>
      <c r="G278" s="970"/>
      <c r="H278" s="970"/>
      <c r="I278" s="970"/>
      <c r="J278" s="970"/>
      <c r="K278" s="970"/>
      <c r="L278" s="930"/>
      <c r="M278" s="945" t="str">
        <f>[1]I_Summary!M248</f>
        <v/>
      </c>
      <c r="N278" s="945"/>
    </row>
    <row r="279" spans="1:26" ht="12.75" customHeight="1" x14ac:dyDescent="0.2">
      <c r="D279" s="332" t="s">
        <v>547</v>
      </c>
      <c r="E279" s="323" t="str">
        <f>[1]I_Summary!E249</f>
        <v/>
      </c>
      <c r="F279" s="929" t="str">
        <f>[1]I_Summary!F249</f>
        <v/>
      </c>
      <c r="G279" s="970"/>
      <c r="H279" s="970"/>
      <c r="I279" s="970"/>
      <c r="J279" s="970"/>
      <c r="K279" s="970"/>
      <c r="L279" s="930"/>
      <c r="M279" s="945" t="str">
        <f>[1]I_Summary!M249</f>
        <v/>
      </c>
      <c r="N279" s="945"/>
    </row>
    <row r="280" spans="1:26" ht="12.75" customHeight="1" x14ac:dyDescent="0.2">
      <c r="D280" s="332" t="s">
        <v>548</v>
      </c>
      <c r="E280" s="323" t="str">
        <f>[1]I_Summary!E250</f>
        <v/>
      </c>
      <c r="F280" s="929" t="str">
        <f>[1]I_Summary!F250</f>
        <v/>
      </c>
      <c r="G280" s="970"/>
      <c r="H280" s="970"/>
      <c r="I280" s="970"/>
      <c r="J280" s="970"/>
      <c r="K280" s="970"/>
      <c r="L280" s="930"/>
      <c r="M280" s="945" t="str">
        <f>[1]I_Summary!M250</f>
        <v/>
      </c>
      <c r="N280" s="945"/>
    </row>
    <row r="281" spans="1:26" ht="12.75" customHeight="1" x14ac:dyDescent="0.2">
      <c r="D281" s="332" t="s">
        <v>549</v>
      </c>
      <c r="E281" s="323" t="str">
        <f>[1]I_Summary!E251</f>
        <v/>
      </c>
      <c r="F281" s="929" t="str">
        <f>[1]I_Summary!F251</f>
        <v/>
      </c>
      <c r="G281" s="970"/>
      <c r="H281" s="970"/>
      <c r="I281" s="970"/>
      <c r="J281" s="970"/>
      <c r="K281" s="970"/>
      <c r="L281" s="930"/>
      <c r="M281" s="945" t="str">
        <f>[1]I_Summary!M251</f>
        <v/>
      </c>
      <c r="N281" s="945"/>
    </row>
    <row r="282" spans="1:26" ht="12.75" customHeight="1" x14ac:dyDescent="0.2">
      <c r="D282" s="332" t="s">
        <v>550</v>
      </c>
      <c r="E282" s="323" t="str">
        <f>[1]I_Summary!E252</f>
        <v/>
      </c>
      <c r="F282" s="929" t="str">
        <f>[1]I_Summary!F252</f>
        <v/>
      </c>
      <c r="G282" s="970"/>
      <c r="H282" s="970"/>
      <c r="I282" s="970"/>
      <c r="J282" s="970"/>
      <c r="K282" s="970"/>
      <c r="L282" s="930"/>
      <c r="M282" s="945" t="str">
        <f>[1]I_Summary!M252</f>
        <v/>
      </c>
      <c r="N282" s="945"/>
    </row>
    <row r="283" spans="1:26" ht="12.75" customHeight="1" x14ac:dyDescent="0.2">
      <c r="D283" s="332" t="s">
        <v>551</v>
      </c>
      <c r="E283" s="323" t="str">
        <f>[1]I_Summary!E253</f>
        <v/>
      </c>
      <c r="F283" s="929" t="str">
        <f>[1]I_Summary!F253</f>
        <v/>
      </c>
      <c r="G283" s="970"/>
      <c r="H283" s="970"/>
      <c r="I283" s="970"/>
      <c r="J283" s="970"/>
      <c r="K283" s="970"/>
      <c r="L283" s="930"/>
      <c r="M283" s="945" t="str">
        <f>[1]I_Summary!M253</f>
        <v/>
      </c>
      <c r="N283" s="945"/>
    </row>
    <row r="284" spans="1:26" ht="12.75" customHeight="1" x14ac:dyDescent="0.2">
      <c r="D284" s="332" t="s">
        <v>552</v>
      </c>
      <c r="E284" s="323" t="str">
        <f>[1]I_Summary!E254</f>
        <v/>
      </c>
      <c r="F284" s="929" t="str">
        <f>[1]I_Summary!F254</f>
        <v/>
      </c>
      <c r="G284" s="970"/>
      <c r="H284" s="970"/>
      <c r="I284" s="970"/>
      <c r="J284" s="970"/>
      <c r="K284" s="970"/>
      <c r="L284" s="930"/>
      <c r="M284" s="945" t="str">
        <f>[1]I_Summary!M254</f>
        <v/>
      </c>
      <c r="N284" s="945"/>
    </row>
    <row r="285" spans="1:26" ht="12.75" customHeight="1" x14ac:dyDescent="0.2">
      <c r="D285" s="332" t="s">
        <v>553</v>
      </c>
      <c r="E285" s="323" t="str">
        <f>[1]I_Summary!E255</f>
        <v/>
      </c>
      <c r="F285" s="929" t="str">
        <f>[1]I_Summary!F255</f>
        <v/>
      </c>
      <c r="G285" s="970"/>
      <c r="H285" s="970"/>
      <c r="I285" s="970"/>
      <c r="J285" s="970"/>
      <c r="K285" s="970"/>
      <c r="L285" s="930"/>
      <c r="M285" s="945" t="str">
        <f>[1]I_Summary!M255</f>
        <v/>
      </c>
      <c r="N285" s="945"/>
    </row>
    <row r="286" spans="1:26" ht="12.75" customHeight="1" x14ac:dyDescent="0.2">
      <c r="D286" s="332" t="s">
        <v>869</v>
      </c>
      <c r="E286" s="323" t="str">
        <f>[1]I_Summary!E256</f>
        <v/>
      </c>
      <c r="F286" s="929" t="str">
        <f>[1]I_Summary!F256</f>
        <v/>
      </c>
      <c r="G286" s="970"/>
      <c r="H286" s="970"/>
      <c r="I286" s="970"/>
      <c r="J286" s="970"/>
      <c r="K286" s="970"/>
      <c r="L286" s="930"/>
      <c r="M286" s="945" t="str">
        <f>[1]I_Summary!M256</f>
        <v/>
      </c>
      <c r="N286" s="945"/>
    </row>
    <row r="287" spans="1:26" s="183" customFormat="1" ht="12.75" customHeight="1" x14ac:dyDescent="0.2">
      <c r="A287" s="110"/>
      <c r="B287" s="176"/>
      <c r="C287" s="176"/>
      <c r="D287" s="332" t="s">
        <v>870</v>
      </c>
      <c r="E287" s="323" t="str">
        <f>[1]I_Summary!E257</f>
        <v/>
      </c>
      <c r="F287" s="929" t="str">
        <f>[1]I_Summary!F257</f>
        <v/>
      </c>
      <c r="G287" s="970"/>
      <c r="H287" s="970"/>
      <c r="I287" s="970"/>
      <c r="J287" s="970"/>
      <c r="K287" s="970"/>
      <c r="L287" s="930"/>
      <c r="M287" s="945" t="str">
        <f>[1]I_Summary!M257</f>
        <v/>
      </c>
      <c r="N287" s="945"/>
      <c r="O287" s="176"/>
      <c r="P287" s="110"/>
      <c r="Q287" s="110"/>
      <c r="R287" s="110"/>
      <c r="S287" s="110"/>
      <c r="T287" s="110"/>
      <c r="U287" s="110"/>
      <c r="V287" s="110"/>
      <c r="W287" s="110"/>
      <c r="X287" s="110"/>
      <c r="Y287" s="110"/>
      <c r="Z287" s="110"/>
    </row>
    <row r="288" spans="1:26" s="183" customFormat="1" ht="12.75" customHeight="1" x14ac:dyDescent="0.2">
      <c r="A288" s="110"/>
      <c r="B288" s="176"/>
      <c r="C288" s="176"/>
      <c r="D288" s="332" t="s">
        <v>871</v>
      </c>
      <c r="E288" s="323" t="str">
        <f>[1]I_Summary!E258</f>
        <v/>
      </c>
      <c r="F288" s="929" t="str">
        <f>[1]I_Summary!F258</f>
        <v/>
      </c>
      <c r="G288" s="970"/>
      <c r="H288" s="970"/>
      <c r="I288" s="970"/>
      <c r="J288" s="970"/>
      <c r="K288" s="970"/>
      <c r="L288" s="930"/>
      <c r="M288" s="945" t="str">
        <f>[1]I_Summary!M258</f>
        <v/>
      </c>
      <c r="N288" s="945"/>
      <c r="O288" s="176"/>
      <c r="P288" s="110"/>
      <c r="Q288" s="110"/>
      <c r="R288" s="110"/>
      <c r="S288" s="110"/>
      <c r="T288" s="110"/>
      <c r="U288" s="110"/>
      <c r="V288" s="110"/>
      <c r="W288" s="110"/>
      <c r="X288" s="110"/>
      <c r="Y288" s="110"/>
      <c r="Z288" s="110"/>
    </row>
    <row r="289" spans="1:26" s="183" customFormat="1" ht="12.75" customHeight="1" x14ac:dyDescent="0.2">
      <c r="A289" s="110"/>
      <c r="B289" s="176"/>
      <c r="C289" s="176"/>
      <c r="D289" s="332" t="s">
        <v>872</v>
      </c>
      <c r="E289" s="323" t="str">
        <f>[1]I_Summary!E259</f>
        <v/>
      </c>
      <c r="F289" s="929" t="str">
        <f>[1]I_Summary!F259</f>
        <v/>
      </c>
      <c r="G289" s="970"/>
      <c r="H289" s="970"/>
      <c r="I289" s="970"/>
      <c r="J289" s="970"/>
      <c r="K289" s="970"/>
      <c r="L289" s="930"/>
      <c r="M289" s="945" t="str">
        <f>[1]I_Summary!M259</f>
        <v/>
      </c>
      <c r="N289" s="945"/>
      <c r="O289" s="176"/>
      <c r="P289" s="110"/>
      <c r="Q289" s="110"/>
      <c r="R289" s="110"/>
      <c r="S289" s="110"/>
      <c r="T289" s="110"/>
      <c r="U289" s="110"/>
      <c r="V289" s="110"/>
      <c r="W289" s="110"/>
      <c r="X289" s="110"/>
      <c r="Y289" s="110"/>
      <c r="Z289" s="110"/>
    </row>
    <row r="290" spans="1:26" s="183" customFormat="1" ht="12.75" customHeight="1" x14ac:dyDescent="0.2">
      <c r="A290" s="110"/>
      <c r="B290" s="176"/>
      <c r="C290" s="176"/>
      <c r="D290" s="332" t="s">
        <v>873</v>
      </c>
      <c r="E290" s="323" t="str">
        <f>[1]I_Summary!E260</f>
        <v/>
      </c>
      <c r="F290" s="929" t="str">
        <f>[1]I_Summary!F260</f>
        <v/>
      </c>
      <c r="G290" s="970"/>
      <c r="H290" s="970"/>
      <c r="I290" s="970"/>
      <c r="J290" s="970"/>
      <c r="K290" s="970"/>
      <c r="L290" s="930"/>
      <c r="M290" s="945" t="str">
        <f>[1]I_Summary!M260</f>
        <v/>
      </c>
      <c r="N290" s="945"/>
      <c r="O290" s="176"/>
      <c r="P290" s="110"/>
      <c r="Q290" s="110"/>
      <c r="R290" s="110"/>
      <c r="S290" s="110"/>
      <c r="T290" s="110"/>
      <c r="U290" s="110"/>
      <c r="V290" s="110"/>
      <c r="W290" s="110"/>
      <c r="X290" s="110"/>
      <c r="Y290" s="110"/>
      <c r="Z290" s="110"/>
    </row>
    <row r="291" spans="1:26" s="183" customFormat="1" ht="12.75" customHeight="1" x14ac:dyDescent="0.2">
      <c r="A291" s="110"/>
      <c r="B291" s="176"/>
      <c r="C291" s="176"/>
      <c r="D291" s="332" t="s">
        <v>874</v>
      </c>
      <c r="E291" s="323" t="str">
        <f>[1]I_Summary!E261</f>
        <v/>
      </c>
      <c r="F291" s="929" t="str">
        <f>[1]I_Summary!F261</f>
        <v/>
      </c>
      <c r="G291" s="970"/>
      <c r="H291" s="970"/>
      <c r="I291" s="970"/>
      <c r="J291" s="970"/>
      <c r="K291" s="970"/>
      <c r="L291" s="930"/>
      <c r="M291" s="945" t="str">
        <f>[1]I_Summary!M261</f>
        <v/>
      </c>
      <c r="N291" s="945"/>
      <c r="O291" s="176"/>
      <c r="P291" s="110"/>
      <c r="Q291" s="110"/>
      <c r="R291" s="110"/>
      <c r="S291" s="110"/>
      <c r="T291" s="110"/>
      <c r="U291" s="110"/>
      <c r="V291" s="110"/>
      <c r="W291" s="110"/>
      <c r="X291" s="110"/>
      <c r="Y291" s="110"/>
      <c r="Z291" s="110"/>
    </row>
    <row r="292" spans="1:26" s="183" customFormat="1" ht="12.75" customHeight="1" x14ac:dyDescent="0.2">
      <c r="A292" s="110"/>
      <c r="B292" s="176"/>
      <c r="C292" s="176"/>
      <c r="D292" s="332" t="s">
        <v>875</v>
      </c>
      <c r="E292" s="323" t="str">
        <f>[1]I_Summary!E262</f>
        <v/>
      </c>
      <c r="F292" s="929" t="str">
        <f>[1]I_Summary!F262</f>
        <v/>
      </c>
      <c r="G292" s="970"/>
      <c r="H292" s="970"/>
      <c r="I292" s="970"/>
      <c r="J292" s="970"/>
      <c r="K292" s="970"/>
      <c r="L292" s="930"/>
      <c r="M292" s="945" t="str">
        <f>[1]I_Summary!M262</f>
        <v/>
      </c>
      <c r="N292" s="945"/>
      <c r="O292" s="176"/>
      <c r="P292" s="110"/>
      <c r="Q292" s="110"/>
      <c r="R292" s="110"/>
      <c r="S292" s="110"/>
      <c r="T292" s="110"/>
      <c r="U292" s="110"/>
      <c r="V292" s="110"/>
      <c r="W292" s="110"/>
      <c r="X292" s="110"/>
      <c r="Y292" s="110"/>
      <c r="Z292" s="110"/>
    </row>
    <row r="293" spans="1:26" s="183" customFormat="1" ht="12.75" customHeight="1" x14ac:dyDescent="0.2">
      <c r="A293" s="110"/>
      <c r="B293" s="176"/>
      <c r="C293" s="176"/>
      <c r="D293" s="332" t="s">
        <v>876</v>
      </c>
      <c r="E293" s="323" t="str">
        <f>[1]I_Summary!E263</f>
        <v/>
      </c>
      <c r="F293" s="929" t="str">
        <f>[1]I_Summary!F263</f>
        <v/>
      </c>
      <c r="G293" s="970"/>
      <c r="H293" s="970"/>
      <c r="I293" s="970"/>
      <c r="J293" s="970"/>
      <c r="K293" s="970"/>
      <c r="L293" s="930"/>
      <c r="M293" s="945" t="str">
        <f>[1]I_Summary!M263</f>
        <v/>
      </c>
      <c r="N293" s="945"/>
      <c r="O293" s="176"/>
      <c r="P293" s="110"/>
      <c r="Q293" s="110"/>
      <c r="R293" s="110"/>
      <c r="S293" s="110"/>
      <c r="T293" s="110"/>
      <c r="U293" s="110"/>
      <c r="V293" s="110"/>
      <c r="W293" s="110"/>
      <c r="X293" s="110"/>
      <c r="Y293" s="110"/>
      <c r="Z293" s="110"/>
    </row>
    <row r="294" spans="1:26" s="183" customFormat="1" ht="12.75" customHeight="1" x14ac:dyDescent="0.2">
      <c r="A294" s="110"/>
      <c r="B294" s="176"/>
      <c r="C294" s="176"/>
      <c r="D294" s="332" t="s">
        <v>877</v>
      </c>
      <c r="E294" s="323" t="str">
        <f>[1]I_Summary!E264</f>
        <v/>
      </c>
      <c r="F294" s="929" t="str">
        <f>[1]I_Summary!F264</f>
        <v/>
      </c>
      <c r="G294" s="970"/>
      <c r="H294" s="970"/>
      <c r="I294" s="970"/>
      <c r="J294" s="970"/>
      <c r="K294" s="970"/>
      <c r="L294" s="930"/>
      <c r="M294" s="945" t="str">
        <f>[1]I_Summary!M264</f>
        <v/>
      </c>
      <c r="N294" s="945"/>
      <c r="O294" s="176"/>
      <c r="P294" s="110"/>
      <c r="Q294" s="110"/>
      <c r="R294" s="110"/>
      <c r="S294" s="110"/>
      <c r="T294" s="110"/>
      <c r="U294" s="110"/>
      <c r="V294" s="110"/>
      <c r="W294" s="110"/>
      <c r="X294" s="110"/>
      <c r="Y294" s="110"/>
      <c r="Z294" s="110"/>
    </row>
    <row r="295" spans="1:26" s="183" customFormat="1" ht="12.75" customHeight="1" x14ac:dyDescent="0.2">
      <c r="A295" s="110"/>
      <c r="B295" s="176"/>
      <c r="C295" s="176"/>
      <c r="D295" s="332" t="s">
        <v>878</v>
      </c>
      <c r="E295" s="323" t="str">
        <f>[1]I_Summary!E265</f>
        <v/>
      </c>
      <c r="F295" s="929" t="str">
        <f>[1]I_Summary!F265</f>
        <v/>
      </c>
      <c r="G295" s="970"/>
      <c r="H295" s="970"/>
      <c r="I295" s="970"/>
      <c r="J295" s="970"/>
      <c r="K295" s="970"/>
      <c r="L295" s="930"/>
      <c r="M295" s="945" t="str">
        <f>[1]I_Summary!M265</f>
        <v/>
      </c>
      <c r="N295" s="945"/>
      <c r="O295" s="176"/>
      <c r="P295" s="110"/>
      <c r="Q295" s="110"/>
      <c r="R295" s="110"/>
      <c r="S295" s="110"/>
      <c r="T295" s="110"/>
      <c r="U295" s="110"/>
      <c r="V295" s="110"/>
      <c r="W295" s="110"/>
      <c r="X295" s="110"/>
      <c r="Y295" s="110"/>
      <c r="Z295" s="110"/>
    </row>
    <row r="296" spans="1:26" s="183" customFormat="1" ht="12.75" customHeight="1" x14ac:dyDescent="0.2">
      <c r="A296" s="110"/>
      <c r="B296" s="176"/>
      <c r="C296" s="176"/>
      <c r="D296" s="332" t="s">
        <v>879</v>
      </c>
      <c r="E296" s="323" t="str">
        <f>[1]I_Summary!E266</f>
        <v/>
      </c>
      <c r="F296" s="929" t="str">
        <f>[1]I_Summary!F266</f>
        <v/>
      </c>
      <c r="G296" s="970"/>
      <c r="H296" s="970"/>
      <c r="I296" s="970"/>
      <c r="J296" s="970"/>
      <c r="K296" s="970"/>
      <c r="L296" s="930"/>
      <c r="M296" s="945" t="str">
        <f>[1]I_Summary!M266</f>
        <v/>
      </c>
      <c r="N296" s="945"/>
      <c r="O296" s="176"/>
      <c r="P296" s="110"/>
      <c r="Q296" s="110"/>
      <c r="R296" s="110"/>
      <c r="S296" s="110"/>
      <c r="T296" s="110"/>
      <c r="U296" s="110"/>
      <c r="V296" s="110"/>
      <c r="W296" s="110"/>
      <c r="X296" s="110"/>
      <c r="Y296" s="110"/>
      <c r="Z296" s="110"/>
    </row>
    <row r="297" spans="1:26" s="183" customFormat="1" ht="12.75" customHeight="1" x14ac:dyDescent="0.2">
      <c r="A297" s="110"/>
      <c r="B297" s="176"/>
      <c r="C297" s="176"/>
      <c r="D297" s="332" t="s">
        <v>880</v>
      </c>
      <c r="E297" s="323" t="str">
        <f>[1]I_Summary!E267</f>
        <v/>
      </c>
      <c r="F297" s="929" t="str">
        <f>[1]I_Summary!F267</f>
        <v/>
      </c>
      <c r="G297" s="970"/>
      <c r="H297" s="970"/>
      <c r="I297" s="970"/>
      <c r="J297" s="970"/>
      <c r="K297" s="970"/>
      <c r="L297" s="930"/>
      <c r="M297" s="945" t="str">
        <f>[1]I_Summary!M267</f>
        <v/>
      </c>
      <c r="N297" s="945"/>
      <c r="O297" s="176"/>
      <c r="P297" s="110"/>
      <c r="Q297" s="110"/>
      <c r="R297" s="110"/>
      <c r="S297" s="110"/>
      <c r="T297" s="110"/>
      <c r="U297" s="110"/>
      <c r="V297" s="110"/>
      <c r="W297" s="110"/>
      <c r="X297" s="110"/>
      <c r="Y297" s="110"/>
      <c r="Z297" s="110"/>
    </row>
    <row r="298" spans="1:26" s="183" customFormat="1" ht="12.75" customHeight="1" x14ac:dyDescent="0.2">
      <c r="A298" s="110"/>
      <c r="B298" s="176"/>
      <c r="C298" s="176"/>
      <c r="D298" s="332" t="s">
        <v>881</v>
      </c>
      <c r="E298" s="323" t="str">
        <f>[1]I_Summary!E268</f>
        <v/>
      </c>
      <c r="F298" s="929" t="str">
        <f>[1]I_Summary!F268</f>
        <v/>
      </c>
      <c r="G298" s="970"/>
      <c r="H298" s="970"/>
      <c r="I298" s="970"/>
      <c r="J298" s="970"/>
      <c r="K298" s="970"/>
      <c r="L298" s="930"/>
      <c r="M298" s="945" t="str">
        <f>[1]I_Summary!M268</f>
        <v/>
      </c>
      <c r="N298" s="945"/>
      <c r="O298" s="176"/>
      <c r="P298" s="110"/>
      <c r="Q298" s="110"/>
      <c r="R298" s="110"/>
      <c r="S298" s="110"/>
      <c r="T298" s="110"/>
      <c r="U298" s="110"/>
      <c r="V298" s="110"/>
      <c r="W298" s="110"/>
      <c r="X298" s="110"/>
      <c r="Y298" s="110"/>
      <c r="Z298" s="110"/>
    </row>
    <row r="299" spans="1:26" s="183" customFormat="1" ht="12.75" customHeight="1" x14ac:dyDescent="0.2">
      <c r="A299" s="110"/>
      <c r="B299" s="176"/>
      <c r="C299" s="176"/>
      <c r="D299" s="332" t="s">
        <v>882</v>
      </c>
      <c r="E299" s="323" t="str">
        <f>[1]I_Summary!E269</f>
        <v/>
      </c>
      <c r="F299" s="929" t="str">
        <f>[1]I_Summary!F269</f>
        <v/>
      </c>
      <c r="G299" s="970"/>
      <c r="H299" s="970"/>
      <c r="I299" s="970"/>
      <c r="J299" s="970"/>
      <c r="K299" s="970"/>
      <c r="L299" s="930"/>
      <c r="M299" s="945" t="str">
        <f>[1]I_Summary!M269</f>
        <v/>
      </c>
      <c r="N299" s="945"/>
      <c r="O299" s="176"/>
      <c r="P299" s="110"/>
      <c r="Q299" s="110"/>
      <c r="R299" s="110"/>
      <c r="S299" s="110"/>
      <c r="T299" s="110"/>
      <c r="U299" s="110"/>
      <c r="V299" s="110"/>
      <c r="W299" s="110"/>
      <c r="X299" s="110"/>
      <c r="Y299" s="110"/>
      <c r="Z299" s="110"/>
    </row>
    <row r="300" spans="1:26" s="183" customFormat="1" ht="12.75" customHeight="1" x14ac:dyDescent="0.2">
      <c r="A300" s="110"/>
      <c r="B300" s="176"/>
      <c r="C300" s="176"/>
      <c r="D300" s="332" t="s">
        <v>883</v>
      </c>
      <c r="E300" s="323" t="str">
        <f>[1]I_Summary!E270</f>
        <v/>
      </c>
      <c r="F300" s="929" t="str">
        <f>[1]I_Summary!F270</f>
        <v/>
      </c>
      <c r="G300" s="970"/>
      <c r="H300" s="970"/>
      <c r="I300" s="970"/>
      <c r="J300" s="970"/>
      <c r="K300" s="970"/>
      <c r="L300" s="930"/>
      <c r="M300" s="945" t="str">
        <f>[1]I_Summary!M270</f>
        <v/>
      </c>
      <c r="N300" s="945"/>
      <c r="O300" s="176"/>
      <c r="P300" s="110"/>
      <c r="Q300" s="110"/>
      <c r="R300" s="110"/>
      <c r="S300" s="110"/>
      <c r="T300" s="110"/>
      <c r="U300" s="110"/>
      <c r="V300" s="110"/>
      <c r="W300" s="110"/>
      <c r="X300" s="110"/>
      <c r="Y300" s="110"/>
      <c r="Z300" s="110"/>
    </row>
    <row r="301" spans="1:26" s="183" customFormat="1" ht="12.75" customHeight="1" x14ac:dyDescent="0.2">
      <c r="A301" s="110"/>
      <c r="B301" s="176"/>
      <c r="C301" s="176"/>
      <c r="D301" s="332" t="s">
        <v>884</v>
      </c>
      <c r="E301" s="323" t="str">
        <f>[1]I_Summary!E271</f>
        <v/>
      </c>
      <c r="F301" s="929" t="str">
        <f>[1]I_Summary!F271</f>
        <v/>
      </c>
      <c r="G301" s="970"/>
      <c r="H301" s="970"/>
      <c r="I301" s="970"/>
      <c r="J301" s="970"/>
      <c r="K301" s="970"/>
      <c r="L301" s="930"/>
      <c r="M301" s="945" t="str">
        <f>[1]I_Summary!M271</f>
        <v/>
      </c>
      <c r="N301" s="945"/>
      <c r="O301" s="176"/>
      <c r="P301" s="110"/>
      <c r="Q301" s="110"/>
      <c r="R301" s="110"/>
      <c r="S301" s="110"/>
      <c r="T301" s="110"/>
      <c r="U301" s="110"/>
      <c r="V301" s="110"/>
      <c r="W301" s="110"/>
      <c r="X301" s="110"/>
      <c r="Y301" s="110"/>
      <c r="Z301" s="110"/>
    </row>
    <row r="302" spans="1:26" s="183" customFormat="1" ht="12.75" customHeight="1" x14ac:dyDescent="0.2">
      <c r="A302" s="110"/>
      <c r="B302" s="176"/>
      <c r="C302" s="176"/>
      <c r="D302" s="332" t="s">
        <v>885</v>
      </c>
      <c r="E302" s="323" t="str">
        <f>[1]I_Summary!E272</f>
        <v/>
      </c>
      <c r="F302" s="929" t="str">
        <f>[1]I_Summary!F272</f>
        <v/>
      </c>
      <c r="G302" s="970"/>
      <c r="H302" s="970"/>
      <c r="I302" s="970"/>
      <c r="J302" s="970"/>
      <c r="K302" s="970"/>
      <c r="L302" s="930"/>
      <c r="M302" s="945" t="str">
        <f>[1]I_Summary!M272</f>
        <v/>
      </c>
      <c r="N302" s="945"/>
      <c r="O302" s="176"/>
      <c r="P302" s="110"/>
      <c r="Q302" s="110"/>
      <c r="R302" s="110"/>
      <c r="S302" s="110"/>
      <c r="T302" s="110"/>
      <c r="U302" s="110"/>
      <c r="V302" s="110"/>
      <c r="W302" s="110"/>
      <c r="X302" s="110"/>
      <c r="Y302" s="110"/>
      <c r="Z302" s="110"/>
    </row>
    <row r="303" spans="1:26" ht="12.75" customHeight="1" x14ac:dyDescent="0.2">
      <c r="D303" s="332" t="s">
        <v>886</v>
      </c>
      <c r="E303" s="323" t="str">
        <f>[1]I_Summary!E273</f>
        <v/>
      </c>
      <c r="F303" s="929" t="str">
        <f>[1]I_Summary!F273</f>
        <v/>
      </c>
      <c r="G303" s="970"/>
      <c r="H303" s="970"/>
      <c r="I303" s="970"/>
      <c r="J303" s="970"/>
      <c r="K303" s="970"/>
      <c r="L303" s="930"/>
      <c r="M303" s="945" t="str">
        <f>[1]I_Summary!M273</f>
        <v/>
      </c>
      <c r="N303" s="945"/>
    </row>
    <row r="304" spans="1:26" ht="12.75" customHeight="1" x14ac:dyDescent="0.2">
      <c r="D304" s="332" t="s">
        <v>887</v>
      </c>
      <c r="E304" s="323" t="str">
        <f>[1]I_Summary!E274</f>
        <v/>
      </c>
      <c r="F304" s="929" t="str">
        <f>[1]I_Summary!F274</f>
        <v/>
      </c>
      <c r="G304" s="970"/>
      <c r="H304" s="970"/>
      <c r="I304" s="970"/>
      <c r="J304" s="970"/>
      <c r="K304" s="970"/>
      <c r="L304" s="930"/>
      <c r="M304" s="945" t="str">
        <f>[1]I_Summary!M274</f>
        <v/>
      </c>
      <c r="N304" s="945"/>
    </row>
    <row r="305" spans="1:19" ht="12.75" customHeight="1" x14ac:dyDescent="0.2">
      <c r="D305" s="333" t="s">
        <v>888</v>
      </c>
      <c r="E305" s="324" t="str">
        <f>[1]I_Summary!E275</f>
        <v/>
      </c>
      <c r="F305" s="949" t="str">
        <f>[1]I_Summary!F275</f>
        <v/>
      </c>
      <c r="G305" s="971"/>
      <c r="H305" s="971"/>
      <c r="I305" s="971"/>
      <c r="J305" s="971"/>
      <c r="K305" s="971"/>
      <c r="L305" s="950"/>
      <c r="M305" s="947" t="str">
        <f>[1]I_Summary!M275</f>
        <v/>
      </c>
      <c r="N305" s="947"/>
    </row>
    <row r="306" spans="1:19" ht="12.75" customHeight="1" x14ac:dyDescent="0.2">
      <c r="D306" s="247"/>
      <c r="E306" s="289"/>
      <c r="F306" s="289"/>
      <c r="G306" s="289"/>
      <c r="H306" s="289"/>
      <c r="I306" s="289"/>
      <c r="J306" s="289"/>
      <c r="K306" s="289"/>
      <c r="L306" s="289"/>
      <c r="M306" s="289"/>
      <c r="N306" s="289"/>
    </row>
    <row r="307" spans="1:19" ht="18" customHeight="1" x14ac:dyDescent="0.2">
      <c r="C307" s="245" t="s">
        <v>792</v>
      </c>
      <c r="D307" s="967" t="str">
        <f>Translations!$B$317</f>
        <v>Dane dotyczące podinstalacji</v>
      </c>
      <c r="E307" s="968"/>
      <c r="F307" s="968"/>
      <c r="G307" s="968"/>
      <c r="H307" s="968"/>
      <c r="I307" s="968"/>
      <c r="J307" s="968"/>
      <c r="K307" s="968"/>
      <c r="L307" s="968"/>
      <c r="M307" s="968"/>
      <c r="N307" s="968"/>
    </row>
    <row r="308" spans="1:19" ht="5.0999999999999996" customHeight="1" thickBot="1" x14ac:dyDescent="0.25">
      <c r="E308" s="334"/>
      <c r="F308" s="183"/>
      <c r="G308" s="183"/>
      <c r="H308" s="183"/>
      <c r="I308" s="183"/>
      <c r="J308" s="183"/>
      <c r="K308" s="183"/>
      <c r="L308" s="183"/>
      <c r="M308" s="183"/>
      <c r="N308" s="183"/>
    </row>
    <row r="309" spans="1:19" ht="5.0999999999999996" customHeight="1" thickBot="1" x14ac:dyDescent="0.3">
      <c r="C309" s="335"/>
      <c r="D309" s="335"/>
      <c r="E309" s="335"/>
      <c r="F309" s="335"/>
      <c r="G309" s="335"/>
      <c r="H309" s="335"/>
      <c r="I309" s="335"/>
      <c r="J309" s="335"/>
      <c r="K309" s="335"/>
      <c r="L309" s="335"/>
      <c r="M309" s="335"/>
      <c r="N309" s="335"/>
    </row>
    <row r="310" spans="1:19" ht="27" customHeight="1" thickBot="1" x14ac:dyDescent="0.25">
      <c r="A310" s="244">
        <v>6</v>
      </c>
      <c r="C310" s="302">
        <v>1</v>
      </c>
      <c r="D310" s="935" t="str">
        <f>Translations!$B$262</f>
        <v>Podinstalacje objęte wskaźnikiem emisyjności dla produktów:</v>
      </c>
      <c r="E310" s="936"/>
      <c r="F310" s="936"/>
      <c r="G310" s="936"/>
      <c r="H310" s="937"/>
      <c r="I310" s="964" t="str">
        <f>[1]I_Summary!I280</f>
        <v/>
      </c>
      <c r="J310" s="965"/>
      <c r="K310" s="965"/>
      <c r="L310" s="965"/>
      <c r="M310" s="965"/>
      <c r="N310" s="966"/>
      <c r="P310" s="118" t="str">
        <f>Translations!$B$318</f>
        <v>Podinstalacje produktowe</v>
      </c>
      <c r="R310" s="336" t="str">
        <f>I310</f>
        <v/>
      </c>
    </row>
    <row r="311" spans="1:19" ht="5.0999999999999996" customHeight="1" x14ac:dyDescent="0.2"/>
    <row r="312" spans="1:19" ht="12.75" customHeight="1" x14ac:dyDescent="0.2">
      <c r="A312" s="147"/>
      <c r="B312" s="173"/>
      <c r="D312" s="337"/>
      <c r="E312" s="960" t="str">
        <f>Translations!$B$571</f>
        <v>Data rozpoczęcia</v>
      </c>
      <c r="F312" s="961"/>
      <c r="G312" s="339" t="str">
        <f>IFERROR(INDEX([1]C_InstallationDescription!$V$17:$V$26,MATCH(C310,[1]C_InstallationDescription!$S$17:$S$26,0)),"")</f>
        <v/>
      </c>
      <c r="P312" s="340" t="str">
        <f>EUconst_StartRow&amp;I310</f>
        <v>Start_</v>
      </c>
    </row>
    <row r="313" spans="1:19" ht="12.75" customHeight="1" x14ac:dyDescent="0.2">
      <c r="A313" s="147"/>
      <c r="B313" s="173"/>
      <c r="D313" s="337"/>
      <c r="E313" s="962" t="s">
        <v>2275</v>
      </c>
      <c r="F313" s="963"/>
      <c r="G313" s="342" t="str">
        <f>IFERROR(INDEX([1]C_InstallationDescription!$W$17:$W$26,MATCH(C310,[1]C_InstallationDescription!$S$17:$S$26,0)),"")</f>
        <v/>
      </c>
      <c r="O313" s="343"/>
      <c r="P313" s="340" t="str">
        <f>EUconst_CessationRow&amp;I310</f>
        <v>Cessation_</v>
      </c>
      <c r="Q313" s="344"/>
      <c r="R313" s="344"/>
      <c r="S313" s="195"/>
    </row>
    <row r="314" spans="1:19" ht="5.0999999999999996" customHeight="1" x14ac:dyDescent="0.2"/>
    <row r="315" spans="1:19" ht="12.75" customHeight="1" x14ac:dyDescent="0.2">
      <c r="A315" s="147"/>
      <c r="B315" s="173"/>
      <c r="D315" s="345"/>
      <c r="F315" s="346"/>
      <c r="G315" s="347" t="str">
        <f>[1]Translations!$B$169</f>
        <v>Baseline</v>
      </c>
      <c r="H315" s="348" t="str">
        <f xml:space="preserve"> EUconst_Unit</f>
        <v>Jednostka</v>
      </c>
      <c r="I315" s="290">
        <v>2025</v>
      </c>
      <c r="J315" s="290">
        <v>2030</v>
      </c>
      <c r="K315" s="290">
        <v>2035</v>
      </c>
      <c r="L315" s="290">
        <v>2040</v>
      </c>
      <c r="M315" s="290">
        <v>2045</v>
      </c>
      <c r="N315" s="290">
        <v>2050</v>
      </c>
    </row>
    <row r="316" spans="1:19" ht="12.75" customHeight="1" x14ac:dyDescent="0.2">
      <c r="A316" s="147"/>
      <c r="B316" s="173"/>
      <c r="D316" s="337" t="s">
        <v>117</v>
      </c>
      <c r="E316" s="960" t="str">
        <f>[1]Translations!$B$264</f>
        <v>Specific emission targets</v>
      </c>
      <c r="F316" s="961"/>
      <c r="G316" s="339" t="str">
        <f>[1]F_ProdBM!G19</f>
        <v/>
      </c>
      <c r="H316" s="349" t="str">
        <f>[1]F_ProdBM!H19</f>
        <v/>
      </c>
      <c r="I316" s="350" t="str">
        <f>IF([1]F_ProdBM!I19="","",[1]F_ProdBM!I19)</f>
        <v/>
      </c>
      <c r="J316" s="351" t="str">
        <f>IF([1]F_ProdBM!J19="","",[1]F_ProdBM!J19)</f>
        <v/>
      </c>
      <c r="K316" s="351" t="str">
        <f>IF([1]F_ProdBM!K19="","",[1]F_ProdBM!K19)</f>
        <v/>
      </c>
      <c r="L316" s="351" t="str">
        <f>IF([1]F_ProdBM!L19="","",[1]F_ProdBM!L19)</f>
        <v/>
      </c>
      <c r="M316" s="351" t="str">
        <f>IF([1]F_ProdBM!M19="","",[1]F_ProdBM!M19)</f>
        <v/>
      </c>
      <c r="N316" s="351" t="str">
        <f>IF([1]F_ProdBM!N19="","",[1]F_ProdBM!N19)</f>
        <v/>
      </c>
      <c r="P316" s="275" t="str">
        <f>EUConst_Target&amp;I310</f>
        <v>Target_</v>
      </c>
    </row>
    <row r="317" spans="1:19" ht="12.75" customHeight="1" x14ac:dyDescent="0.2">
      <c r="A317" s="147"/>
      <c r="B317" s="173"/>
      <c r="D317" s="337" t="s">
        <v>118</v>
      </c>
      <c r="E317" s="962" t="str">
        <f>[1]Translations!$B$268</f>
        <v>Absolute emission targets</v>
      </c>
      <c r="F317" s="963"/>
      <c r="G317" s="342" t="str">
        <f>[1]F_ProdBM!G21</f>
        <v/>
      </c>
      <c r="H317" s="352" t="str">
        <f>[1]F_ProdBM!H21</f>
        <v>t CO2e</v>
      </c>
      <c r="I317" s="353" t="str">
        <f>IF([1]F_ProdBM!I21="","",[1]F_ProdBM!I21)</f>
        <v/>
      </c>
      <c r="J317" s="342" t="str">
        <f>IF([1]F_ProdBM!J21="","",[1]F_ProdBM!J21)</f>
        <v/>
      </c>
      <c r="K317" s="342" t="str">
        <f>IF([1]F_ProdBM!K21="","",[1]F_ProdBM!K21)</f>
        <v/>
      </c>
      <c r="L317" s="342" t="str">
        <f>IF([1]F_ProdBM!L21="","",[1]F_ProdBM!L21)</f>
        <v/>
      </c>
      <c r="M317" s="342" t="str">
        <f>IF([1]F_ProdBM!M21="","",[1]F_ProdBM!M21)</f>
        <v/>
      </c>
      <c r="N317" s="342" t="str">
        <f>IF([1]F_ProdBM!N21="","",[1]F_ProdBM!N21)</f>
        <v/>
      </c>
      <c r="O317" s="343"/>
      <c r="P317" s="275" t="str">
        <f>EUConst_TargetAbs&amp;I310</f>
        <v>TargetAbs_</v>
      </c>
      <c r="Q317" s="344"/>
      <c r="R317" s="344"/>
      <c r="S317" s="195"/>
    </row>
    <row r="318" spans="1:19" ht="5.0999999999999996" customHeight="1" x14ac:dyDescent="0.2"/>
    <row r="319" spans="1:19" ht="25.5" customHeight="1" x14ac:dyDescent="0.2">
      <c r="E319" s="354"/>
      <c r="F319" s="354"/>
      <c r="G319" s="354"/>
      <c r="H319" s="355" t="str">
        <f>Translations!$B$271</f>
        <v>Wartość wyjściowa</v>
      </c>
      <c r="I319" s="943">
        <v>2025</v>
      </c>
      <c r="J319" s="943">
        <v>2030</v>
      </c>
      <c r="K319" s="943">
        <v>2035</v>
      </c>
      <c r="L319" s="943">
        <v>2040</v>
      </c>
      <c r="M319" s="943">
        <v>2045</v>
      </c>
      <c r="N319" s="943">
        <v>2050</v>
      </c>
    </row>
    <row r="320" spans="1:19" ht="12.75" customHeight="1" x14ac:dyDescent="0.2">
      <c r="E320" s="354"/>
      <c r="F320" s="354"/>
      <c r="G320" s="354"/>
      <c r="H320" s="357" t="str">
        <f>[1]I_Summary!H283</f>
        <v/>
      </c>
      <c r="I320" s="969"/>
      <c r="J320" s="944"/>
      <c r="K320" s="944"/>
      <c r="L320" s="944"/>
      <c r="M320" s="944"/>
      <c r="N320" s="944"/>
    </row>
    <row r="321" spans="2:16" ht="12.75" customHeight="1" x14ac:dyDescent="0.2">
      <c r="B321" s="219"/>
      <c r="C321" s="219"/>
      <c r="D321" s="337" t="s">
        <v>117</v>
      </c>
      <c r="E321" s="931" t="str">
        <f>Translations!$B$319</f>
        <v>Wartości docelowe w odniesieniu do wartości wyjściowych</v>
      </c>
      <c r="F321" s="931"/>
      <c r="G321" s="932"/>
      <c r="H321" s="17" t="str">
        <f>[1]I_Summary!H284</f>
        <v/>
      </c>
      <c r="I321" s="12" t="str">
        <f>[1]I_Summary!I284</f>
        <v/>
      </c>
      <c r="J321" s="12" t="str">
        <f>[1]I_Summary!J284</f>
        <v/>
      </c>
      <c r="K321" s="12" t="str">
        <f>[1]I_Summary!K284</f>
        <v/>
      </c>
      <c r="L321" s="12" t="str">
        <f>[1]I_Summary!L284</f>
        <v/>
      </c>
      <c r="M321" s="12" t="str">
        <f>[1]I_Summary!M284</f>
        <v/>
      </c>
      <c r="N321" s="12" t="str">
        <f>[1]I_Summary!N284</f>
        <v/>
      </c>
      <c r="P321" s="275" t="str">
        <f>EUconst_SubRelToBaseline&amp;I310</f>
        <v>RelBL_</v>
      </c>
    </row>
    <row r="322" spans="2:16" ht="12.75" customHeight="1" x14ac:dyDescent="0.2">
      <c r="B322" s="219"/>
      <c r="C322" s="219"/>
      <c r="D322" s="337" t="s">
        <v>118</v>
      </c>
      <c r="E322" s="933" t="str">
        <f>Translations!$B$320</f>
        <v>Wartości docelowe w odniesieniu do wielkości benchmarku</v>
      </c>
      <c r="F322" s="933"/>
      <c r="G322" s="934"/>
      <c r="H322" s="19" t="str">
        <f>[1]I_Summary!H285</f>
        <v/>
      </c>
      <c r="I322" s="5" t="str">
        <f>[1]I_Summary!I285</f>
        <v/>
      </c>
      <c r="J322" s="5" t="str">
        <f>[1]I_Summary!J285</f>
        <v/>
      </c>
      <c r="K322" s="5" t="str">
        <f>[1]I_Summary!K285</f>
        <v/>
      </c>
      <c r="L322" s="5" t="str">
        <f>[1]I_Summary!L285</f>
        <v/>
      </c>
      <c r="M322" s="5" t="str">
        <f>[1]I_Summary!M285</f>
        <v/>
      </c>
      <c r="N322" s="5" t="str">
        <f>[1]I_Summary!N285</f>
        <v/>
      </c>
      <c r="P322" s="275" t="str">
        <f>EUconst_SubRelToBM&amp;I310</f>
        <v>RelBM_</v>
      </c>
    </row>
    <row r="323" spans="2:16" ht="5.0999999999999996" customHeight="1" x14ac:dyDescent="0.2">
      <c r="B323" s="219"/>
      <c r="C323" s="219"/>
    </row>
    <row r="324" spans="2:16" ht="25.5" customHeight="1" x14ac:dyDescent="0.2">
      <c r="B324" s="219"/>
      <c r="C324" s="219"/>
      <c r="D324" s="354"/>
      <c r="E324" s="354"/>
      <c r="F324" s="354"/>
      <c r="G324" s="354"/>
      <c r="H324" s="355" t="str">
        <f>Translations!$B$271</f>
        <v>Wartość wyjściowa</v>
      </c>
      <c r="I324" s="943">
        <v>2025</v>
      </c>
      <c r="J324" s="943">
        <v>2030</v>
      </c>
      <c r="K324" s="943">
        <v>2035</v>
      </c>
      <c r="L324" s="943">
        <v>2040</v>
      </c>
      <c r="M324" s="943">
        <v>2045</v>
      </c>
      <c r="N324" s="943">
        <v>2050</v>
      </c>
    </row>
    <row r="325" spans="2:16" ht="12.75" customHeight="1" x14ac:dyDescent="0.2">
      <c r="B325" s="219"/>
      <c r="C325" s="219"/>
      <c r="G325" s="354"/>
      <c r="H325" s="361" t="str">
        <f>[1]I_Summary!H288</f>
        <v/>
      </c>
      <c r="I325" s="944"/>
      <c r="J325" s="944"/>
      <c r="K325" s="944"/>
      <c r="L325" s="944"/>
      <c r="M325" s="944"/>
      <c r="N325" s="944"/>
    </row>
    <row r="326" spans="2:16" ht="12.75" customHeight="1" x14ac:dyDescent="0.2">
      <c r="B326" s="219"/>
      <c r="C326" s="219"/>
      <c r="D326" s="337" t="s">
        <v>119</v>
      </c>
      <c r="E326" s="953" t="str">
        <f>Translations!$B$321</f>
        <v>Bezwzględna redukcja w porównaniu z wartością wyjściową</v>
      </c>
      <c r="F326" s="953"/>
      <c r="G326" s="953"/>
      <c r="H326" s="363" t="str">
        <f>[1]I_Summary!H289</f>
        <v/>
      </c>
      <c r="I326" s="364" t="str">
        <f>[1]I_Summary!I289</f>
        <v/>
      </c>
      <c r="J326" s="364" t="str">
        <f>[1]I_Summary!J289</f>
        <v/>
      </c>
      <c r="K326" s="364" t="str">
        <f>[1]I_Summary!K289</f>
        <v/>
      </c>
      <c r="L326" s="364" t="str">
        <f>[1]I_Summary!L289</f>
        <v/>
      </c>
      <c r="M326" s="364" t="str">
        <f>[1]I_Summary!M289</f>
        <v/>
      </c>
      <c r="N326" s="364" t="str">
        <f>[1]I_Summary!N289</f>
        <v/>
      </c>
      <c r="P326" s="340" t="str">
        <f>EUconst_SubAbsoluteReduction&amp;I310</f>
        <v>AbsRed_</v>
      </c>
    </row>
    <row r="327" spans="2:16" ht="5.0999999999999996" customHeight="1" x14ac:dyDescent="0.2">
      <c r="B327" s="219"/>
      <c r="C327" s="219"/>
    </row>
    <row r="328" spans="2:16" ht="12.75" customHeight="1" x14ac:dyDescent="0.2">
      <c r="B328" s="219"/>
      <c r="C328" s="219"/>
      <c r="D328" s="337" t="s">
        <v>120</v>
      </c>
      <c r="E328" s="176" t="str">
        <f>Translations!$B$322</f>
        <v>Wpływ każdego środka na redukcję (100% = wartość wyjściowa z pkt i.)</v>
      </c>
    </row>
    <row r="329" spans="2:16" ht="5.0999999999999996" customHeight="1" x14ac:dyDescent="0.2">
      <c r="B329" s="219"/>
      <c r="C329" s="219"/>
    </row>
    <row r="330" spans="2:16" ht="12.75" customHeight="1" x14ac:dyDescent="0.2">
      <c r="B330" s="219"/>
      <c r="C330" s="219"/>
      <c r="E330" s="365" t="str">
        <f>Translations!$B$199</f>
        <v>Środki</v>
      </c>
      <c r="F330" s="183"/>
      <c r="G330" s="958" t="str">
        <f>Translations!$B$228</f>
        <v>Szczegółowy opis inwestycji</v>
      </c>
      <c r="H330" s="959"/>
      <c r="I330" s="290">
        <v>2025</v>
      </c>
      <c r="J330" s="290">
        <v>2030</v>
      </c>
      <c r="K330" s="290">
        <v>2035</v>
      </c>
      <c r="L330" s="290">
        <v>2040</v>
      </c>
      <c r="M330" s="290">
        <v>2045</v>
      </c>
      <c r="N330" s="290">
        <v>2050</v>
      </c>
    </row>
    <row r="331" spans="2:16" ht="12.75" customHeight="1" x14ac:dyDescent="0.2">
      <c r="B331" s="219"/>
      <c r="C331" s="219"/>
      <c r="D331" s="301">
        <v>1</v>
      </c>
      <c r="E331" s="957" t="str">
        <f>[1]I_Summary!E294</f>
        <v/>
      </c>
      <c r="F331" s="957"/>
      <c r="G331" s="249" t="str">
        <f>[1]I_Summary!G294</f>
        <v/>
      </c>
      <c r="H331" s="250"/>
      <c r="I331" s="6" t="str">
        <f>[1]I_Summary!I294</f>
        <v/>
      </c>
      <c r="J331" s="6" t="str">
        <f>[1]I_Summary!J294</f>
        <v/>
      </c>
      <c r="K331" s="6" t="str">
        <f>[1]I_Summary!K294</f>
        <v/>
      </c>
      <c r="L331" s="6" t="str">
        <f>[1]I_Summary!L294</f>
        <v/>
      </c>
      <c r="M331" s="6" t="str">
        <f>[1]I_Summary!M294</f>
        <v/>
      </c>
      <c r="N331" s="6" t="str">
        <f>[1]I_Summary!N294</f>
        <v/>
      </c>
      <c r="P331" s="340" t="str">
        <f>EUconst_SubMeasureImpact&amp;I310&amp;"_"&amp;D331</f>
        <v>SubMeasImp__1</v>
      </c>
    </row>
    <row r="332" spans="2:16" ht="12.75" customHeight="1" x14ac:dyDescent="0.2">
      <c r="B332" s="219"/>
      <c r="C332" s="219"/>
      <c r="D332" s="301">
        <v>2</v>
      </c>
      <c r="E332" s="945" t="str">
        <f>[1]I_Summary!E295</f>
        <v/>
      </c>
      <c r="F332" s="946"/>
      <c r="G332" s="251" t="str">
        <f>[1]I_Summary!G295</f>
        <v/>
      </c>
      <c r="H332" s="252"/>
      <c r="I332" s="7" t="str">
        <f>[1]I_Summary!I295</f>
        <v/>
      </c>
      <c r="J332" s="7" t="str">
        <f>[1]I_Summary!J295</f>
        <v/>
      </c>
      <c r="K332" s="7" t="str">
        <f>[1]I_Summary!K295</f>
        <v/>
      </c>
      <c r="L332" s="7" t="str">
        <f>[1]I_Summary!L295</f>
        <v/>
      </c>
      <c r="M332" s="7" t="str">
        <f>[1]I_Summary!M295</f>
        <v/>
      </c>
      <c r="N332" s="7" t="str">
        <f>[1]I_Summary!N295</f>
        <v/>
      </c>
      <c r="P332" s="340" t="str">
        <f>EUconst_SubMeasureImpact&amp;I310&amp;"_"&amp;D332</f>
        <v>SubMeasImp__2</v>
      </c>
    </row>
    <row r="333" spans="2:16" ht="12.75" customHeight="1" x14ac:dyDescent="0.2">
      <c r="B333" s="219"/>
      <c r="C333" s="219"/>
      <c r="D333" s="301">
        <v>3</v>
      </c>
      <c r="E333" s="945" t="str">
        <f>[1]I_Summary!E296</f>
        <v/>
      </c>
      <c r="F333" s="946"/>
      <c r="G333" s="251" t="str">
        <f>[1]I_Summary!G296</f>
        <v/>
      </c>
      <c r="H333" s="252"/>
      <c r="I333" s="7" t="str">
        <f>[1]I_Summary!I296</f>
        <v/>
      </c>
      <c r="J333" s="7" t="str">
        <f>[1]I_Summary!J296</f>
        <v/>
      </c>
      <c r="K333" s="7" t="str">
        <f>[1]I_Summary!K296</f>
        <v/>
      </c>
      <c r="L333" s="7" t="str">
        <f>[1]I_Summary!L296</f>
        <v/>
      </c>
      <c r="M333" s="7" t="str">
        <f>[1]I_Summary!M296</f>
        <v/>
      </c>
      <c r="N333" s="7" t="str">
        <f>[1]I_Summary!N296</f>
        <v/>
      </c>
      <c r="P333" s="340" t="str">
        <f>EUconst_SubMeasureImpact&amp;I310&amp;"_"&amp;D333</f>
        <v>SubMeasImp__3</v>
      </c>
    </row>
    <row r="334" spans="2:16" ht="12.75" customHeight="1" x14ac:dyDescent="0.2">
      <c r="B334" s="219"/>
      <c r="C334" s="219"/>
      <c r="D334" s="301">
        <v>4</v>
      </c>
      <c r="E334" s="945" t="str">
        <f>[1]I_Summary!E297</f>
        <v/>
      </c>
      <c r="F334" s="946"/>
      <c r="G334" s="251" t="str">
        <f>[1]I_Summary!G297</f>
        <v/>
      </c>
      <c r="H334" s="252"/>
      <c r="I334" s="7" t="str">
        <f>[1]I_Summary!I297</f>
        <v/>
      </c>
      <c r="J334" s="7" t="str">
        <f>[1]I_Summary!J297</f>
        <v/>
      </c>
      <c r="K334" s="7" t="str">
        <f>[1]I_Summary!K297</f>
        <v/>
      </c>
      <c r="L334" s="7" t="str">
        <f>[1]I_Summary!L297</f>
        <v/>
      </c>
      <c r="M334" s="7" t="str">
        <f>[1]I_Summary!M297</f>
        <v/>
      </c>
      <c r="N334" s="7" t="str">
        <f>[1]I_Summary!N297</f>
        <v/>
      </c>
      <c r="P334" s="340" t="str">
        <f>EUconst_SubMeasureImpact&amp;I310&amp;"_"&amp;D334</f>
        <v>SubMeasImp__4</v>
      </c>
    </row>
    <row r="335" spans="2:16" ht="12.75" customHeight="1" x14ac:dyDescent="0.2">
      <c r="B335" s="219"/>
      <c r="C335" s="219"/>
      <c r="D335" s="301">
        <v>5</v>
      </c>
      <c r="E335" s="945" t="str">
        <f>[1]I_Summary!E298</f>
        <v/>
      </c>
      <c r="F335" s="946"/>
      <c r="G335" s="251" t="str">
        <f>[1]I_Summary!G298</f>
        <v/>
      </c>
      <c r="H335" s="252"/>
      <c r="I335" s="7" t="str">
        <f>[1]I_Summary!I298</f>
        <v/>
      </c>
      <c r="J335" s="7" t="str">
        <f>[1]I_Summary!J298</f>
        <v/>
      </c>
      <c r="K335" s="7" t="str">
        <f>[1]I_Summary!K298</f>
        <v/>
      </c>
      <c r="L335" s="7" t="str">
        <f>[1]I_Summary!L298</f>
        <v/>
      </c>
      <c r="M335" s="7" t="str">
        <f>[1]I_Summary!M298</f>
        <v/>
      </c>
      <c r="N335" s="7" t="str">
        <f>[1]I_Summary!N298</f>
        <v/>
      </c>
      <c r="P335" s="340" t="str">
        <f>EUconst_SubMeasureImpact&amp;I310&amp;"_"&amp;D335</f>
        <v>SubMeasImp__5</v>
      </c>
    </row>
    <row r="336" spans="2:16" ht="12.75" customHeight="1" x14ac:dyDescent="0.2">
      <c r="B336" s="219"/>
      <c r="C336" s="219"/>
      <c r="D336" s="301">
        <v>6</v>
      </c>
      <c r="E336" s="945" t="str">
        <f>[1]I_Summary!E299</f>
        <v/>
      </c>
      <c r="F336" s="946"/>
      <c r="G336" s="251" t="str">
        <f>[1]I_Summary!G299</f>
        <v/>
      </c>
      <c r="H336" s="252"/>
      <c r="I336" s="7" t="str">
        <f>[1]I_Summary!I299</f>
        <v/>
      </c>
      <c r="J336" s="7" t="str">
        <f>[1]I_Summary!J299</f>
        <v/>
      </c>
      <c r="K336" s="7" t="str">
        <f>[1]I_Summary!K299</f>
        <v/>
      </c>
      <c r="L336" s="7" t="str">
        <f>[1]I_Summary!L299</f>
        <v/>
      </c>
      <c r="M336" s="7" t="str">
        <f>[1]I_Summary!M299</f>
        <v/>
      </c>
      <c r="N336" s="7" t="str">
        <f>[1]I_Summary!N299</f>
        <v/>
      </c>
      <c r="P336" s="340" t="str">
        <f>EUconst_SubMeasureImpact&amp;I310&amp;"_"&amp;D336</f>
        <v>SubMeasImp__6</v>
      </c>
    </row>
    <row r="337" spans="2:16" ht="12.75" customHeight="1" x14ac:dyDescent="0.2">
      <c r="B337" s="219"/>
      <c r="C337" s="219"/>
      <c r="D337" s="301">
        <v>7</v>
      </c>
      <c r="E337" s="945" t="str">
        <f>[1]I_Summary!E300</f>
        <v/>
      </c>
      <c r="F337" s="946"/>
      <c r="G337" s="251" t="str">
        <f>[1]I_Summary!G300</f>
        <v/>
      </c>
      <c r="H337" s="252"/>
      <c r="I337" s="7" t="str">
        <f>[1]I_Summary!I300</f>
        <v/>
      </c>
      <c r="J337" s="7" t="str">
        <f>[1]I_Summary!J300</f>
        <v/>
      </c>
      <c r="K337" s="7" t="str">
        <f>[1]I_Summary!K300</f>
        <v/>
      </c>
      <c r="L337" s="7" t="str">
        <f>[1]I_Summary!L300</f>
        <v/>
      </c>
      <c r="M337" s="7" t="str">
        <f>[1]I_Summary!M300</f>
        <v/>
      </c>
      <c r="N337" s="7" t="str">
        <f>[1]I_Summary!N300</f>
        <v/>
      </c>
      <c r="P337" s="340" t="str">
        <f>EUconst_SubMeasureImpact&amp;I310&amp;"_"&amp;D337</f>
        <v>SubMeasImp__7</v>
      </c>
    </row>
    <row r="338" spans="2:16" ht="12.75" customHeight="1" x14ac:dyDescent="0.2">
      <c r="B338" s="219"/>
      <c r="C338" s="219"/>
      <c r="D338" s="301">
        <v>8</v>
      </c>
      <c r="E338" s="945" t="str">
        <f>[1]I_Summary!E301</f>
        <v/>
      </c>
      <c r="F338" s="946"/>
      <c r="G338" s="251" t="str">
        <f>[1]I_Summary!G301</f>
        <v/>
      </c>
      <c r="H338" s="252"/>
      <c r="I338" s="7" t="str">
        <f>[1]I_Summary!I301</f>
        <v/>
      </c>
      <c r="J338" s="7" t="str">
        <f>[1]I_Summary!J301</f>
        <v/>
      </c>
      <c r="K338" s="7" t="str">
        <f>[1]I_Summary!K301</f>
        <v/>
      </c>
      <c r="L338" s="7" t="str">
        <f>[1]I_Summary!L301</f>
        <v/>
      </c>
      <c r="M338" s="7" t="str">
        <f>[1]I_Summary!M301</f>
        <v/>
      </c>
      <c r="N338" s="7" t="str">
        <f>[1]I_Summary!N301</f>
        <v/>
      </c>
      <c r="P338" s="340" t="str">
        <f>EUconst_SubMeasureImpact&amp;I310&amp;"_"&amp;D338</f>
        <v>SubMeasImp__8</v>
      </c>
    </row>
    <row r="339" spans="2:16" ht="12.75" customHeight="1" x14ac:dyDescent="0.2">
      <c r="B339" s="219"/>
      <c r="C339" s="219"/>
      <c r="D339" s="301">
        <v>9</v>
      </c>
      <c r="E339" s="945" t="str">
        <f>[1]I_Summary!E302</f>
        <v/>
      </c>
      <c r="F339" s="946"/>
      <c r="G339" s="251" t="str">
        <f>[1]I_Summary!G302</f>
        <v/>
      </c>
      <c r="H339" s="252"/>
      <c r="I339" s="7" t="str">
        <f>[1]I_Summary!I302</f>
        <v/>
      </c>
      <c r="J339" s="7" t="str">
        <f>[1]I_Summary!J302</f>
        <v/>
      </c>
      <c r="K339" s="7" t="str">
        <f>[1]I_Summary!K302</f>
        <v/>
      </c>
      <c r="L339" s="7" t="str">
        <f>[1]I_Summary!L302</f>
        <v/>
      </c>
      <c r="M339" s="7" t="str">
        <f>[1]I_Summary!M302</f>
        <v/>
      </c>
      <c r="N339" s="7" t="str">
        <f>[1]I_Summary!N302</f>
        <v/>
      </c>
      <c r="P339" s="340" t="str">
        <f>EUconst_SubMeasureImpact&amp;I310&amp;"_"&amp;D339</f>
        <v>SubMeasImp__9</v>
      </c>
    </row>
    <row r="340" spans="2:16" ht="12.75" customHeight="1" x14ac:dyDescent="0.2">
      <c r="B340" s="219"/>
      <c r="C340" s="219"/>
      <c r="D340" s="301">
        <v>10</v>
      </c>
      <c r="E340" s="947" t="str">
        <f>[1]I_Summary!E303</f>
        <v/>
      </c>
      <c r="F340" s="948"/>
      <c r="G340" s="253" t="str">
        <f>[1]I_Summary!G303</f>
        <v/>
      </c>
      <c r="H340" s="254"/>
      <c r="I340" s="8" t="str">
        <f>[1]I_Summary!I303</f>
        <v/>
      </c>
      <c r="J340" s="8" t="str">
        <f>[1]I_Summary!J303</f>
        <v/>
      </c>
      <c r="K340" s="8" t="str">
        <f>[1]I_Summary!K303</f>
        <v/>
      </c>
      <c r="L340" s="8" t="str">
        <f>[1]I_Summary!L303</f>
        <v/>
      </c>
      <c r="M340" s="8" t="str">
        <f>[1]I_Summary!M303</f>
        <v/>
      </c>
      <c r="N340" s="8" t="str">
        <f>[1]I_Summary!N303</f>
        <v/>
      </c>
      <c r="P340" s="340" t="str">
        <f>EUconst_SubMeasureImpact&amp;I310&amp;"_"&amp;D340</f>
        <v>SubMeasImp__10</v>
      </c>
    </row>
    <row r="341" spans="2:16" ht="12.75" customHeight="1" x14ac:dyDescent="0.2">
      <c r="B341" s="219"/>
      <c r="C341" s="219"/>
      <c r="H341" s="366" t="str">
        <f>Translations!$B$323</f>
        <v>SUMA</v>
      </c>
      <c r="I341" s="367" t="str">
        <f>[1]I_Summary!I304</f>
        <v/>
      </c>
      <c r="J341" s="367" t="str">
        <f>[1]I_Summary!J304</f>
        <v/>
      </c>
      <c r="K341" s="367" t="str">
        <f>[1]I_Summary!K304</f>
        <v/>
      </c>
      <c r="L341" s="367" t="str">
        <f>[1]I_Summary!L304</f>
        <v/>
      </c>
      <c r="M341" s="367" t="str">
        <f>[1]I_Summary!M304</f>
        <v/>
      </c>
      <c r="N341" s="367" t="str">
        <f>[1]I_Summary!N304</f>
        <v/>
      </c>
    </row>
    <row r="342" spans="2:16" ht="5.0999999999999996" customHeight="1" x14ac:dyDescent="0.2">
      <c r="B342" s="219"/>
      <c r="C342" s="219"/>
    </row>
    <row r="343" spans="2:16" ht="12.75" customHeight="1" x14ac:dyDescent="0.2">
      <c r="B343" s="219"/>
      <c r="C343" s="219"/>
      <c r="D343" s="337" t="s">
        <v>121</v>
      </c>
      <c r="E343" s="176" t="str">
        <f>Translations!$B$324</f>
        <v>Wpływ każdego środka na redukcję (100% = wartość wyjściowa z pkt i.)</v>
      </c>
    </row>
    <row r="344" spans="2:16" ht="5.0999999999999996" customHeight="1" x14ac:dyDescent="0.2">
      <c r="B344" s="219"/>
      <c r="C344" s="219"/>
    </row>
    <row r="345" spans="2:16" ht="12.75" customHeight="1" x14ac:dyDescent="0.2">
      <c r="B345" s="219"/>
      <c r="C345" s="219"/>
      <c r="E345" s="365" t="str">
        <f>Translations!$B$199</f>
        <v>Środki</v>
      </c>
      <c r="F345" s="183"/>
      <c r="G345" s="368" t="str">
        <f>Translations!$B$228</f>
        <v>Szczegółowy opis inwestycji</v>
      </c>
      <c r="I345" s="290">
        <v>2025</v>
      </c>
      <c r="J345" s="290">
        <v>2030</v>
      </c>
      <c r="K345" s="290">
        <v>2035</v>
      </c>
      <c r="L345" s="290">
        <v>2040</v>
      </c>
      <c r="M345" s="290">
        <v>2045</v>
      </c>
      <c r="N345" s="290">
        <v>2050</v>
      </c>
    </row>
    <row r="346" spans="2:16" ht="12.75" customHeight="1" x14ac:dyDescent="0.2">
      <c r="B346" s="219"/>
      <c r="C346" s="219"/>
      <c r="D346" s="301">
        <v>1</v>
      </c>
      <c r="E346" s="957" t="str">
        <f>[1]I_Summary!E309</f>
        <v/>
      </c>
      <c r="F346" s="957"/>
      <c r="G346" s="249" t="str">
        <f>[1]I_Summary!G309</f>
        <v/>
      </c>
      <c r="H346" s="250"/>
      <c r="I346" s="6" t="str">
        <f>[1]I_Summary!I309</f>
        <v/>
      </c>
      <c r="J346" s="6" t="str">
        <f>[1]I_Summary!J309</f>
        <v/>
      </c>
      <c r="K346" s="6" t="str">
        <f>[1]I_Summary!K309</f>
        <v/>
      </c>
      <c r="L346" s="6" t="str">
        <f>[1]I_Summary!L309</f>
        <v/>
      </c>
      <c r="M346" s="6" t="str">
        <f>[1]I_Summary!M309</f>
        <v/>
      </c>
      <c r="N346" s="6" t="str">
        <f>[1]I_Summary!N309</f>
        <v/>
      </c>
      <c r="P346" s="340" t="str">
        <f>EUconst_SubAbsoluteReduction&amp;I310</f>
        <v>AbsRed_</v>
      </c>
    </row>
    <row r="347" spans="2:16" ht="12.75" customHeight="1" x14ac:dyDescent="0.2">
      <c r="B347" s="219"/>
      <c r="C347" s="219"/>
      <c r="D347" s="301">
        <v>2</v>
      </c>
      <c r="E347" s="945" t="str">
        <f>[1]I_Summary!E310</f>
        <v/>
      </c>
      <c r="F347" s="946"/>
      <c r="G347" s="251" t="str">
        <f>[1]I_Summary!G310</f>
        <v/>
      </c>
      <c r="H347" s="252"/>
      <c r="I347" s="7" t="str">
        <f>[1]I_Summary!I310</f>
        <v/>
      </c>
      <c r="J347" s="7" t="str">
        <f>[1]I_Summary!J310</f>
        <v/>
      </c>
      <c r="K347" s="7" t="str">
        <f>[1]I_Summary!K310</f>
        <v/>
      </c>
      <c r="L347" s="7" t="str">
        <f>[1]I_Summary!L310</f>
        <v/>
      </c>
      <c r="M347" s="7" t="str">
        <f>[1]I_Summary!M310</f>
        <v/>
      </c>
      <c r="N347" s="7" t="str">
        <f>[1]I_Summary!N310</f>
        <v/>
      </c>
      <c r="P347" s="340" t="str">
        <f>EUconst_SubAbsoluteReduction&amp;I310</f>
        <v>AbsRed_</v>
      </c>
    </row>
    <row r="348" spans="2:16" ht="12.75" customHeight="1" x14ac:dyDescent="0.2">
      <c r="B348" s="219"/>
      <c r="C348" s="219"/>
      <c r="D348" s="301">
        <v>3</v>
      </c>
      <c r="E348" s="945" t="str">
        <f>[1]I_Summary!E311</f>
        <v/>
      </c>
      <c r="F348" s="946"/>
      <c r="G348" s="251" t="str">
        <f>[1]I_Summary!G311</f>
        <v/>
      </c>
      <c r="H348" s="252"/>
      <c r="I348" s="7" t="str">
        <f>[1]I_Summary!I311</f>
        <v/>
      </c>
      <c r="J348" s="7" t="str">
        <f>[1]I_Summary!J311</f>
        <v/>
      </c>
      <c r="K348" s="7" t="str">
        <f>[1]I_Summary!K311</f>
        <v/>
      </c>
      <c r="L348" s="7" t="str">
        <f>[1]I_Summary!L311</f>
        <v/>
      </c>
      <c r="M348" s="7" t="str">
        <f>[1]I_Summary!M311</f>
        <v/>
      </c>
      <c r="N348" s="7" t="str">
        <f>[1]I_Summary!N311</f>
        <v/>
      </c>
      <c r="P348" s="340" t="str">
        <f>EUconst_SubAbsoluteReduction&amp;I310</f>
        <v>AbsRed_</v>
      </c>
    </row>
    <row r="349" spans="2:16" ht="12.75" customHeight="1" x14ac:dyDescent="0.2">
      <c r="B349" s="219"/>
      <c r="C349" s="219"/>
      <c r="D349" s="301">
        <v>4</v>
      </c>
      <c r="E349" s="945" t="str">
        <f>[1]I_Summary!E312</f>
        <v/>
      </c>
      <c r="F349" s="946"/>
      <c r="G349" s="251" t="str">
        <f>[1]I_Summary!G312</f>
        <v/>
      </c>
      <c r="H349" s="252"/>
      <c r="I349" s="7" t="str">
        <f>[1]I_Summary!I312</f>
        <v/>
      </c>
      <c r="J349" s="7" t="str">
        <f>[1]I_Summary!J312</f>
        <v/>
      </c>
      <c r="K349" s="7" t="str">
        <f>[1]I_Summary!K312</f>
        <v/>
      </c>
      <c r="L349" s="7" t="str">
        <f>[1]I_Summary!L312</f>
        <v/>
      </c>
      <c r="M349" s="7" t="str">
        <f>[1]I_Summary!M312</f>
        <v/>
      </c>
      <c r="N349" s="7" t="str">
        <f>[1]I_Summary!N312</f>
        <v/>
      </c>
      <c r="P349" s="340" t="str">
        <f>EUconst_SubAbsoluteReduction&amp;I310</f>
        <v>AbsRed_</v>
      </c>
    </row>
    <row r="350" spans="2:16" ht="12.75" customHeight="1" x14ac:dyDescent="0.2">
      <c r="B350" s="219"/>
      <c r="C350" s="219"/>
      <c r="D350" s="301">
        <v>5</v>
      </c>
      <c r="E350" s="945" t="str">
        <f>[1]I_Summary!E313</f>
        <v/>
      </c>
      <c r="F350" s="946"/>
      <c r="G350" s="251" t="str">
        <f>[1]I_Summary!G313</f>
        <v/>
      </c>
      <c r="H350" s="252"/>
      <c r="I350" s="7" t="str">
        <f>[1]I_Summary!I313</f>
        <v/>
      </c>
      <c r="J350" s="7" t="str">
        <f>[1]I_Summary!J313</f>
        <v/>
      </c>
      <c r="K350" s="7" t="str">
        <f>[1]I_Summary!K313</f>
        <v/>
      </c>
      <c r="L350" s="7" t="str">
        <f>[1]I_Summary!L313</f>
        <v/>
      </c>
      <c r="M350" s="7" t="str">
        <f>[1]I_Summary!M313</f>
        <v/>
      </c>
      <c r="N350" s="7" t="str">
        <f>[1]I_Summary!N313</f>
        <v/>
      </c>
      <c r="P350" s="340" t="str">
        <f>EUconst_SubAbsoluteReduction&amp;I310</f>
        <v>AbsRed_</v>
      </c>
    </row>
    <row r="351" spans="2:16" ht="12.75" customHeight="1" x14ac:dyDescent="0.2">
      <c r="B351" s="219"/>
      <c r="C351" s="219"/>
      <c r="D351" s="301">
        <v>6</v>
      </c>
      <c r="E351" s="945" t="str">
        <f>[1]I_Summary!E314</f>
        <v/>
      </c>
      <c r="F351" s="946"/>
      <c r="G351" s="251" t="str">
        <f>[1]I_Summary!G314</f>
        <v/>
      </c>
      <c r="H351" s="252"/>
      <c r="I351" s="7" t="str">
        <f>[1]I_Summary!I314</f>
        <v/>
      </c>
      <c r="J351" s="7" t="str">
        <f>[1]I_Summary!J314</f>
        <v/>
      </c>
      <c r="K351" s="7" t="str">
        <f>[1]I_Summary!K314</f>
        <v/>
      </c>
      <c r="L351" s="7" t="str">
        <f>[1]I_Summary!L314</f>
        <v/>
      </c>
      <c r="M351" s="7" t="str">
        <f>[1]I_Summary!M314</f>
        <v/>
      </c>
      <c r="N351" s="7" t="str">
        <f>[1]I_Summary!N314</f>
        <v/>
      </c>
      <c r="P351" s="340" t="str">
        <f>EUconst_SubAbsoluteReduction&amp;I310</f>
        <v>AbsRed_</v>
      </c>
    </row>
    <row r="352" spans="2:16" ht="12.75" customHeight="1" x14ac:dyDescent="0.2">
      <c r="B352" s="219"/>
      <c r="C352" s="219"/>
      <c r="D352" s="301">
        <v>7</v>
      </c>
      <c r="E352" s="945" t="str">
        <f>[1]I_Summary!E315</f>
        <v/>
      </c>
      <c r="F352" s="946"/>
      <c r="G352" s="251" t="str">
        <f>[1]I_Summary!G315</f>
        <v/>
      </c>
      <c r="H352" s="252"/>
      <c r="I352" s="7" t="str">
        <f>[1]I_Summary!I315</f>
        <v/>
      </c>
      <c r="J352" s="7" t="str">
        <f>[1]I_Summary!J315</f>
        <v/>
      </c>
      <c r="K352" s="7" t="str">
        <f>[1]I_Summary!K315</f>
        <v/>
      </c>
      <c r="L352" s="7" t="str">
        <f>[1]I_Summary!L315</f>
        <v/>
      </c>
      <c r="M352" s="7" t="str">
        <f>[1]I_Summary!M315</f>
        <v/>
      </c>
      <c r="N352" s="7" t="str">
        <f>[1]I_Summary!N315</f>
        <v/>
      </c>
      <c r="P352" s="340" t="str">
        <f>EUconst_SubAbsoluteReduction&amp;I310</f>
        <v>AbsRed_</v>
      </c>
    </row>
    <row r="353" spans="1:19" ht="12.75" customHeight="1" x14ac:dyDescent="0.2">
      <c r="B353" s="219"/>
      <c r="C353" s="219"/>
      <c r="D353" s="301">
        <v>8</v>
      </c>
      <c r="E353" s="945" t="str">
        <f>[1]I_Summary!E316</f>
        <v/>
      </c>
      <c r="F353" s="946"/>
      <c r="G353" s="251" t="str">
        <f>[1]I_Summary!G316</f>
        <v/>
      </c>
      <c r="H353" s="252"/>
      <c r="I353" s="7" t="str">
        <f>[1]I_Summary!I316</f>
        <v/>
      </c>
      <c r="J353" s="7" t="str">
        <f>[1]I_Summary!J316</f>
        <v/>
      </c>
      <c r="K353" s="7" t="str">
        <f>[1]I_Summary!K316</f>
        <v/>
      </c>
      <c r="L353" s="7" t="str">
        <f>[1]I_Summary!L316</f>
        <v/>
      </c>
      <c r="M353" s="7" t="str">
        <f>[1]I_Summary!M316</f>
        <v/>
      </c>
      <c r="N353" s="7" t="str">
        <f>[1]I_Summary!N316</f>
        <v/>
      </c>
      <c r="P353" s="340" t="str">
        <f>EUconst_SubAbsoluteReduction&amp;I310</f>
        <v>AbsRed_</v>
      </c>
    </row>
    <row r="354" spans="1:19" ht="12.75" customHeight="1" x14ac:dyDescent="0.2">
      <c r="B354" s="219"/>
      <c r="C354" s="219"/>
      <c r="D354" s="301">
        <v>9</v>
      </c>
      <c r="E354" s="945" t="str">
        <f>[1]I_Summary!E317</f>
        <v/>
      </c>
      <c r="F354" s="946"/>
      <c r="G354" s="251" t="str">
        <f>[1]I_Summary!G317</f>
        <v/>
      </c>
      <c r="H354" s="252"/>
      <c r="I354" s="7" t="str">
        <f>[1]I_Summary!I317</f>
        <v/>
      </c>
      <c r="J354" s="7" t="str">
        <f>[1]I_Summary!J317</f>
        <v/>
      </c>
      <c r="K354" s="7" t="str">
        <f>[1]I_Summary!K317</f>
        <v/>
      </c>
      <c r="L354" s="7" t="str">
        <f>[1]I_Summary!L317</f>
        <v/>
      </c>
      <c r="M354" s="7" t="str">
        <f>[1]I_Summary!M317</f>
        <v/>
      </c>
      <c r="N354" s="7" t="str">
        <f>[1]I_Summary!N317</f>
        <v/>
      </c>
      <c r="P354" s="340" t="str">
        <f>EUconst_SubAbsoluteReduction&amp;I310</f>
        <v>AbsRed_</v>
      </c>
    </row>
    <row r="355" spans="1:19" ht="12.75" customHeight="1" x14ac:dyDescent="0.2">
      <c r="B355" s="219"/>
      <c r="C355" s="219"/>
      <c r="D355" s="301">
        <v>10</v>
      </c>
      <c r="E355" s="947" t="str">
        <f>[1]I_Summary!E318</f>
        <v/>
      </c>
      <c r="F355" s="948"/>
      <c r="G355" s="253" t="str">
        <f>[1]I_Summary!G318</f>
        <v/>
      </c>
      <c r="H355" s="254"/>
      <c r="I355" s="8" t="str">
        <f>[1]I_Summary!I318</f>
        <v/>
      </c>
      <c r="J355" s="8" t="str">
        <f>[1]I_Summary!J318</f>
        <v/>
      </c>
      <c r="K355" s="8" t="str">
        <f>[1]I_Summary!K318</f>
        <v/>
      </c>
      <c r="L355" s="8" t="str">
        <f>[1]I_Summary!L318</f>
        <v/>
      </c>
      <c r="M355" s="8" t="str">
        <f>[1]I_Summary!M318</f>
        <v/>
      </c>
      <c r="N355" s="8" t="str">
        <f>[1]I_Summary!N318</f>
        <v/>
      </c>
      <c r="P355" s="340" t="str">
        <f>EUconst_SubAbsoluteReduction&amp;I310</f>
        <v>AbsRed_</v>
      </c>
    </row>
    <row r="356" spans="1:19" ht="12.75" customHeight="1" x14ac:dyDescent="0.2">
      <c r="B356" s="219"/>
      <c r="C356" s="219"/>
      <c r="H356" s="366" t="str">
        <f>Translations!$B$323</f>
        <v>SUMA</v>
      </c>
      <c r="I356" s="369" t="str">
        <f>[1]I_Summary!I319</f>
        <v/>
      </c>
      <c r="J356" s="369" t="str">
        <f>[1]I_Summary!J319</f>
        <v/>
      </c>
      <c r="K356" s="369" t="str">
        <f>[1]I_Summary!K319</f>
        <v/>
      </c>
      <c r="L356" s="369" t="str">
        <f>[1]I_Summary!L319</f>
        <v/>
      </c>
      <c r="M356" s="369" t="str">
        <f>[1]I_Summary!M319</f>
        <v/>
      </c>
      <c r="N356" s="369" t="str">
        <f>[1]I_Summary!N319</f>
        <v/>
      </c>
    </row>
    <row r="357" spans="1:19" ht="12.75" customHeight="1" x14ac:dyDescent="0.2"/>
    <row r="358" spans="1:19" ht="5.0999999999999996" customHeight="1" thickBot="1" x14ac:dyDescent="0.25">
      <c r="E358" s="334"/>
      <c r="F358" s="183"/>
      <c r="G358" s="183"/>
      <c r="H358" s="183"/>
      <c r="I358" s="183"/>
      <c r="J358" s="183"/>
      <c r="K358" s="183"/>
      <c r="L358" s="183"/>
      <c r="M358" s="183"/>
      <c r="N358" s="183"/>
    </row>
    <row r="359" spans="1:19" ht="5.0999999999999996" customHeight="1" thickBot="1" x14ac:dyDescent="0.3">
      <c r="C359" s="335"/>
      <c r="D359" s="335"/>
      <c r="E359" s="335"/>
      <c r="F359" s="335"/>
      <c r="G359" s="335"/>
      <c r="H359" s="335"/>
      <c r="I359" s="335"/>
      <c r="J359" s="335"/>
      <c r="K359" s="335"/>
      <c r="L359" s="335"/>
      <c r="M359" s="335"/>
      <c r="N359" s="335"/>
    </row>
    <row r="360" spans="1:19" ht="20.100000000000001" customHeight="1" thickBot="1" x14ac:dyDescent="0.25">
      <c r="C360" s="302">
        <v>2</v>
      </c>
      <c r="D360" s="935" t="str">
        <f>Translations!$B$262</f>
        <v>Podinstalacje objęte wskaźnikiem emisyjności dla produktów:</v>
      </c>
      <c r="E360" s="936"/>
      <c r="F360" s="936"/>
      <c r="G360" s="936"/>
      <c r="H360" s="937"/>
      <c r="I360" s="964" t="str">
        <f>[1]I_Summary!I323</f>
        <v/>
      </c>
      <c r="J360" s="965"/>
      <c r="K360" s="965"/>
      <c r="L360" s="965"/>
      <c r="M360" s="965"/>
      <c r="N360" s="966"/>
      <c r="P360" s="118" t="str">
        <f>Translations!$B$318</f>
        <v>Podinstalacje produktowe</v>
      </c>
      <c r="R360" s="336" t="str">
        <f>I360</f>
        <v/>
      </c>
    </row>
    <row r="361" spans="1:19" ht="5.0999999999999996" customHeight="1" x14ac:dyDescent="0.2"/>
    <row r="362" spans="1:19" ht="12.75" customHeight="1" x14ac:dyDescent="0.2">
      <c r="A362" s="147"/>
      <c r="B362" s="173"/>
      <c r="D362" s="337"/>
      <c r="E362" s="960" t="str">
        <f>Translations!$B$571</f>
        <v>Data rozpoczęcia</v>
      </c>
      <c r="F362" s="961"/>
      <c r="G362" s="339" t="str">
        <f>IFERROR(INDEX([1]C_InstallationDescription!$V$17:$V$26,MATCH(C360,[1]C_InstallationDescription!$S$17:$S$26,0)),"")</f>
        <v/>
      </c>
      <c r="P362" s="340" t="str">
        <f>EUconst_StartRow&amp;I360</f>
        <v>Start_</v>
      </c>
    </row>
    <row r="363" spans="1:19" ht="12.75" customHeight="1" x14ac:dyDescent="0.2">
      <c r="A363" s="147"/>
      <c r="B363" s="173"/>
      <c r="D363" s="337"/>
      <c r="E363" s="962" t="s">
        <v>2275</v>
      </c>
      <c r="F363" s="963"/>
      <c r="G363" s="342" t="str">
        <f>IFERROR(INDEX([1]C_InstallationDescription!$W$17:$W$26,MATCH(C360,[1]C_InstallationDescription!$S$17:$S$26,0)),"")</f>
        <v/>
      </c>
      <c r="O363" s="343"/>
      <c r="P363" s="340" t="str">
        <f>EUconst_CessationRow&amp;I360</f>
        <v>Cessation_</v>
      </c>
      <c r="Q363" s="344"/>
      <c r="R363" s="344"/>
      <c r="S363" s="195"/>
    </row>
    <row r="364" spans="1:19" ht="5.0999999999999996" customHeight="1" x14ac:dyDescent="0.2"/>
    <row r="365" spans="1:19" ht="12.75" customHeight="1" x14ac:dyDescent="0.2">
      <c r="A365" s="147"/>
      <c r="B365" s="173"/>
      <c r="D365" s="345"/>
      <c r="F365" s="346"/>
      <c r="G365" s="347" t="str">
        <f>[1]Translations!$B$169</f>
        <v>Baseline</v>
      </c>
      <c r="H365" s="348" t="str">
        <f xml:space="preserve"> EUconst_Unit</f>
        <v>Jednostka</v>
      </c>
      <c r="I365" s="290">
        <v>2025</v>
      </c>
      <c r="J365" s="290">
        <v>2030</v>
      </c>
      <c r="K365" s="290">
        <v>2035</v>
      </c>
      <c r="L365" s="290">
        <v>2040</v>
      </c>
      <c r="M365" s="290">
        <v>2045</v>
      </c>
      <c r="N365" s="290">
        <v>2050</v>
      </c>
    </row>
    <row r="366" spans="1:19" ht="12.75" customHeight="1" x14ac:dyDescent="0.2">
      <c r="A366" s="147"/>
      <c r="B366" s="173"/>
      <c r="D366" s="337" t="s">
        <v>117</v>
      </c>
      <c r="E366" s="960" t="str">
        <f>[1]Translations!$B$264</f>
        <v>Specific emission targets</v>
      </c>
      <c r="F366" s="961"/>
      <c r="G366" s="339" t="str">
        <f>[1]F_ProdBM!G74</f>
        <v/>
      </c>
      <c r="H366" s="349" t="str">
        <f>[1]F_ProdBM!H74</f>
        <v/>
      </c>
      <c r="I366" s="350" t="str">
        <f>IF([1]F_ProdBM!I74="","",[1]F_ProdBM!I74)</f>
        <v/>
      </c>
      <c r="J366" s="351" t="str">
        <f>IF([1]F_ProdBM!J74="","",[1]F_ProdBM!J74)</f>
        <v/>
      </c>
      <c r="K366" s="351" t="str">
        <f>IF([1]F_ProdBM!K74="","",[1]F_ProdBM!K74)</f>
        <v/>
      </c>
      <c r="L366" s="351" t="str">
        <f>IF([1]F_ProdBM!L74="","",[1]F_ProdBM!L74)</f>
        <v/>
      </c>
      <c r="M366" s="351" t="str">
        <f>IF([1]F_ProdBM!M74="","",[1]F_ProdBM!M74)</f>
        <v/>
      </c>
      <c r="N366" s="351" t="str">
        <f>IF([1]F_ProdBM!N74="","",[1]F_ProdBM!N74)</f>
        <v/>
      </c>
      <c r="P366" s="275" t="str">
        <f>EUConst_Target&amp;I360</f>
        <v>Target_</v>
      </c>
    </row>
    <row r="367" spans="1:19" ht="12.75" customHeight="1" x14ac:dyDescent="0.2">
      <c r="A367" s="147"/>
      <c r="B367" s="173"/>
      <c r="D367" s="337" t="s">
        <v>118</v>
      </c>
      <c r="E367" s="962" t="str">
        <f>[1]Translations!$B$268</f>
        <v>Absolute emission targets</v>
      </c>
      <c r="F367" s="963"/>
      <c r="G367" s="342" t="str">
        <f>[1]F_ProdBM!G76</f>
        <v/>
      </c>
      <c r="H367" s="352" t="str">
        <f>[1]F_ProdBM!H76</f>
        <v>t CO2e</v>
      </c>
      <c r="I367" s="353" t="str">
        <f>IF([1]F_ProdBM!I76="","",[1]F_ProdBM!I76)</f>
        <v/>
      </c>
      <c r="J367" s="342" t="str">
        <f>IF([1]F_ProdBM!J76="","",[1]F_ProdBM!J76)</f>
        <v/>
      </c>
      <c r="K367" s="342" t="str">
        <f>IF([1]F_ProdBM!K76="","",[1]F_ProdBM!K76)</f>
        <v/>
      </c>
      <c r="L367" s="342" t="str">
        <f>IF([1]F_ProdBM!L76="","",[1]F_ProdBM!L76)</f>
        <v/>
      </c>
      <c r="M367" s="342" t="str">
        <f>IF([1]F_ProdBM!M76="","",[1]F_ProdBM!M76)</f>
        <v/>
      </c>
      <c r="N367" s="342" t="str">
        <f>IF([1]F_ProdBM!N76="","",[1]F_ProdBM!N76)</f>
        <v/>
      </c>
      <c r="O367" s="343"/>
      <c r="P367" s="275" t="str">
        <f>EUConst_TargetAbs&amp;I360</f>
        <v>TargetAbs_</v>
      </c>
      <c r="Q367" s="344"/>
      <c r="R367" s="344"/>
      <c r="S367" s="195"/>
    </row>
    <row r="368" spans="1:19" ht="5.0999999999999996" customHeight="1" x14ac:dyDescent="0.2"/>
    <row r="369" spans="2:16" ht="25.5" customHeight="1" x14ac:dyDescent="0.2">
      <c r="E369" s="354"/>
      <c r="F369" s="354"/>
      <c r="G369" s="354"/>
      <c r="H369" s="355" t="str">
        <f>Translations!$B$271</f>
        <v>Wartość wyjściowa</v>
      </c>
      <c r="I369" s="943">
        <v>2025</v>
      </c>
      <c r="J369" s="943">
        <v>2030</v>
      </c>
      <c r="K369" s="943">
        <v>2035</v>
      </c>
      <c r="L369" s="943">
        <v>2040</v>
      </c>
      <c r="M369" s="943">
        <v>2045</v>
      </c>
      <c r="N369" s="943">
        <v>2050</v>
      </c>
    </row>
    <row r="370" spans="2:16" ht="12.75" customHeight="1" x14ac:dyDescent="0.2">
      <c r="E370" s="354"/>
      <c r="F370" s="354"/>
      <c r="G370" s="354"/>
      <c r="H370" s="361" t="str">
        <f>[1]I_Summary!H326</f>
        <v/>
      </c>
      <c r="I370" s="944"/>
      <c r="J370" s="944"/>
      <c r="K370" s="944"/>
      <c r="L370" s="944"/>
      <c r="M370" s="944"/>
      <c r="N370" s="944"/>
    </row>
    <row r="371" spans="2:16" ht="12.75" customHeight="1" x14ac:dyDescent="0.2">
      <c r="B371" s="219"/>
      <c r="C371" s="219"/>
      <c r="D371" s="337" t="s">
        <v>117</v>
      </c>
      <c r="E371" s="931" t="str">
        <f>Translations!$B$319</f>
        <v>Wartości docelowe w odniesieniu do wartości wyjściowych</v>
      </c>
      <c r="F371" s="931"/>
      <c r="G371" s="932"/>
      <c r="H371" s="17" t="str">
        <f>[1]I_Summary!H327</f>
        <v/>
      </c>
      <c r="I371" s="12" t="str">
        <f>[1]I_Summary!I327</f>
        <v/>
      </c>
      <c r="J371" s="12" t="str">
        <f>[1]I_Summary!J327</f>
        <v/>
      </c>
      <c r="K371" s="12" t="str">
        <f>[1]I_Summary!K327</f>
        <v/>
      </c>
      <c r="L371" s="12" t="str">
        <f>[1]I_Summary!L327</f>
        <v/>
      </c>
      <c r="M371" s="12" t="str">
        <f>[1]I_Summary!M327</f>
        <v/>
      </c>
      <c r="N371" s="12" t="str">
        <f>[1]I_Summary!N327</f>
        <v/>
      </c>
      <c r="P371" s="275" t="str">
        <f>EUconst_SubRelToBaseline&amp;I360</f>
        <v>RelBL_</v>
      </c>
    </row>
    <row r="372" spans="2:16" ht="12.75" customHeight="1" x14ac:dyDescent="0.2">
      <c r="B372" s="219"/>
      <c r="C372" s="219"/>
      <c r="D372" s="337" t="s">
        <v>118</v>
      </c>
      <c r="E372" s="933" t="str">
        <f>Translations!$B$320</f>
        <v>Wartości docelowe w odniesieniu do wielkości benchmarku</v>
      </c>
      <c r="F372" s="933"/>
      <c r="G372" s="934"/>
      <c r="H372" s="19" t="str">
        <f>[1]I_Summary!H328</f>
        <v/>
      </c>
      <c r="I372" s="5" t="str">
        <f>[1]I_Summary!I328</f>
        <v/>
      </c>
      <c r="J372" s="5" t="str">
        <f>[1]I_Summary!J328</f>
        <v/>
      </c>
      <c r="K372" s="5" t="str">
        <f>[1]I_Summary!K328</f>
        <v/>
      </c>
      <c r="L372" s="5" t="str">
        <f>[1]I_Summary!L328</f>
        <v/>
      </c>
      <c r="M372" s="5" t="str">
        <f>[1]I_Summary!M328</f>
        <v/>
      </c>
      <c r="N372" s="5" t="str">
        <f>[1]I_Summary!N328</f>
        <v/>
      </c>
      <c r="P372" s="275" t="str">
        <f>EUconst_SubRelToBM&amp;I360</f>
        <v>RelBM_</v>
      </c>
    </row>
    <row r="373" spans="2:16" ht="5.0999999999999996" customHeight="1" x14ac:dyDescent="0.2">
      <c r="B373" s="219"/>
      <c r="C373" s="219"/>
    </row>
    <row r="374" spans="2:16" ht="25.5" customHeight="1" x14ac:dyDescent="0.2">
      <c r="B374" s="219"/>
      <c r="C374" s="219"/>
      <c r="D374" s="354"/>
      <c r="E374" s="354"/>
      <c r="F374" s="354"/>
      <c r="G374" s="354"/>
      <c r="H374" s="355" t="str">
        <f>Translations!$B$271</f>
        <v>Wartość wyjściowa</v>
      </c>
      <c r="I374" s="943">
        <v>2025</v>
      </c>
      <c r="J374" s="943">
        <v>2030</v>
      </c>
      <c r="K374" s="943">
        <v>2035</v>
      </c>
      <c r="L374" s="943">
        <v>2040</v>
      </c>
      <c r="M374" s="943">
        <v>2045</v>
      </c>
      <c r="N374" s="943">
        <v>2050</v>
      </c>
    </row>
    <row r="375" spans="2:16" ht="12.75" customHeight="1" x14ac:dyDescent="0.2">
      <c r="B375" s="219"/>
      <c r="C375" s="219"/>
      <c r="G375" s="354"/>
      <c r="H375" s="361" t="str">
        <f>[1]I_Summary!H331</f>
        <v/>
      </c>
      <c r="I375" s="944"/>
      <c r="J375" s="944"/>
      <c r="K375" s="944"/>
      <c r="L375" s="944"/>
      <c r="M375" s="944"/>
      <c r="N375" s="944"/>
    </row>
    <row r="376" spans="2:16" ht="12.75" customHeight="1" x14ac:dyDescent="0.2">
      <c r="B376" s="219"/>
      <c r="C376" s="219"/>
      <c r="D376" s="337" t="s">
        <v>119</v>
      </c>
      <c r="E376" s="953" t="str">
        <f>Translations!$B$321</f>
        <v>Bezwzględna redukcja w porównaniu z wartością wyjściową</v>
      </c>
      <c r="F376" s="953"/>
      <c r="G376" s="953"/>
      <c r="H376" s="363" t="str">
        <f>[1]I_Summary!H332</f>
        <v/>
      </c>
      <c r="I376" s="364" t="str">
        <f>[1]I_Summary!I332</f>
        <v/>
      </c>
      <c r="J376" s="364" t="str">
        <f>[1]I_Summary!J332</f>
        <v/>
      </c>
      <c r="K376" s="364" t="str">
        <f>[1]I_Summary!K332</f>
        <v/>
      </c>
      <c r="L376" s="364" t="str">
        <f>[1]I_Summary!L332</f>
        <v/>
      </c>
      <c r="M376" s="364" t="str">
        <f>[1]I_Summary!M332</f>
        <v/>
      </c>
      <c r="N376" s="364" t="str">
        <f>[1]I_Summary!N332</f>
        <v/>
      </c>
      <c r="P376" s="340" t="str">
        <f>EUconst_SubAbsoluteReduction&amp;I360</f>
        <v>AbsRed_</v>
      </c>
    </row>
    <row r="377" spans="2:16" ht="5.0999999999999996" customHeight="1" x14ac:dyDescent="0.2">
      <c r="B377" s="219"/>
      <c r="C377" s="219"/>
    </row>
    <row r="378" spans="2:16" ht="12.75" customHeight="1" x14ac:dyDescent="0.2">
      <c r="B378" s="219"/>
      <c r="C378" s="219"/>
      <c r="D378" s="337" t="s">
        <v>120</v>
      </c>
      <c r="E378" s="176" t="str">
        <f>Translations!$B$322</f>
        <v>Wpływ każdego środka na redukcję (100% = wartość wyjściowa z pkt i.)</v>
      </c>
    </row>
    <row r="379" spans="2:16" ht="5.0999999999999996" customHeight="1" x14ac:dyDescent="0.2">
      <c r="B379" s="219"/>
      <c r="C379" s="219"/>
    </row>
    <row r="380" spans="2:16" ht="12.75" customHeight="1" x14ac:dyDescent="0.2">
      <c r="B380" s="219"/>
      <c r="C380" s="219"/>
      <c r="E380" s="365" t="str">
        <f>Translations!$B$199</f>
        <v>Środki</v>
      </c>
      <c r="F380" s="183"/>
      <c r="G380" s="958" t="str">
        <f>Translations!$B$228</f>
        <v>Szczegółowy opis inwestycji</v>
      </c>
      <c r="H380" s="959"/>
      <c r="I380" s="290">
        <v>2025</v>
      </c>
      <c r="J380" s="290">
        <v>2030</v>
      </c>
      <c r="K380" s="290">
        <v>2035</v>
      </c>
      <c r="L380" s="290">
        <v>2040</v>
      </c>
      <c r="M380" s="290">
        <v>2045</v>
      </c>
      <c r="N380" s="290">
        <v>2050</v>
      </c>
    </row>
    <row r="381" spans="2:16" ht="12.75" customHeight="1" x14ac:dyDescent="0.2">
      <c r="B381" s="219"/>
      <c r="C381" s="219"/>
      <c r="D381" s="301">
        <v>1</v>
      </c>
      <c r="E381" s="957" t="str">
        <f>[1]I_Summary!E337</f>
        <v/>
      </c>
      <c r="F381" s="957"/>
      <c r="G381" s="249" t="str">
        <f>[1]I_Summary!G337</f>
        <v/>
      </c>
      <c r="H381" s="250"/>
      <c r="I381" s="6" t="str">
        <f>[1]I_Summary!I337</f>
        <v/>
      </c>
      <c r="J381" s="6" t="str">
        <f>[1]I_Summary!J337</f>
        <v/>
      </c>
      <c r="K381" s="6" t="str">
        <f>[1]I_Summary!K337</f>
        <v/>
      </c>
      <c r="L381" s="6" t="str">
        <f>[1]I_Summary!L337</f>
        <v/>
      </c>
      <c r="M381" s="6" t="str">
        <f>[1]I_Summary!M337</f>
        <v/>
      </c>
      <c r="N381" s="6" t="str">
        <f>[1]I_Summary!N337</f>
        <v/>
      </c>
      <c r="P381" s="340" t="str">
        <f>EUconst_SubMeasureImpact&amp;I360&amp;"_"&amp;D381</f>
        <v>SubMeasImp__1</v>
      </c>
    </row>
    <row r="382" spans="2:16" ht="12.75" customHeight="1" x14ac:dyDescent="0.2">
      <c r="B382" s="219"/>
      <c r="C382" s="219"/>
      <c r="D382" s="301">
        <v>2</v>
      </c>
      <c r="E382" s="945" t="str">
        <f>[1]I_Summary!E338</f>
        <v/>
      </c>
      <c r="F382" s="946"/>
      <c r="G382" s="251" t="str">
        <f>[1]I_Summary!G338</f>
        <v/>
      </c>
      <c r="H382" s="252"/>
      <c r="I382" s="7" t="str">
        <f>[1]I_Summary!I338</f>
        <v/>
      </c>
      <c r="J382" s="7" t="str">
        <f>[1]I_Summary!J338</f>
        <v/>
      </c>
      <c r="K382" s="7" t="str">
        <f>[1]I_Summary!K338</f>
        <v/>
      </c>
      <c r="L382" s="7" t="str">
        <f>[1]I_Summary!L338</f>
        <v/>
      </c>
      <c r="M382" s="7" t="str">
        <f>[1]I_Summary!M338</f>
        <v/>
      </c>
      <c r="N382" s="7" t="str">
        <f>[1]I_Summary!N338</f>
        <v/>
      </c>
      <c r="P382" s="340" t="str">
        <f>EUconst_SubMeasureImpact&amp;I360&amp;"_"&amp;D382</f>
        <v>SubMeasImp__2</v>
      </c>
    </row>
    <row r="383" spans="2:16" ht="12.75" customHeight="1" x14ac:dyDescent="0.2">
      <c r="B383" s="219"/>
      <c r="C383" s="219"/>
      <c r="D383" s="301">
        <v>3</v>
      </c>
      <c r="E383" s="945" t="str">
        <f>[1]I_Summary!E339</f>
        <v/>
      </c>
      <c r="F383" s="946"/>
      <c r="G383" s="251" t="str">
        <f>[1]I_Summary!G339</f>
        <v/>
      </c>
      <c r="H383" s="252"/>
      <c r="I383" s="7" t="str">
        <f>[1]I_Summary!I339</f>
        <v/>
      </c>
      <c r="J383" s="7" t="str">
        <f>[1]I_Summary!J339</f>
        <v/>
      </c>
      <c r="K383" s="7" t="str">
        <f>[1]I_Summary!K339</f>
        <v/>
      </c>
      <c r="L383" s="7" t="str">
        <f>[1]I_Summary!L339</f>
        <v/>
      </c>
      <c r="M383" s="7" t="str">
        <f>[1]I_Summary!M339</f>
        <v/>
      </c>
      <c r="N383" s="7" t="str">
        <f>[1]I_Summary!N339</f>
        <v/>
      </c>
      <c r="P383" s="340" t="str">
        <f>EUconst_SubMeasureImpact&amp;I360&amp;"_"&amp;D383</f>
        <v>SubMeasImp__3</v>
      </c>
    </row>
    <row r="384" spans="2:16" ht="12.75" customHeight="1" x14ac:dyDescent="0.2">
      <c r="B384" s="219"/>
      <c r="C384" s="219"/>
      <c r="D384" s="301">
        <v>4</v>
      </c>
      <c r="E384" s="945" t="str">
        <f>[1]I_Summary!E340</f>
        <v/>
      </c>
      <c r="F384" s="946"/>
      <c r="G384" s="251" t="str">
        <f>[1]I_Summary!G340</f>
        <v/>
      </c>
      <c r="H384" s="252"/>
      <c r="I384" s="7" t="str">
        <f>[1]I_Summary!I340</f>
        <v/>
      </c>
      <c r="J384" s="7" t="str">
        <f>[1]I_Summary!J340</f>
        <v/>
      </c>
      <c r="K384" s="7" t="str">
        <f>[1]I_Summary!K340</f>
        <v/>
      </c>
      <c r="L384" s="7" t="str">
        <f>[1]I_Summary!L340</f>
        <v/>
      </c>
      <c r="M384" s="7" t="str">
        <f>[1]I_Summary!M340</f>
        <v/>
      </c>
      <c r="N384" s="7" t="str">
        <f>[1]I_Summary!N340</f>
        <v/>
      </c>
      <c r="P384" s="340" t="str">
        <f>EUconst_SubMeasureImpact&amp;I360&amp;"_"&amp;D384</f>
        <v>SubMeasImp__4</v>
      </c>
    </row>
    <row r="385" spans="2:16" ht="12.75" customHeight="1" x14ac:dyDescent="0.2">
      <c r="B385" s="219"/>
      <c r="C385" s="219"/>
      <c r="D385" s="301">
        <v>5</v>
      </c>
      <c r="E385" s="945" t="str">
        <f>[1]I_Summary!E341</f>
        <v/>
      </c>
      <c r="F385" s="946"/>
      <c r="G385" s="251" t="str">
        <f>[1]I_Summary!G341</f>
        <v/>
      </c>
      <c r="H385" s="252"/>
      <c r="I385" s="7" t="str">
        <f>[1]I_Summary!I341</f>
        <v/>
      </c>
      <c r="J385" s="7" t="str">
        <f>[1]I_Summary!J341</f>
        <v/>
      </c>
      <c r="K385" s="7" t="str">
        <f>[1]I_Summary!K341</f>
        <v/>
      </c>
      <c r="L385" s="7" t="str">
        <f>[1]I_Summary!L341</f>
        <v/>
      </c>
      <c r="M385" s="7" t="str">
        <f>[1]I_Summary!M341</f>
        <v/>
      </c>
      <c r="N385" s="7" t="str">
        <f>[1]I_Summary!N341</f>
        <v/>
      </c>
      <c r="P385" s="340" t="str">
        <f>EUconst_SubMeasureImpact&amp;I360&amp;"_"&amp;D385</f>
        <v>SubMeasImp__5</v>
      </c>
    </row>
    <row r="386" spans="2:16" ht="12.75" customHeight="1" x14ac:dyDescent="0.2">
      <c r="B386" s="219"/>
      <c r="C386" s="219"/>
      <c r="D386" s="301">
        <v>6</v>
      </c>
      <c r="E386" s="945" t="str">
        <f>[1]I_Summary!E342</f>
        <v/>
      </c>
      <c r="F386" s="946"/>
      <c r="G386" s="251" t="str">
        <f>[1]I_Summary!G342</f>
        <v/>
      </c>
      <c r="H386" s="252"/>
      <c r="I386" s="7" t="str">
        <f>[1]I_Summary!I342</f>
        <v/>
      </c>
      <c r="J386" s="7" t="str">
        <f>[1]I_Summary!J342</f>
        <v/>
      </c>
      <c r="K386" s="7" t="str">
        <f>[1]I_Summary!K342</f>
        <v/>
      </c>
      <c r="L386" s="7" t="str">
        <f>[1]I_Summary!L342</f>
        <v/>
      </c>
      <c r="M386" s="7" t="str">
        <f>[1]I_Summary!M342</f>
        <v/>
      </c>
      <c r="N386" s="7" t="str">
        <f>[1]I_Summary!N342</f>
        <v/>
      </c>
      <c r="P386" s="340" t="str">
        <f>EUconst_SubMeasureImpact&amp;I360&amp;"_"&amp;D386</f>
        <v>SubMeasImp__6</v>
      </c>
    </row>
    <row r="387" spans="2:16" ht="12.75" customHeight="1" x14ac:dyDescent="0.2">
      <c r="B387" s="219"/>
      <c r="C387" s="219"/>
      <c r="D387" s="301">
        <v>7</v>
      </c>
      <c r="E387" s="945" t="str">
        <f>[1]I_Summary!E343</f>
        <v/>
      </c>
      <c r="F387" s="946"/>
      <c r="G387" s="251" t="str">
        <f>[1]I_Summary!G343</f>
        <v/>
      </c>
      <c r="H387" s="252"/>
      <c r="I387" s="7" t="str">
        <f>[1]I_Summary!I343</f>
        <v/>
      </c>
      <c r="J387" s="7" t="str">
        <f>[1]I_Summary!J343</f>
        <v/>
      </c>
      <c r="K387" s="7" t="str">
        <f>[1]I_Summary!K343</f>
        <v/>
      </c>
      <c r="L387" s="7" t="str">
        <f>[1]I_Summary!L343</f>
        <v/>
      </c>
      <c r="M387" s="7" t="str">
        <f>[1]I_Summary!M343</f>
        <v/>
      </c>
      <c r="N387" s="7" t="str">
        <f>[1]I_Summary!N343</f>
        <v/>
      </c>
      <c r="P387" s="340" t="str">
        <f>EUconst_SubMeasureImpact&amp;I360&amp;"_"&amp;D387</f>
        <v>SubMeasImp__7</v>
      </c>
    </row>
    <row r="388" spans="2:16" ht="12.75" customHeight="1" x14ac:dyDescent="0.2">
      <c r="B388" s="219"/>
      <c r="C388" s="219"/>
      <c r="D388" s="301">
        <v>8</v>
      </c>
      <c r="E388" s="945" t="str">
        <f>[1]I_Summary!E344</f>
        <v/>
      </c>
      <c r="F388" s="946"/>
      <c r="G388" s="251" t="str">
        <f>[1]I_Summary!G344</f>
        <v/>
      </c>
      <c r="H388" s="252"/>
      <c r="I388" s="7" t="str">
        <f>[1]I_Summary!I344</f>
        <v/>
      </c>
      <c r="J388" s="7" t="str">
        <f>[1]I_Summary!J344</f>
        <v/>
      </c>
      <c r="K388" s="7" t="str">
        <f>[1]I_Summary!K344</f>
        <v/>
      </c>
      <c r="L388" s="7" t="str">
        <f>[1]I_Summary!L344</f>
        <v/>
      </c>
      <c r="M388" s="7" t="str">
        <f>[1]I_Summary!M344</f>
        <v/>
      </c>
      <c r="N388" s="7" t="str">
        <f>[1]I_Summary!N344</f>
        <v/>
      </c>
      <c r="P388" s="340" t="str">
        <f>EUconst_SubMeasureImpact&amp;I360&amp;"_"&amp;D388</f>
        <v>SubMeasImp__8</v>
      </c>
    </row>
    <row r="389" spans="2:16" ht="12.75" customHeight="1" x14ac:dyDescent="0.2">
      <c r="B389" s="219"/>
      <c r="C389" s="219"/>
      <c r="D389" s="301">
        <v>9</v>
      </c>
      <c r="E389" s="945" t="str">
        <f>[1]I_Summary!E345</f>
        <v/>
      </c>
      <c r="F389" s="946"/>
      <c r="G389" s="251" t="str">
        <f>[1]I_Summary!G345</f>
        <v/>
      </c>
      <c r="H389" s="252"/>
      <c r="I389" s="7" t="str">
        <f>[1]I_Summary!I345</f>
        <v/>
      </c>
      <c r="J389" s="7" t="str">
        <f>[1]I_Summary!J345</f>
        <v/>
      </c>
      <c r="K389" s="7" t="str">
        <f>[1]I_Summary!K345</f>
        <v/>
      </c>
      <c r="L389" s="7" t="str">
        <f>[1]I_Summary!L345</f>
        <v/>
      </c>
      <c r="M389" s="7" t="str">
        <f>[1]I_Summary!M345</f>
        <v/>
      </c>
      <c r="N389" s="7" t="str">
        <f>[1]I_Summary!N345</f>
        <v/>
      </c>
      <c r="P389" s="340" t="str">
        <f>EUconst_SubMeasureImpact&amp;I360&amp;"_"&amp;D389</f>
        <v>SubMeasImp__9</v>
      </c>
    </row>
    <row r="390" spans="2:16" ht="12.75" customHeight="1" x14ac:dyDescent="0.2">
      <c r="B390" s="219"/>
      <c r="C390" s="219"/>
      <c r="D390" s="301">
        <v>10</v>
      </c>
      <c r="E390" s="947" t="str">
        <f>[1]I_Summary!E346</f>
        <v/>
      </c>
      <c r="F390" s="948"/>
      <c r="G390" s="253" t="str">
        <f>[1]I_Summary!G346</f>
        <v/>
      </c>
      <c r="H390" s="254"/>
      <c r="I390" s="8" t="str">
        <f>[1]I_Summary!I346</f>
        <v/>
      </c>
      <c r="J390" s="8" t="str">
        <f>[1]I_Summary!J346</f>
        <v/>
      </c>
      <c r="K390" s="8" t="str">
        <f>[1]I_Summary!K346</f>
        <v/>
      </c>
      <c r="L390" s="8" t="str">
        <f>[1]I_Summary!L346</f>
        <v/>
      </c>
      <c r="M390" s="8" t="str">
        <f>[1]I_Summary!M346</f>
        <v/>
      </c>
      <c r="N390" s="8" t="str">
        <f>[1]I_Summary!N346</f>
        <v/>
      </c>
      <c r="P390" s="340" t="str">
        <f>EUconst_SubMeasureImpact&amp;I360&amp;"_"&amp;D390</f>
        <v>SubMeasImp__10</v>
      </c>
    </row>
    <row r="391" spans="2:16" ht="12.75" customHeight="1" x14ac:dyDescent="0.2">
      <c r="B391" s="219"/>
      <c r="C391" s="219"/>
      <c r="H391" s="366" t="str">
        <f>Translations!$B$323</f>
        <v>SUMA</v>
      </c>
      <c r="I391" s="367" t="str">
        <f>[1]I_Summary!I347</f>
        <v/>
      </c>
      <c r="J391" s="367" t="str">
        <f>[1]I_Summary!J347</f>
        <v/>
      </c>
      <c r="K391" s="367" t="str">
        <f>[1]I_Summary!K347</f>
        <v/>
      </c>
      <c r="L391" s="367" t="str">
        <f>[1]I_Summary!L347</f>
        <v/>
      </c>
      <c r="M391" s="367" t="str">
        <f>[1]I_Summary!M347</f>
        <v/>
      </c>
      <c r="N391" s="367" t="str">
        <f>[1]I_Summary!N347</f>
        <v/>
      </c>
    </row>
    <row r="392" spans="2:16" ht="5.0999999999999996" customHeight="1" x14ac:dyDescent="0.2">
      <c r="B392" s="219"/>
      <c r="C392" s="219"/>
    </row>
    <row r="393" spans="2:16" ht="12.75" customHeight="1" x14ac:dyDescent="0.2">
      <c r="B393" s="219"/>
      <c r="C393" s="219"/>
      <c r="D393" s="337" t="s">
        <v>121</v>
      </c>
      <c r="E393" s="176" t="str">
        <f>Translations!$B$324</f>
        <v>Wpływ każdego środka na redukcję (100% = wartość wyjściowa z pkt i.)</v>
      </c>
    </row>
    <row r="394" spans="2:16" ht="5.0999999999999996" customHeight="1" x14ac:dyDescent="0.2">
      <c r="B394" s="219"/>
      <c r="C394" s="219"/>
    </row>
    <row r="395" spans="2:16" ht="12.75" customHeight="1" x14ac:dyDescent="0.2">
      <c r="B395" s="219"/>
      <c r="C395" s="219"/>
      <c r="E395" s="365" t="str">
        <f>Translations!$B$199</f>
        <v>Środki</v>
      </c>
      <c r="F395" s="183"/>
      <c r="G395" s="368" t="str">
        <f>Translations!$B$228</f>
        <v>Szczegółowy opis inwestycji</v>
      </c>
      <c r="I395" s="290">
        <v>2025</v>
      </c>
      <c r="J395" s="290">
        <v>2030</v>
      </c>
      <c r="K395" s="290">
        <v>2035</v>
      </c>
      <c r="L395" s="290">
        <v>2040</v>
      </c>
      <c r="M395" s="290">
        <v>2045</v>
      </c>
      <c r="N395" s="290">
        <v>2050</v>
      </c>
    </row>
    <row r="396" spans="2:16" ht="12.75" customHeight="1" x14ac:dyDescent="0.2">
      <c r="B396" s="219"/>
      <c r="C396" s="219"/>
      <c r="D396" s="301">
        <v>1</v>
      </c>
      <c r="E396" s="957" t="str">
        <f>[1]I_Summary!E352</f>
        <v/>
      </c>
      <c r="F396" s="957"/>
      <c r="G396" s="249" t="str">
        <f>[1]I_Summary!G352</f>
        <v/>
      </c>
      <c r="H396" s="250"/>
      <c r="I396" s="6" t="str">
        <f>[1]I_Summary!I352</f>
        <v/>
      </c>
      <c r="J396" s="6" t="str">
        <f>[1]I_Summary!J352</f>
        <v/>
      </c>
      <c r="K396" s="6" t="str">
        <f>[1]I_Summary!K352</f>
        <v/>
      </c>
      <c r="L396" s="6" t="str">
        <f>[1]I_Summary!L352</f>
        <v/>
      </c>
      <c r="M396" s="6" t="str">
        <f>[1]I_Summary!M352</f>
        <v/>
      </c>
      <c r="N396" s="6" t="str">
        <f>[1]I_Summary!N352</f>
        <v/>
      </c>
      <c r="P396" s="340" t="str">
        <f>EUconst_SubAbsoluteReduction&amp;I360</f>
        <v>AbsRed_</v>
      </c>
    </row>
    <row r="397" spans="2:16" ht="12.75" customHeight="1" x14ac:dyDescent="0.2">
      <c r="B397" s="219"/>
      <c r="C397" s="219"/>
      <c r="D397" s="301">
        <v>2</v>
      </c>
      <c r="E397" s="945" t="str">
        <f>[1]I_Summary!E353</f>
        <v/>
      </c>
      <c r="F397" s="946"/>
      <c r="G397" s="251" t="str">
        <f>[1]I_Summary!G353</f>
        <v/>
      </c>
      <c r="H397" s="252"/>
      <c r="I397" s="7" t="str">
        <f>[1]I_Summary!I353</f>
        <v/>
      </c>
      <c r="J397" s="7" t="str">
        <f>[1]I_Summary!J353</f>
        <v/>
      </c>
      <c r="K397" s="7" t="str">
        <f>[1]I_Summary!K353</f>
        <v/>
      </c>
      <c r="L397" s="7" t="str">
        <f>[1]I_Summary!L353</f>
        <v/>
      </c>
      <c r="M397" s="7" t="str">
        <f>[1]I_Summary!M353</f>
        <v/>
      </c>
      <c r="N397" s="7" t="str">
        <f>[1]I_Summary!N353</f>
        <v/>
      </c>
      <c r="P397" s="340" t="str">
        <f>EUconst_SubAbsoluteReduction&amp;I360</f>
        <v>AbsRed_</v>
      </c>
    </row>
    <row r="398" spans="2:16" ht="12.75" customHeight="1" x14ac:dyDescent="0.2">
      <c r="B398" s="219"/>
      <c r="C398" s="219"/>
      <c r="D398" s="301">
        <v>3</v>
      </c>
      <c r="E398" s="945" t="str">
        <f>[1]I_Summary!E354</f>
        <v/>
      </c>
      <c r="F398" s="946"/>
      <c r="G398" s="251" t="str">
        <f>[1]I_Summary!G354</f>
        <v/>
      </c>
      <c r="H398" s="252"/>
      <c r="I398" s="7" t="str">
        <f>[1]I_Summary!I354</f>
        <v/>
      </c>
      <c r="J398" s="7" t="str">
        <f>[1]I_Summary!J354</f>
        <v/>
      </c>
      <c r="K398" s="7" t="str">
        <f>[1]I_Summary!K354</f>
        <v/>
      </c>
      <c r="L398" s="7" t="str">
        <f>[1]I_Summary!L354</f>
        <v/>
      </c>
      <c r="M398" s="7" t="str">
        <f>[1]I_Summary!M354</f>
        <v/>
      </c>
      <c r="N398" s="7" t="str">
        <f>[1]I_Summary!N354</f>
        <v/>
      </c>
      <c r="P398" s="340" t="str">
        <f>EUconst_SubAbsoluteReduction&amp;I360</f>
        <v>AbsRed_</v>
      </c>
    </row>
    <row r="399" spans="2:16" ht="12.75" customHeight="1" x14ac:dyDescent="0.2">
      <c r="B399" s="219"/>
      <c r="C399" s="219"/>
      <c r="D399" s="301">
        <v>4</v>
      </c>
      <c r="E399" s="945" t="str">
        <f>[1]I_Summary!E355</f>
        <v/>
      </c>
      <c r="F399" s="946"/>
      <c r="G399" s="251" t="str">
        <f>[1]I_Summary!G355</f>
        <v/>
      </c>
      <c r="H399" s="252"/>
      <c r="I399" s="7" t="str">
        <f>[1]I_Summary!I355</f>
        <v/>
      </c>
      <c r="J399" s="7" t="str">
        <f>[1]I_Summary!J355</f>
        <v/>
      </c>
      <c r="K399" s="7" t="str">
        <f>[1]I_Summary!K355</f>
        <v/>
      </c>
      <c r="L399" s="7" t="str">
        <f>[1]I_Summary!L355</f>
        <v/>
      </c>
      <c r="M399" s="7" t="str">
        <f>[1]I_Summary!M355</f>
        <v/>
      </c>
      <c r="N399" s="7" t="str">
        <f>[1]I_Summary!N355</f>
        <v/>
      </c>
      <c r="P399" s="340" t="str">
        <f>EUconst_SubAbsoluteReduction&amp;I360</f>
        <v>AbsRed_</v>
      </c>
    </row>
    <row r="400" spans="2:16" ht="12.75" customHeight="1" x14ac:dyDescent="0.2">
      <c r="B400" s="219"/>
      <c r="C400" s="219"/>
      <c r="D400" s="301">
        <v>5</v>
      </c>
      <c r="E400" s="945" t="str">
        <f>[1]I_Summary!E356</f>
        <v/>
      </c>
      <c r="F400" s="946"/>
      <c r="G400" s="251" t="str">
        <f>[1]I_Summary!G356</f>
        <v/>
      </c>
      <c r="H400" s="252"/>
      <c r="I400" s="7" t="str">
        <f>[1]I_Summary!I356</f>
        <v/>
      </c>
      <c r="J400" s="7" t="str">
        <f>[1]I_Summary!J356</f>
        <v/>
      </c>
      <c r="K400" s="7" t="str">
        <f>[1]I_Summary!K356</f>
        <v/>
      </c>
      <c r="L400" s="7" t="str">
        <f>[1]I_Summary!L356</f>
        <v/>
      </c>
      <c r="M400" s="7" t="str">
        <f>[1]I_Summary!M356</f>
        <v/>
      </c>
      <c r="N400" s="7" t="str">
        <f>[1]I_Summary!N356</f>
        <v/>
      </c>
      <c r="P400" s="340" t="str">
        <f>EUconst_SubAbsoluteReduction&amp;I360</f>
        <v>AbsRed_</v>
      </c>
    </row>
    <row r="401" spans="1:19" ht="12.75" customHeight="1" x14ac:dyDescent="0.2">
      <c r="B401" s="219"/>
      <c r="C401" s="219"/>
      <c r="D401" s="301">
        <v>6</v>
      </c>
      <c r="E401" s="945" t="str">
        <f>[1]I_Summary!E357</f>
        <v/>
      </c>
      <c r="F401" s="946"/>
      <c r="G401" s="251" t="str">
        <f>[1]I_Summary!G357</f>
        <v/>
      </c>
      <c r="H401" s="252"/>
      <c r="I401" s="7" t="str">
        <f>[1]I_Summary!I357</f>
        <v/>
      </c>
      <c r="J401" s="7" t="str">
        <f>[1]I_Summary!J357</f>
        <v/>
      </c>
      <c r="K401" s="7" t="str">
        <f>[1]I_Summary!K357</f>
        <v/>
      </c>
      <c r="L401" s="7" t="str">
        <f>[1]I_Summary!L357</f>
        <v/>
      </c>
      <c r="M401" s="7" t="str">
        <f>[1]I_Summary!M357</f>
        <v/>
      </c>
      <c r="N401" s="7" t="str">
        <f>[1]I_Summary!N357</f>
        <v/>
      </c>
      <c r="P401" s="340" t="str">
        <f>EUconst_SubAbsoluteReduction&amp;I360</f>
        <v>AbsRed_</v>
      </c>
    </row>
    <row r="402" spans="1:19" ht="12.75" customHeight="1" x14ac:dyDescent="0.2">
      <c r="B402" s="219"/>
      <c r="C402" s="219"/>
      <c r="D402" s="301">
        <v>7</v>
      </c>
      <c r="E402" s="945" t="str">
        <f>[1]I_Summary!E358</f>
        <v/>
      </c>
      <c r="F402" s="946"/>
      <c r="G402" s="251" t="str">
        <f>[1]I_Summary!G358</f>
        <v/>
      </c>
      <c r="H402" s="252"/>
      <c r="I402" s="7" t="str">
        <f>[1]I_Summary!I358</f>
        <v/>
      </c>
      <c r="J402" s="7" t="str">
        <f>[1]I_Summary!J358</f>
        <v/>
      </c>
      <c r="K402" s="7" t="str">
        <f>[1]I_Summary!K358</f>
        <v/>
      </c>
      <c r="L402" s="7" t="str">
        <f>[1]I_Summary!L358</f>
        <v/>
      </c>
      <c r="M402" s="7" t="str">
        <f>[1]I_Summary!M358</f>
        <v/>
      </c>
      <c r="N402" s="7" t="str">
        <f>[1]I_Summary!N358</f>
        <v/>
      </c>
      <c r="P402" s="340" t="str">
        <f>EUconst_SubAbsoluteReduction&amp;I360</f>
        <v>AbsRed_</v>
      </c>
    </row>
    <row r="403" spans="1:19" ht="12.75" customHeight="1" x14ac:dyDescent="0.2">
      <c r="B403" s="219"/>
      <c r="C403" s="219"/>
      <c r="D403" s="301">
        <v>8</v>
      </c>
      <c r="E403" s="945" t="str">
        <f>[1]I_Summary!E359</f>
        <v/>
      </c>
      <c r="F403" s="946"/>
      <c r="G403" s="251" t="str">
        <f>[1]I_Summary!G359</f>
        <v/>
      </c>
      <c r="H403" s="252"/>
      <c r="I403" s="7" t="str">
        <f>[1]I_Summary!I359</f>
        <v/>
      </c>
      <c r="J403" s="7" t="str">
        <f>[1]I_Summary!J359</f>
        <v/>
      </c>
      <c r="K403" s="7" t="str">
        <f>[1]I_Summary!K359</f>
        <v/>
      </c>
      <c r="L403" s="7" t="str">
        <f>[1]I_Summary!L359</f>
        <v/>
      </c>
      <c r="M403" s="7" t="str">
        <f>[1]I_Summary!M359</f>
        <v/>
      </c>
      <c r="N403" s="7" t="str">
        <f>[1]I_Summary!N359</f>
        <v/>
      </c>
      <c r="P403" s="340" t="str">
        <f>EUconst_SubAbsoluteReduction&amp;I360</f>
        <v>AbsRed_</v>
      </c>
    </row>
    <row r="404" spans="1:19" ht="12.75" customHeight="1" x14ac:dyDescent="0.2">
      <c r="B404" s="219"/>
      <c r="C404" s="219"/>
      <c r="D404" s="301">
        <v>9</v>
      </c>
      <c r="E404" s="945" t="str">
        <f>[1]I_Summary!E360</f>
        <v/>
      </c>
      <c r="F404" s="946"/>
      <c r="G404" s="251" t="str">
        <f>[1]I_Summary!G360</f>
        <v/>
      </c>
      <c r="H404" s="252"/>
      <c r="I404" s="7" t="str">
        <f>[1]I_Summary!I360</f>
        <v/>
      </c>
      <c r="J404" s="7" t="str">
        <f>[1]I_Summary!J360</f>
        <v/>
      </c>
      <c r="K404" s="7" t="str">
        <f>[1]I_Summary!K360</f>
        <v/>
      </c>
      <c r="L404" s="7" t="str">
        <f>[1]I_Summary!L360</f>
        <v/>
      </c>
      <c r="M404" s="7" t="str">
        <f>[1]I_Summary!M360</f>
        <v/>
      </c>
      <c r="N404" s="7" t="str">
        <f>[1]I_Summary!N360</f>
        <v/>
      </c>
      <c r="P404" s="340" t="str">
        <f>EUconst_SubAbsoluteReduction&amp;I360</f>
        <v>AbsRed_</v>
      </c>
    </row>
    <row r="405" spans="1:19" ht="12.75" customHeight="1" x14ac:dyDescent="0.2">
      <c r="B405" s="219"/>
      <c r="C405" s="219"/>
      <c r="D405" s="301">
        <v>10</v>
      </c>
      <c r="E405" s="947" t="str">
        <f>[1]I_Summary!E361</f>
        <v/>
      </c>
      <c r="F405" s="948"/>
      <c r="G405" s="253" t="str">
        <f>[1]I_Summary!G361</f>
        <v/>
      </c>
      <c r="H405" s="254"/>
      <c r="I405" s="8" t="str">
        <f>[1]I_Summary!I361</f>
        <v/>
      </c>
      <c r="J405" s="8" t="str">
        <f>[1]I_Summary!J361</f>
        <v/>
      </c>
      <c r="K405" s="8" t="str">
        <f>[1]I_Summary!K361</f>
        <v/>
      </c>
      <c r="L405" s="8" t="str">
        <f>[1]I_Summary!L361</f>
        <v/>
      </c>
      <c r="M405" s="8" t="str">
        <f>[1]I_Summary!M361</f>
        <v/>
      </c>
      <c r="N405" s="8" t="str">
        <f>[1]I_Summary!N361</f>
        <v/>
      </c>
      <c r="P405" s="340" t="str">
        <f>EUconst_SubAbsoluteReduction&amp;I360</f>
        <v>AbsRed_</v>
      </c>
    </row>
    <row r="406" spans="1:19" ht="12.75" customHeight="1" x14ac:dyDescent="0.2">
      <c r="B406" s="219"/>
      <c r="C406" s="219"/>
      <c r="H406" s="366" t="str">
        <f>Translations!$B$323</f>
        <v>SUMA</v>
      </c>
      <c r="I406" s="369" t="str">
        <f>[1]I_Summary!I362</f>
        <v/>
      </c>
      <c r="J406" s="369" t="str">
        <f>[1]I_Summary!J362</f>
        <v/>
      </c>
      <c r="K406" s="369" t="str">
        <f>[1]I_Summary!K362</f>
        <v/>
      </c>
      <c r="L406" s="369" t="str">
        <f>[1]I_Summary!L362</f>
        <v/>
      </c>
      <c r="M406" s="369" t="str">
        <f>[1]I_Summary!M362</f>
        <v/>
      </c>
      <c r="N406" s="369" t="str">
        <f>[1]I_Summary!N362</f>
        <v/>
      </c>
    </row>
    <row r="407" spans="1:19" ht="12.75" customHeight="1" x14ac:dyDescent="0.2"/>
    <row r="408" spans="1:19" ht="5.0999999999999996" customHeight="1" thickBot="1" x14ac:dyDescent="0.25">
      <c r="E408" s="334"/>
      <c r="F408" s="183"/>
      <c r="G408" s="183"/>
      <c r="H408" s="183"/>
      <c r="I408" s="183"/>
      <c r="J408" s="183"/>
      <c r="K408" s="183"/>
      <c r="L408" s="183"/>
      <c r="M408" s="183"/>
      <c r="N408" s="183"/>
    </row>
    <row r="409" spans="1:19" ht="5.0999999999999996" customHeight="1" thickBot="1" x14ac:dyDescent="0.3">
      <c r="C409" s="335"/>
      <c r="D409" s="335"/>
      <c r="E409" s="335"/>
      <c r="F409" s="335"/>
      <c r="G409" s="335"/>
      <c r="H409" s="335"/>
      <c r="I409" s="335"/>
      <c r="J409" s="335"/>
      <c r="K409" s="335"/>
      <c r="L409" s="335"/>
      <c r="M409" s="335"/>
      <c r="N409" s="335"/>
    </row>
    <row r="410" spans="1:19" ht="20.100000000000001" customHeight="1" thickBot="1" x14ac:dyDescent="0.25">
      <c r="C410" s="302">
        <v>3</v>
      </c>
      <c r="D410" s="935" t="str">
        <f>Translations!$B$262</f>
        <v>Podinstalacje objęte wskaźnikiem emisyjności dla produktów:</v>
      </c>
      <c r="E410" s="936"/>
      <c r="F410" s="936"/>
      <c r="G410" s="936"/>
      <c r="H410" s="937"/>
      <c r="I410" s="964" t="str">
        <f>[1]I_Summary!I366</f>
        <v/>
      </c>
      <c r="J410" s="965"/>
      <c r="K410" s="965"/>
      <c r="L410" s="965"/>
      <c r="M410" s="965"/>
      <c r="N410" s="966"/>
      <c r="P410" s="118" t="str">
        <f>Translations!$B$318</f>
        <v>Podinstalacje produktowe</v>
      </c>
      <c r="R410" s="336" t="str">
        <f>I410</f>
        <v/>
      </c>
    </row>
    <row r="411" spans="1:19" ht="5.0999999999999996" customHeight="1" x14ac:dyDescent="0.2"/>
    <row r="412" spans="1:19" ht="12.75" customHeight="1" x14ac:dyDescent="0.2">
      <c r="A412" s="147"/>
      <c r="B412" s="173"/>
      <c r="D412" s="337"/>
      <c r="E412" s="960" t="str">
        <f>Translations!$B$571</f>
        <v>Data rozpoczęcia</v>
      </c>
      <c r="F412" s="961"/>
      <c r="G412" s="339" t="str">
        <f>IFERROR(INDEX([1]C_InstallationDescription!$V$17:$V$26,MATCH(C410,[1]C_InstallationDescription!$S$17:$S$26,0)),"")</f>
        <v/>
      </c>
      <c r="P412" s="340" t="str">
        <f>EUconst_StartRow&amp;I410</f>
        <v>Start_</v>
      </c>
    </row>
    <row r="413" spans="1:19" ht="12.75" customHeight="1" x14ac:dyDescent="0.2">
      <c r="A413" s="147"/>
      <c r="B413" s="173"/>
      <c r="D413" s="337"/>
      <c r="E413" s="962" t="s">
        <v>2275</v>
      </c>
      <c r="F413" s="963"/>
      <c r="G413" s="342" t="str">
        <f>IFERROR(INDEX([1]C_InstallationDescription!$W$17:$W$26,MATCH(C410,[1]C_InstallationDescription!$S$17:$S$26,0)),"")</f>
        <v/>
      </c>
      <c r="O413" s="343"/>
      <c r="P413" s="340" t="str">
        <f>EUconst_CessationRow&amp;I410</f>
        <v>Cessation_</v>
      </c>
      <c r="Q413" s="344"/>
      <c r="R413" s="344"/>
      <c r="S413" s="195"/>
    </row>
    <row r="414" spans="1:19" ht="5.0999999999999996" customHeight="1" x14ac:dyDescent="0.2"/>
    <row r="415" spans="1:19" ht="12.75" customHeight="1" x14ac:dyDescent="0.2">
      <c r="A415" s="147"/>
      <c r="B415" s="173"/>
      <c r="D415" s="345"/>
      <c r="F415" s="346"/>
      <c r="G415" s="347" t="str">
        <f>[1]Translations!$B$169</f>
        <v>Baseline</v>
      </c>
      <c r="H415" s="348" t="str">
        <f xml:space="preserve"> EUconst_Unit</f>
        <v>Jednostka</v>
      </c>
      <c r="I415" s="290">
        <v>2025</v>
      </c>
      <c r="J415" s="290">
        <v>2030</v>
      </c>
      <c r="K415" s="290">
        <v>2035</v>
      </c>
      <c r="L415" s="290">
        <v>2040</v>
      </c>
      <c r="M415" s="290">
        <v>2045</v>
      </c>
      <c r="N415" s="290">
        <v>2050</v>
      </c>
    </row>
    <row r="416" spans="1:19" ht="12.75" customHeight="1" x14ac:dyDescent="0.2">
      <c r="A416" s="147"/>
      <c r="B416" s="173"/>
      <c r="D416" s="337" t="s">
        <v>117</v>
      </c>
      <c r="E416" s="960" t="str">
        <f>[1]Translations!$B$264</f>
        <v>Specific emission targets</v>
      </c>
      <c r="F416" s="961"/>
      <c r="G416" s="339" t="str">
        <f>[1]F_ProdBM!G129</f>
        <v/>
      </c>
      <c r="H416" s="349" t="str">
        <f>[1]F_ProdBM!H129</f>
        <v/>
      </c>
      <c r="I416" s="350" t="str">
        <f>IF([1]F_ProdBM!I129="","",[1]F_ProdBM!I129)</f>
        <v/>
      </c>
      <c r="J416" s="351" t="str">
        <f>IF([1]F_ProdBM!J129="","",[1]F_ProdBM!J129)</f>
        <v/>
      </c>
      <c r="K416" s="351" t="str">
        <f>IF([1]F_ProdBM!K129="","",[1]F_ProdBM!K129)</f>
        <v/>
      </c>
      <c r="L416" s="351" t="str">
        <f>IF([1]F_ProdBM!L129="","",[1]F_ProdBM!L129)</f>
        <v/>
      </c>
      <c r="M416" s="351" t="str">
        <f>IF([1]F_ProdBM!M129="","",[1]F_ProdBM!M129)</f>
        <v/>
      </c>
      <c r="N416" s="351" t="str">
        <f>IF([1]F_ProdBM!N129="","",[1]F_ProdBM!N129)</f>
        <v/>
      </c>
      <c r="P416" s="275" t="str">
        <f>EUConst_Target&amp;I410</f>
        <v>Target_</v>
      </c>
    </row>
    <row r="417" spans="1:19" ht="12.75" customHeight="1" x14ac:dyDescent="0.2">
      <c r="A417" s="147"/>
      <c r="B417" s="173"/>
      <c r="D417" s="337" t="s">
        <v>118</v>
      </c>
      <c r="E417" s="962" t="str">
        <f>[1]Translations!$B$268</f>
        <v>Absolute emission targets</v>
      </c>
      <c r="F417" s="963"/>
      <c r="G417" s="342" t="str">
        <f>[1]F_ProdBM!G131</f>
        <v/>
      </c>
      <c r="H417" s="352" t="str">
        <f>[1]F_ProdBM!H131</f>
        <v>t CO2e</v>
      </c>
      <c r="I417" s="353" t="str">
        <f>IF([1]F_ProdBM!I131="","",[1]F_ProdBM!I131)</f>
        <v/>
      </c>
      <c r="J417" s="342" t="str">
        <f>IF([1]F_ProdBM!J131="","",[1]F_ProdBM!J131)</f>
        <v/>
      </c>
      <c r="K417" s="342" t="str">
        <f>IF([1]F_ProdBM!K131="","",[1]F_ProdBM!K131)</f>
        <v/>
      </c>
      <c r="L417" s="342" t="str">
        <f>IF([1]F_ProdBM!L131="","",[1]F_ProdBM!L131)</f>
        <v/>
      </c>
      <c r="M417" s="342" t="str">
        <f>IF([1]F_ProdBM!M131="","",[1]F_ProdBM!M131)</f>
        <v/>
      </c>
      <c r="N417" s="342" t="str">
        <f>IF([1]F_ProdBM!N131="","",[1]F_ProdBM!N131)</f>
        <v/>
      </c>
      <c r="O417" s="343"/>
      <c r="P417" s="275" t="str">
        <f>EUConst_TargetAbs&amp;I410</f>
        <v>TargetAbs_</v>
      </c>
      <c r="Q417" s="344"/>
      <c r="R417" s="344"/>
      <c r="S417" s="195"/>
    </row>
    <row r="418" spans="1:19" ht="5.0999999999999996" customHeight="1" x14ac:dyDescent="0.2"/>
    <row r="419" spans="1:19" ht="25.5" customHeight="1" x14ac:dyDescent="0.2">
      <c r="E419" s="354"/>
      <c r="F419" s="354"/>
      <c r="G419" s="354"/>
      <c r="H419" s="355" t="str">
        <f>Translations!$B$271</f>
        <v>Wartość wyjściowa</v>
      </c>
      <c r="I419" s="943">
        <v>2025</v>
      </c>
      <c r="J419" s="943">
        <v>2030</v>
      </c>
      <c r="K419" s="943">
        <v>2035</v>
      </c>
      <c r="L419" s="943">
        <v>2040</v>
      </c>
      <c r="M419" s="943">
        <v>2045</v>
      </c>
      <c r="N419" s="943">
        <v>2050</v>
      </c>
    </row>
    <row r="420" spans="1:19" ht="12.75" customHeight="1" x14ac:dyDescent="0.2">
      <c r="E420" s="354"/>
      <c r="F420" s="354"/>
      <c r="G420" s="354"/>
      <c r="H420" s="361" t="str">
        <f>[1]I_Summary!H369</f>
        <v/>
      </c>
      <c r="I420" s="944"/>
      <c r="J420" s="944"/>
      <c r="K420" s="944"/>
      <c r="L420" s="944"/>
      <c r="M420" s="944"/>
      <c r="N420" s="944"/>
    </row>
    <row r="421" spans="1:19" ht="12.75" customHeight="1" x14ac:dyDescent="0.2">
      <c r="B421" s="219"/>
      <c r="C421" s="219"/>
      <c r="D421" s="337" t="s">
        <v>117</v>
      </c>
      <c r="E421" s="931" t="str">
        <f>Translations!$B$319</f>
        <v>Wartości docelowe w odniesieniu do wartości wyjściowych</v>
      </c>
      <c r="F421" s="931"/>
      <c r="G421" s="932"/>
      <c r="H421" s="17" t="str">
        <f>[1]I_Summary!H370</f>
        <v/>
      </c>
      <c r="I421" s="12" t="str">
        <f>[1]I_Summary!I370</f>
        <v/>
      </c>
      <c r="J421" s="12" t="str">
        <f>[1]I_Summary!J370</f>
        <v/>
      </c>
      <c r="K421" s="12" t="str">
        <f>[1]I_Summary!K370</f>
        <v/>
      </c>
      <c r="L421" s="12" t="str">
        <f>[1]I_Summary!L370</f>
        <v/>
      </c>
      <c r="M421" s="12" t="str">
        <f>[1]I_Summary!M370</f>
        <v/>
      </c>
      <c r="N421" s="12" t="str">
        <f>[1]I_Summary!N370</f>
        <v/>
      </c>
      <c r="P421" s="275" t="str">
        <f>EUconst_SubRelToBaseline&amp;I410</f>
        <v>RelBL_</v>
      </c>
    </row>
    <row r="422" spans="1:19" ht="12.75" customHeight="1" x14ac:dyDescent="0.2">
      <c r="B422" s="219"/>
      <c r="C422" s="219"/>
      <c r="D422" s="337" t="s">
        <v>118</v>
      </c>
      <c r="E422" s="933" t="str">
        <f>Translations!$B$320</f>
        <v>Wartości docelowe w odniesieniu do wielkości benchmarku</v>
      </c>
      <c r="F422" s="933"/>
      <c r="G422" s="934"/>
      <c r="H422" s="19" t="str">
        <f>[1]I_Summary!H371</f>
        <v/>
      </c>
      <c r="I422" s="5" t="str">
        <f>[1]I_Summary!I371</f>
        <v/>
      </c>
      <c r="J422" s="5" t="str">
        <f>[1]I_Summary!J371</f>
        <v/>
      </c>
      <c r="K422" s="5" t="str">
        <f>[1]I_Summary!K371</f>
        <v/>
      </c>
      <c r="L422" s="5" t="str">
        <f>[1]I_Summary!L371</f>
        <v/>
      </c>
      <c r="M422" s="5" t="str">
        <f>[1]I_Summary!M371</f>
        <v/>
      </c>
      <c r="N422" s="5" t="str">
        <f>[1]I_Summary!N371</f>
        <v/>
      </c>
      <c r="P422" s="275" t="str">
        <f>EUconst_SubRelToBM&amp;I410</f>
        <v>RelBM_</v>
      </c>
    </row>
    <row r="423" spans="1:19" ht="5.0999999999999996" customHeight="1" x14ac:dyDescent="0.2">
      <c r="B423" s="219"/>
      <c r="C423" s="219"/>
    </row>
    <row r="424" spans="1:19" ht="25.5" customHeight="1" x14ac:dyDescent="0.2">
      <c r="B424" s="219"/>
      <c r="C424" s="219"/>
      <c r="D424" s="354"/>
      <c r="E424" s="354"/>
      <c r="F424" s="354"/>
      <c r="G424" s="354"/>
      <c r="H424" s="355" t="str">
        <f>Translations!$B$271</f>
        <v>Wartość wyjściowa</v>
      </c>
      <c r="I424" s="943">
        <v>2025</v>
      </c>
      <c r="J424" s="943">
        <v>2030</v>
      </c>
      <c r="K424" s="943">
        <v>2035</v>
      </c>
      <c r="L424" s="943">
        <v>2040</v>
      </c>
      <c r="M424" s="943">
        <v>2045</v>
      </c>
      <c r="N424" s="943">
        <v>2050</v>
      </c>
    </row>
    <row r="425" spans="1:19" ht="12.75" customHeight="1" x14ac:dyDescent="0.2">
      <c r="B425" s="219"/>
      <c r="C425" s="219"/>
      <c r="G425" s="354"/>
      <c r="H425" s="361" t="str">
        <f>[1]I_Summary!H374</f>
        <v/>
      </c>
      <c r="I425" s="944"/>
      <c r="J425" s="944"/>
      <c r="K425" s="944"/>
      <c r="L425" s="944"/>
      <c r="M425" s="944"/>
      <c r="N425" s="944"/>
    </row>
    <row r="426" spans="1:19" ht="12.75" customHeight="1" x14ac:dyDescent="0.2">
      <c r="B426" s="219"/>
      <c r="C426" s="219"/>
      <c r="D426" s="337" t="s">
        <v>119</v>
      </c>
      <c r="E426" s="953" t="str">
        <f>Translations!$B$321</f>
        <v>Bezwzględna redukcja w porównaniu z wartością wyjściową</v>
      </c>
      <c r="F426" s="953"/>
      <c r="G426" s="953"/>
      <c r="H426" s="363" t="str">
        <f>[1]I_Summary!H375</f>
        <v/>
      </c>
      <c r="I426" s="364" t="str">
        <f>[1]I_Summary!I375</f>
        <v/>
      </c>
      <c r="J426" s="364" t="str">
        <f>[1]I_Summary!J375</f>
        <v/>
      </c>
      <c r="K426" s="364" t="str">
        <f>[1]I_Summary!K375</f>
        <v/>
      </c>
      <c r="L426" s="364" t="str">
        <f>[1]I_Summary!L375</f>
        <v/>
      </c>
      <c r="M426" s="364" t="str">
        <f>[1]I_Summary!M375</f>
        <v/>
      </c>
      <c r="N426" s="364" t="str">
        <f>[1]I_Summary!N375</f>
        <v/>
      </c>
      <c r="P426" s="340" t="str">
        <f>EUconst_SubAbsoluteReduction&amp;I410</f>
        <v>AbsRed_</v>
      </c>
    </row>
    <row r="427" spans="1:19" ht="5.0999999999999996" customHeight="1" x14ac:dyDescent="0.2">
      <c r="B427" s="219"/>
      <c r="C427" s="219"/>
    </row>
    <row r="428" spans="1:19" ht="12.75" customHeight="1" x14ac:dyDescent="0.2">
      <c r="B428" s="219"/>
      <c r="C428" s="219"/>
      <c r="D428" s="337" t="s">
        <v>120</v>
      </c>
      <c r="E428" s="176" t="str">
        <f>Translations!$B$322</f>
        <v>Wpływ każdego środka na redukcję (100% = wartość wyjściowa z pkt i.)</v>
      </c>
    </row>
    <row r="429" spans="1:19" ht="5.0999999999999996" customHeight="1" x14ac:dyDescent="0.2">
      <c r="B429" s="219"/>
      <c r="C429" s="219"/>
    </row>
    <row r="430" spans="1:19" ht="12.75" customHeight="1" x14ac:dyDescent="0.2">
      <c r="B430" s="219"/>
      <c r="C430" s="219"/>
      <c r="E430" s="365" t="str">
        <f>Translations!$B$199</f>
        <v>Środki</v>
      </c>
      <c r="F430" s="183"/>
      <c r="G430" s="958" t="str">
        <f>Translations!$B$228</f>
        <v>Szczegółowy opis inwestycji</v>
      </c>
      <c r="H430" s="959"/>
      <c r="I430" s="290">
        <v>2025</v>
      </c>
      <c r="J430" s="290">
        <v>2030</v>
      </c>
      <c r="K430" s="290">
        <v>2035</v>
      </c>
      <c r="L430" s="290">
        <v>2040</v>
      </c>
      <c r="M430" s="290">
        <v>2045</v>
      </c>
      <c r="N430" s="290">
        <v>2050</v>
      </c>
    </row>
    <row r="431" spans="1:19" ht="12.75" customHeight="1" x14ac:dyDescent="0.2">
      <c r="B431" s="219"/>
      <c r="C431" s="219"/>
      <c r="D431" s="301">
        <v>1</v>
      </c>
      <c r="E431" s="957" t="str">
        <f>[1]I_Summary!E380</f>
        <v/>
      </c>
      <c r="F431" s="957"/>
      <c r="G431" s="249" t="str">
        <f>[1]I_Summary!G380</f>
        <v/>
      </c>
      <c r="H431" s="250"/>
      <c r="I431" s="6" t="str">
        <f>[1]I_Summary!I380</f>
        <v/>
      </c>
      <c r="J431" s="6" t="str">
        <f>[1]I_Summary!J380</f>
        <v/>
      </c>
      <c r="K431" s="6" t="str">
        <f>[1]I_Summary!K380</f>
        <v/>
      </c>
      <c r="L431" s="6" t="str">
        <f>[1]I_Summary!L380</f>
        <v/>
      </c>
      <c r="M431" s="6" t="str">
        <f>[1]I_Summary!M380</f>
        <v/>
      </c>
      <c r="N431" s="6" t="str">
        <f>[1]I_Summary!N380</f>
        <v/>
      </c>
      <c r="P431" s="340" t="str">
        <f>EUconst_SubMeasureImpact&amp;I410&amp;"_"&amp;D431</f>
        <v>SubMeasImp__1</v>
      </c>
    </row>
    <row r="432" spans="1:19" ht="12.75" customHeight="1" x14ac:dyDescent="0.2">
      <c r="B432" s="219"/>
      <c r="C432" s="219"/>
      <c r="D432" s="301">
        <v>2</v>
      </c>
      <c r="E432" s="945" t="str">
        <f>[1]I_Summary!E381</f>
        <v/>
      </c>
      <c r="F432" s="946"/>
      <c r="G432" s="251" t="str">
        <f>[1]I_Summary!G381</f>
        <v/>
      </c>
      <c r="H432" s="252"/>
      <c r="I432" s="7" t="str">
        <f>[1]I_Summary!I381</f>
        <v/>
      </c>
      <c r="J432" s="7" t="str">
        <f>[1]I_Summary!J381</f>
        <v/>
      </c>
      <c r="K432" s="7" t="str">
        <f>[1]I_Summary!K381</f>
        <v/>
      </c>
      <c r="L432" s="7" t="str">
        <f>[1]I_Summary!L381</f>
        <v/>
      </c>
      <c r="M432" s="7" t="str">
        <f>[1]I_Summary!M381</f>
        <v/>
      </c>
      <c r="N432" s="7" t="str">
        <f>[1]I_Summary!N381</f>
        <v/>
      </c>
      <c r="P432" s="340" t="str">
        <f>EUconst_SubMeasureImpact&amp;I410&amp;"_"&amp;D432</f>
        <v>SubMeasImp__2</v>
      </c>
    </row>
    <row r="433" spans="2:16" ht="12.75" customHeight="1" x14ac:dyDescent="0.2">
      <c r="B433" s="219"/>
      <c r="C433" s="219"/>
      <c r="D433" s="301">
        <v>3</v>
      </c>
      <c r="E433" s="945" t="str">
        <f>[1]I_Summary!E382</f>
        <v/>
      </c>
      <c r="F433" s="946"/>
      <c r="G433" s="251" t="str">
        <f>[1]I_Summary!G382</f>
        <v/>
      </c>
      <c r="H433" s="252"/>
      <c r="I433" s="7" t="str">
        <f>[1]I_Summary!I382</f>
        <v/>
      </c>
      <c r="J433" s="7" t="str">
        <f>[1]I_Summary!J382</f>
        <v/>
      </c>
      <c r="K433" s="7" t="str">
        <f>[1]I_Summary!K382</f>
        <v/>
      </c>
      <c r="L433" s="7" t="str">
        <f>[1]I_Summary!L382</f>
        <v/>
      </c>
      <c r="M433" s="7" t="str">
        <f>[1]I_Summary!M382</f>
        <v/>
      </c>
      <c r="N433" s="7" t="str">
        <f>[1]I_Summary!N382</f>
        <v/>
      </c>
      <c r="P433" s="340" t="str">
        <f>EUconst_SubMeasureImpact&amp;I410&amp;"_"&amp;D433</f>
        <v>SubMeasImp__3</v>
      </c>
    </row>
    <row r="434" spans="2:16" ht="12.75" customHeight="1" x14ac:dyDescent="0.2">
      <c r="B434" s="219"/>
      <c r="C434" s="219"/>
      <c r="D434" s="301">
        <v>4</v>
      </c>
      <c r="E434" s="945" t="str">
        <f>[1]I_Summary!E383</f>
        <v/>
      </c>
      <c r="F434" s="946"/>
      <c r="G434" s="251" t="str">
        <f>[1]I_Summary!G383</f>
        <v/>
      </c>
      <c r="H434" s="252"/>
      <c r="I434" s="7" t="str">
        <f>[1]I_Summary!I383</f>
        <v/>
      </c>
      <c r="J434" s="7" t="str">
        <f>[1]I_Summary!J383</f>
        <v/>
      </c>
      <c r="K434" s="7" t="str">
        <f>[1]I_Summary!K383</f>
        <v/>
      </c>
      <c r="L434" s="7" t="str">
        <f>[1]I_Summary!L383</f>
        <v/>
      </c>
      <c r="M434" s="7" t="str">
        <f>[1]I_Summary!M383</f>
        <v/>
      </c>
      <c r="N434" s="7" t="str">
        <f>[1]I_Summary!N383</f>
        <v/>
      </c>
      <c r="P434" s="340" t="str">
        <f>EUconst_SubMeasureImpact&amp;I410&amp;"_"&amp;D434</f>
        <v>SubMeasImp__4</v>
      </c>
    </row>
    <row r="435" spans="2:16" ht="12.75" customHeight="1" x14ac:dyDescent="0.2">
      <c r="B435" s="219"/>
      <c r="C435" s="219"/>
      <c r="D435" s="301">
        <v>5</v>
      </c>
      <c r="E435" s="945" t="str">
        <f>[1]I_Summary!E384</f>
        <v/>
      </c>
      <c r="F435" s="946"/>
      <c r="G435" s="251" t="str">
        <f>[1]I_Summary!G384</f>
        <v/>
      </c>
      <c r="H435" s="252"/>
      <c r="I435" s="7" t="str">
        <f>[1]I_Summary!I384</f>
        <v/>
      </c>
      <c r="J435" s="7" t="str">
        <f>[1]I_Summary!J384</f>
        <v/>
      </c>
      <c r="K435" s="7" t="str">
        <f>[1]I_Summary!K384</f>
        <v/>
      </c>
      <c r="L435" s="7" t="str">
        <f>[1]I_Summary!L384</f>
        <v/>
      </c>
      <c r="M435" s="7" t="str">
        <f>[1]I_Summary!M384</f>
        <v/>
      </c>
      <c r="N435" s="7" t="str">
        <f>[1]I_Summary!N384</f>
        <v/>
      </c>
      <c r="P435" s="340" t="str">
        <f>EUconst_SubMeasureImpact&amp;I410&amp;"_"&amp;D435</f>
        <v>SubMeasImp__5</v>
      </c>
    </row>
    <row r="436" spans="2:16" ht="12.75" customHeight="1" x14ac:dyDescent="0.2">
      <c r="B436" s="219"/>
      <c r="C436" s="219"/>
      <c r="D436" s="301">
        <v>6</v>
      </c>
      <c r="E436" s="945" t="str">
        <f>[1]I_Summary!E385</f>
        <v/>
      </c>
      <c r="F436" s="946"/>
      <c r="G436" s="251" t="str">
        <f>[1]I_Summary!G385</f>
        <v/>
      </c>
      <c r="H436" s="252"/>
      <c r="I436" s="7" t="str">
        <f>[1]I_Summary!I385</f>
        <v/>
      </c>
      <c r="J436" s="7" t="str">
        <f>[1]I_Summary!J385</f>
        <v/>
      </c>
      <c r="K436" s="7" t="str">
        <f>[1]I_Summary!K385</f>
        <v/>
      </c>
      <c r="L436" s="7" t="str">
        <f>[1]I_Summary!L385</f>
        <v/>
      </c>
      <c r="M436" s="7" t="str">
        <f>[1]I_Summary!M385</f>
        <v/>
      </c>
      <c r="N436" s="7" t="str">
        <f>[1]I_Summary!N385</f>
        <v/>
      </c>
      <c r="P436" s="340" t="str">
        <f>EUconst_SubMeasureImpact&amp;I410&amp;"_"&amp;D436</f>
        <v>SubMeasImp__6</v>
      </c>
    </row>
    <row r="437" spans="2:16" ht="12.75" customHeight="1" x14ac:dyDescent="0.2">
      <c r="B437" s="219"/>
      <c r="C437" s="219"/>
      <c r="D437" s="301">
        <v>7</v>
      </c>
      <c r="E437" s="945" t="str">
        <f>[1]I_Summary!E386</f>
        <v/>
      </c>
      <c r="F437" s="946"/>
      <c r="G437" s="251" t="str">
        <f>[1]I_Summary!G386</f>
        <v/>
      </c>
      <c r="H437" s="252"/>
      <c r="I437" s="7" t="str">
        <f>[1]I_Summary!I386</f>
        <v/>
      </c>
      <c r="J437" s="7" t="str">
        <f>[1]I_Summary!J386</f>
        <v/>
      </c>
      <c r="K437" s="7" t="str">
        <f>[1]I_Summary!K386</f>
        <v/>
      </c>
      <c r="L437" s="7" t="str">
        <f>[1]I_Summary!L386</f>
        <v/>
      </c>
      <c r="M437" s="7" t="str">
        <f>[1]I_Summary!M386</f>
        <v/>
      </c>
      <c r="N437" s="7" t="str">
        <f>[1]I_Summary!N386</f>
        <v/>
      </c>
      <c r="P437" s="340" t="str">
        <f>EUconst_SubMeasureImpact&amp;I410&amp;"_"&amp;D437</f>
        <v>SubMeasImp__7</v>
      </c>
    </row>
    <row r="438" spans="2:16" ht="12.75" customHeight="1" x14ac:dyDescent="0.2">
      <c r="B438" s="219"/>
      <c r="C438" s="219"/>
      <c r="D438" s="301">
        <v>8</v>
      </c>
      <c r="E438" s="945" t="str">
        <f>[1]I_Summary!E387</f>
        <v/>
      </c>
      <c r="F438" s="946"/>
      <c r="G438" s="251" t="str">
        <f>[1]I_Summary!G387</f>
        <v/>
      </c>
      <c r="H438" s="252"/>
      <c r="I438" s="7" t="str">
        <f>[1]I_Summary!I387</f>
        <v/>
      </c>
      <c r="J438" s="7" t="str">
        <f>[1]I_Summary!J387</f>
        <v/>
      </c>
      <c r="K438" s="7" t="str">
        <f>[1]I_Summary!K387</f>
        <v/>
      </c>
      <c r="L438" s="7" t="str">
        <f>[1]I_Summary!L387</f>
        <v/>
      </c>
      <c r="M438" s="7" t="str">
        <f>[1]I_Summary!M387</f>
        <v/>
      </c>
      <c r="N438" s="7" t="str">
        <f>[1]I_Summary!N387</f>
        <v/>
      </c>
      <c r="P438" s="340" t="str">
        <f>EUconst_SubMeasureImpact&amp;I410&amp;"_"&amp;D438</f>
        <v>SubMeasImp__8</v>
      </c>
    </row>
    <row r="439" spans="2:16" ht="12.75" customHeight="1" x14ac:dyDescent="0.2">
      <c r="B439" s="219"/>
      <c r="C439" s="219"/>
      <c r="D439" s="301">
        <v>9</v>
      </c>
      <c r="E439" s="945" t="str">
        <f>[1]I_Summary!E388</f>
        <v/>
      </c>
      <c r="F439" s="946"/>
      <c r="G439" s="251" t="str">
        <f>[1]I_Summary!G388</f>
        <v/>
      </c>
      <c r="H439" s="252"/>
      <c r="I439" s="7" t="str">
        <f>[1]I_Summary!I388</f>
        <v/>
      </c>
      <c r="J439" s="7" t="str">
        <f>[1]I_Summary!J388</f>
        <v/>
      </c>
      <c r="K439" s="7" t="str">
        <f>[1]I_Summary!K388</f>
        <v/>
      </c>
      <c r="L439" s="7" t="str">
        <f>[1]I_Summary!L388</f>
        <v/>
      </c>
      <c r="M439" s="7" t="str">
        <f>[1]I_Summary!M388</f>
        <v/>
      </c>
      <c r="N439" s="7" t="str">
        <f>[1]I_Summary!N388</f>
        <v/>
      </c>
      <c r="P439" s="340" t="str">
        <f>EUconst_SubMeasureImpact&amp;I410&amp;"_"&amp;D439</f>
        <v>SubMeasImp__9</v>
      </c>
    </row>
    <row r="440" spans="2:16" ht="12.75" customHeight="1" x14ac:dyDescent="0.2">
      <c r="B440" s="219"/>
      <c r="C440" s="219"/>
      <c r="D440" s="301">
        <v>10</v>
      </c>
      <c r="E440" s="947" t="str">
        <f>[1]I_Summary!E389</f>
        <v/>
      </c>
      <c r="F440" s="948"/>
      <c r="G440" s="253" t="str">
        <f>[1]I_Summary!G389</f>
        <v/>
      </c>
      <c r="H440" s="254"/>
      <c r="I440" s="8" t="str">
        <f>[1]I_Summary!I389</f>
        <v/>
      </c>
      <c r="J440" s="8" t="str">
        <f>[1]I_Summary!J389</f>
        <v/>
      </c>
      <c r="K440" s="8" t="str">
        <f>[1]I_Summary!K389</f>
        <v/>
      </c>
      <c r="L440" s="8" t="str">
        <f>[1]I_Summary!L389</f>
        <v/>
      </c>
      <c r="M440" s="8" t="str">
        <f>[1]I_Summary!M389</f>
        <v/>
      </c>
      <c r="N440" s="8" t="str">
        <f>[1]I_Summary!N389</f>
        <v/>
      </c>
      <c r="P440" s="340" t="str">
        <f>EUconst_SubMeasureImpact&amp;I410&amp;"_"&amp;D440</f>
        <v>SubMeasImp__10</v>
      </c>
    </row>
    <row r="441" spans="2:16" ht="12.75" customHeight="1" x14ac:dyDescent="0.2">
      <c r="B441" s="219"/>
      <c r="C441" s="219"/>
      <c r="H441" s="366" t="str">
        <f>Translations!$B$323</f>
        <v>SUMA</v>
      </c>
      <c r="I441" s="367" t="str">
        <f>[1]I_Summary!I390</f>
        <v/>
      </c>
      <c r="J441" s="367" t="str">
        <f>[1]I_Summary!J390</f>
        <v/>
      </c>
      <c r="K441" s="367" t="str">
        <f>[1]I_Summary!K390</f>
        <v/>
      </c>
      <c r="L441" s="367" t="str">
        <f>[1]I_Summary!L390</f>
        <v/>
      </c>
      <c r="M441" s="367" t="str">
        <f>[1]I_Summary!M390</f>
        <v/>
      </c>
      <c r="N441" s="367" t="str">
        <f>[1]I_Summary!N390</f>
        <v/>
      </c>
    </row>
    <row r="442" spans="2:16" ht="5.0999999999999996" customHeight="1" x14ac:dyDescent="0.2">
      <c r="B442" s="219"/>
      <c r="C442" s="219"/>
    </row>
    <row r="443" spans="2:16" ht="12.75" customHeight="1" x14ac:dyDescent="0.2">
      <c r="B443" s="219"/>
      <c r="C443" s="219"/>
      <c r="D443" s="337" t="s">
        <v>121</v>
      </c>
      <c r="E443" s="176" t="str">
        <f>Translations!$B$324</f>
        <v>Wpływ każdego środka na redukcję (100% = wartość wyjściowa z pkt i.)</v>
      </c>
    </row>
    <row r="444" spans="2:16" ht="5.0999999999999996" customHeight="1" x14ac:dyDescent="0.2">
      <c r="B444" s="219"/>
      <c r="C444" s="219"/>
    </row>
    <row r="445" spans="2:16" ht="12.75" customHeight="1" x14ac:dyDescent="0.2">
      <c r="B445" s="219"/>
      <c r="C445" s="219"/>
      <c r="E445" s="365" t="str">
        <f>Translations!$B$199</f>
        <v>Środki</v>
      </c>
      <c r="F445" s="183"/>
      <c r="G445" s="368" t="str">
        <f>Translations!$B$228</f>
        <v>Szczegółowy opis inwestycji</v>
      </c>
      <c r="I445" s="290">
        <v>2025</v>
      </c>
      <c r="J445" s="290">
        <v>2030</v>
      </c>
      <c r="K445" s="290">
        <v>2035</v>
      </c>
      <c r="L445" s="290">
        <v>2040</v>
      </c>
      <c r="M445" s="290">
        <v>2045</v>
      </c>
      <c r="N445" s="290">
        <v>2050</v>
      </c>
    </row>
    <row r="446" spans="2:16" ht="12.75" customHeight="1" x14ac:dyDescent="0.2">
      <c r="B446" s="219"/>
      <c r="C446" s="219"/>
      <c r="D446" s="301">
        <v>1</v>
      </c>
      <c r="E446" s="957" t="str">
        <f>[1]I_Summary!E395</f>
        <v/>
      </c>
      <c r="F446" s="957"/>
      <c r="G446" s="249" t="str">
        <f>[1]I_Summary!G395</f>
        <v/>
      </c>
      <c r="H446" s="250"/>
      <c r="I446" s="6" t="str">
        <f>[1]I_Summary!I395</f>
        <v/>
      </c>
      <c r="J446" s="6" t="str">
        <f>[1]I_Summary!J395</f>
        <v/>
      </c>
      <c r="K446" s="6" t="str">
        <f>[1]I_Summary!K395</f>
        <v/>
      </c>
      <c r="L446" s="6" t="str">
        <f>[1]I_Summary!L395</f>
        <v/>
      </c>
      <c r="M446" s="6" t="str">
        <f>[1]I_Summary!M395</f>
        <v/>
      </c>
      <c r="N446" s="6" t="str">
        <f>[1]I_Summary!N395</f>
        <v/>
      </c>
      <c r="P446" s="340" t="str">
        <f>EUconst_SubAbsoluteReduction&amp;I410</f>
        <v>AbsRed_</v>
      </c>
    </row>
    <row r="447" spans="2:16" ht="12.75" customHeight="1" x14ac:dyDescent="0.2">
      <c r="B447" s="219"/>
      <c r="C447" s="219"/>
      <c r="D447" s="301">
        <v>2</v>
      </c>
      <c r="E447" s="945" t="str">
        <f>[1]I_Summary!E396</f>
        <v/>
      </c>
      <c r="F447" s="946"/>
      <c r="G447" s="251" t="str">
        <f>[1]I_Summary!G396</f>
        <v/>
      </c>
      <c r="H447" s="252"/>
      <c r="I447" s="7" t="str">
        <f>[1]I_Summary!I396</f>
        <v/>
      </c>
      <c r="J447" s="7" t="str">
        <f>[1]I_Summary!J396</f>
        <v/>
      </c>
      <c r="K447" s="7" t="str">
        <f>[1]I_Summary!K396</f>
        <v/>
      </c>
      <c r="L447" s="7" t="str">
        <f>[1]I_Summary!L396</f>
        <v/>
      </c>
      <c r="M447" s="7" t="str">
        <f>[1]I_Summary!M396</f>
        <v/>
      </c>
      <c r="N447" s="7" t="str">
        <f>[1]I_Summary!N396</f>
        <v/>
      </c>
      <c r="P447" s="340" t="str">
        <f>EUconst_SubAbsoluteReduction&amp;I410</f>
        <v>AbsRed_</v>
      </c>
    </row>
    <row r="448" spans="2:16" ht="12.75" customHeight="1" x14ac:dyDescent="0.2">
      <c r="B448" s="219"/>
      <c r="C448" s="219"/>
      <c r="D448" s="301">
        <v>3</v>
      </c>
      <c r="E448" s="945" t="str">
        <f>[1]I_Summary!E397</f>
        <v/>
      </c>
      <c r="F448" s="946"/>
      <c r="G448" s="251" t="str">
        <f>[1]I_Summary!G397</f>
        <v/>
      </c>
      <c r="H448" s="252"/>
      <c r="I448" s="7" t="str">
        <f>[1]I_Summary!I397</f>
        <v/>
      </c>
      <c r="J448" s="7" t="str">
        <f>[1]I_Summary!J397</f>
        <v/>
      </c>
      <c r="K448" s="7" t="str">
        <f>[1]I_Summary!K397</f>
        <v/>
      </c>
      <c r="L448" s="7" t="str">
        <f>[1]I_Summary!L397</f>
        <v/>
      </c>
      <c r="M448" s="7" t="str">
        <f>[1]I_Summary!M397</f>
        <v/>
      </c>
      <c r="N448" s="7" t="str">
        <f>[1]I_Summary!N397</f>
        <v/>
      </c>
      <c r="P448" s="340" t="str">
        <f>EUconst_SubAbsoluteReduction&amp;I410</f>
        <v>AbsRed_</v>
      </c>
    </row>
    <row r="449" spans="1:19" ht="12.75" customHeight="1" x14ac:dyDescent="0.2">
      <c r="B449" s="219"/>
      <c r="C449" s="219"/>
      <c r="D449" s="301">
        <v>4</v>
      </c>
      <c r="E449" s="945" t="str">
        <f>[1]I_Summary!E398</f>
        <v/>
      </c>
      <c r="F449" s="946"/>
      <c r="G449" s="251" t="str">
        <f>[1]I_Summary!G398</f>
        <v/>
      </c>
      <c r="H449" s="252"/>
      <c r="I449" s="7" t="str">
        <f>[1]I_Summary!I398</f>
        <v/>
      </c>
      <c r="J449" s="7" t="str">
        <f>[1]I_Summary!J398</f>
        <v/>
      </c>
      <c r="K449" s="7" t="str">
        <f>[1]I_Summary!K398</f>
        <v/>
      </c>
      <c r="L449" s="7" t="str">
        <f>[1]I_Summary!L398</f>
        <v/>
      </c>
      <c r="M449" s="7" t="str">
        <f>[1]I_Summary!M398</f>
        <v/>
      </c>
      <c r="N449" s="7" t="str">
        <f>[1]I_Summary!N398</f>
        <v/>
      </c>
      <c r="P449" s="340" t="str">
        <f>EUconst_SubAbsoluteReduction&amp;I410</f>
        <v>AbsRed_</v>
      </c>
    </row>
    <row r="450" spans="1:19" ht="12.75" customHeight="1" x14ac:dyDescent="0.2">
      <c r="B450" s="219"/>
      <c r="C450" s="219"/>
      <c r="D450" s="301">
        <v>5</v>
      </c>
      <c r="E450" s="945" t="str">
        <f>[1]I_Summary!E399</f>
        <v/>
      </c>
      <c r="F450" s="946"/>
      <c r="G450" s="251" t="str">
        <f>[1]I_Summary!G399</f>
        <v/>
      </c>
      <c r="H450" s="252"/>
      <c r="I450" s="7" t="str">
        <f>[1]I_Summary!I399</f>
        <v/>
      </c>
      <c r="J450" s="7" t="str">
        <f>[1]I_Summary!J399</f>
        <v/>
      </c>
      <c r="K450" s="7" t="str">
        <f>[1]I_Summary!K399</f>
        <v/>
      </c>
      <c r="L450" s="7" t="str">
        <f>[1]I_Summary!L399</f>
        <v/>
      </c>
      <c r="M450" s="7" t="str">
        <f>[1]I_Summary!M399</f>
        <v/>
      </c>
      <c r="N450" s="7" t="str">
        <f>[1]I_Summary!N399</f>
        <v/>
      </c>
      <c r="P450" s="340" t="str">
        <f>EUconst_SubAbsoluteReduction&amp;I410</f>
        <v>AbsRed_</v>
      </c>
    </row>
    <row r="451" spans="1:19" ht="12.75" customHeight="1" x14ac:dyDescent="0.2">
      <c r="B451" s="219"/>
      <c r="C451" s="219"/>
      <c r="D451" s="301">
        <v>6</v>
      </c>
      <c r="E451" s="945" t="str">
        <f>[1]I_Summary!E400</f>
        <v/>
      </c>
      <c r="F451" s="946"/>
      <c r="G451" s="251" t="str">
        <f>[1]I_Summary!G400</f>
        <v/>
      </c>
      <c r="H451" s="252"/>
      <c r="I451" s="7" t="str">
        <f>[1]I_Summary!I400</f>
        <v/>
      </c>
      <c r="J451" s="7" t="str">
        <f>[1]I_Summary!J400</f>
        <v/>
      </c>
      <c r="K451" s="7" t="str">
        <f>[1]I_Summary!K400</f>
        <v/>
      </c>
      <c r="L451" s="7" t="str">
        <f>[1]I_Summary!L400</f>
        <v/>
      </c>
      <c r="M451" s="7" t="str">
        <f>[1]I_Summary!M400</f>
        <v/>
      </c>
      <c r="N451" s="7" t="str">
        <f>[1]I_Summary!N400</f>
        <v/>
      </c>
      <c r="P451" s="340" t="str">
        <f>EUconst_SubAbsoluteReduction&amp;I410</f>
        <v>AbsRed_</v>
      </c>
    </row>
    <row r="452" spans="1:19" ht="12.75" customHeight="1" x14ac:dyDescent="0.2">
      <c r="B452" s="219"/>
      <c r="C452" s="219"/>
      <c r="D452" s="301">
        <v>7</v>
      </c>
      <c r="E452" s="945" t="str">
        <f>[1]I_Summary!E401</f>
        <v/>
      </c>
      <c r="F452" s="946"/>
      <c r="G452" s="251" t="str">
        <f>[1]I_Summary!G401</f>
        <v/>
      </c>
      <c r="H452" s="252"/>
      <c r="I452" s="7" t="str">
        <f>[1]I_Summary!I401</f>
        <v/>
      </c>
      <c r="J452" s="7" t="str">
        <f>[1]I_Summary!J401</f>
        <v/>
      </c>
      <c r="K452" s="7" t="str">
        <f>[1]I_Summary!K401</f>
        <v/>
      </c>
      <c r="L452" s="7" t="str">
        <f>[1]I_Summary!L401</f>
        <v/>
      </c>
      <c r="M452" s="7" t="str">
        <f>[1]I_Summary!M401</f>
        <v/>
      </c>
      <c r="N452" s="7" t="str">
        <f>[1]I_Summary!N401</f>
        <v/>
      </c>
      <c r="P452" s="340" t="str">
        <f>EUconst_SubAbsoluteReduction&amp;I410</f>
        <v>AbsRed_</v>
      </c>
    </row>
    <row r="453" spans="1:19" ht="12.75" customHeight="1" x14ac:dyDescent="0.2">
      <c r="B453" s="219"/>
      <c r="C453" s="219"/>
      <c r="D453" s="301">
        <v>8</v>
      </c>
      <c r="E453" s="945" t="str">
        <f>[1]I_Summary!E402</f>
        <v/>
      </c>
      <c r="F453" s="946"/>
      <c r="G453" s="251" t="str">
        <f>[1]I_Summary!G402</f>
        <v/>
      </c>
      <c r="H453" s="252"/>
      <c r="I453" s="7" t="str">
        <f>[1]I_Summary!I402</f>
        <v/>
      </c>
      <c r="J453" s="7" t="str">
        <f>[1]I_Summary!J402</f>
        <v/>
      </c>
      <c r="K453" s="7" t="str">
        <f>[1]I_Summary!K402</f>
        <v/>
      </c>
      <c r="L453" s="7" t="str">
        <f>[1]I_Summary!L402</f>
        <v/>
      </c>
      <c r="M453" s="7" t="str">
        <f>[1]I_Summary!M402</f>
        <v/>
      </c>
      <c r="N453" s="7" t="str">
        <f>[1]I_Summary!N402</f>
        <v/>
      </c>
      <c r="P453" s="340" t="str">
        <f>EUconst_SubAbsoluteReduction&amp;I410</f>
        <v>AbsRed_</v>
      </c>
    </row>
    <row r="454" spans="1:19" ht="12.75" customHeight="1" x14ac:dyDescent="0.2">
      <c r="B454" s="219"/>
      <c r="C454" s="219"/>
      <c r="D454" s="301">
        <v>9</v>
      </c>
      <c r="E454" s="945" t="str">
        <f>[1]I_Summary!E403</f>
        <v/>
      </c>
      <c r="F454" s="946"/>
      <c r="G454" s="251" t="str">
        <f>[1]I_Summary!G403</f>
        <v/>
      </c>
      <c r="H454" s="252"/>
      <c r="I454" s="7" t="str">
        <f>[1]I_Summary!I403</f>
        <v/>
      </c>
      <c r="J454" s="7" t="str">
        <f>[1]I_Summary!J403</f>
        <v/>
      </c>
      <c r="K454" s="7" t="str">
        <f>[1]I_Summary!K403</f>
        <v/>
      </c>
      <c r="L454" s="7" t="str">
        <f>[1]I_Summary!L403</f>
        <v/>
      </c>
      <c r="M454" s="7" t="str">
        <f>[1]I_Summary!M403</f>
        <v/>
      </c>
      <c r="N454" s="7" t="str">
        <f>[1]I_Summary!N403</f>
        <v/>
      </c>
      <c r="P454" s="340" t="str">
        <f>EUconst_SubAbsoluteReduction&amp;I410</f>
        <v>AbsRed_</v>
      </c>
    </row>
    <row r="455" spans="1:19" ht="12.75" customHeight="1" x14ac:dyDescent="0.2">
      <c r="B455" s="219"/>
      <c r="C455" s="219"/>
      <c r="D455" s="301">
        <v>10</v>
      </c>
      <c r="E455" s="947" t="str">
        <f>[1]I_Summary!E404</f>
        <v/>
      </c>
      <c r="F455" s="948"/>
      <c r="G455" s="253" t="str">
        <f>[1]I_Summary!G404</f>
        <v/>
      </c>
      <c r="H455" s="254"/>
      <c r="I455" s="8" t="str">
        <f>[1]I_Summary!I404</f>
        <v/>
      </c>
      <c r="J455" s="8" t="str">
        <f>[1]I_Summary!J404</f>
        <v/>
      </c>
      <c r="K455" s="8" t="str">
        <f>[1]I_Summary!K404</f>
        <v/>
      </c>
      <c r="L455" s="8" t="str">
        <f>[1]I_Summary!L404</f>
        <v/>
      </c>
      <c r="M455" s="8" t="str">
        <f>[1]I_Summary!M404</f>
        <v/>
      </c>
      <c r="N455" s="8" t="str">
        <f>[1]I_Summary!N404</f>
        <v/>
      </c>
      <c r="P455" s="340" t="str">
        <f>EUconst_SubAbsoluteReduction&amp;I410</f>
        <v>AbsRed_</v>
      </c>
    </row>
    <row r="456" spans="1:19" ht="12.75" customHeight="1" x14ac:dyDescent="0.2">
      <c r="B456" s="219"/>
      <c r="C456" s="219"/>
      <c r="H456" s="366" t="str">
        <f>Translations!$B$323</f>
        <v>SUMA</v>
      </c>
      <c r="I456" s="369" t="str">
        <f>[1]I_Summary!I405</f>
        <v/>
      </c>
      <c r="J456" s="369" t="str">
        <f>[1]I_Summary!J405</f>
        <v/>
      </c>
      <c r="K456" s="369" t="str">
        <f>[1]I_Summary!K405</f>
        <v/>
      </c>
      <c r="L456" s="369" t="str">
        <f>[1]I_Summary!L405</f>
        <v/>
      </c>
      <c r="M456" s="369" t="str">
        <f>[1]I_Summary!M405</f>
        <v/>
      </c>
      <c r="N456" s="369" t="str">
        <f>[1]I_Summary!N405</f>
        <v/>
      </c>
    </row>
    <row r="457" spans="1:19" ht="12.75" customHeight="1" x14ac:dyDescent="0.2"/>
    <row r="458" spans="1:19" ht="5.0999999999999996" customHeight="1" thickBot="1" x14ac:dyDescent="0.25">
      <c r="E458" s="334"/>
      <c r="F458" s="183"/>
      <c r="G458" s="183"/>
      <c r="H458" s="183"/>
      <c r="I458" s="183"/>
      <c r="J458" s="183"/>
      <c r="K458" s="183"/>
      <c r="L458" s="183"/>
      <c r="M458" s="183"/>
      <c r="N458" s="183"/>
    </row>
    <row r="459" spans="1:19" ht="5.0999999999999996" customHeight="1" thickBot="1" x14ac:dyDescent="0.3">
      <c r="C459" s="335"/>
      <c r="D459" s="335"/>
      <c r="E459" s="335"/>
      <c r="F459" s="335"/>
      <c r="G459" s="335"/>
      <c r="H459" s="335"/>
      <c r="I459" s="335"/>
      <c r="J459" s="335"/>
      <c r="K459" s="335"/>
      <c r="L459" s="335"/>
      <c r="M459" s="335"/>
      <c r="N459" s="335"/>
    </row>
    <row r="460" spans="1:19" ht="20.100000000000001" customHeight="1" thickBot="1" x14ac:dyDescent="0.25">
      <c r="C460" s="302">
        <v>4</v>
      </c>
      <c r="D460" s="935" t="str">
        <f>Translations!$B$262</f>
        <v>Podinstalacje objęte wskaźnikiem emisyjności dla produktów:</v>
      </c>
      <c r="E460" s="936"/>
      <c r="F460" s="936"/>
      <c r="G460" s="936"/>
      <c r="H460" s="937"/>
      <c r="I460" s="964" t="str">
        <f>[1]I_Summary!I409</f>
        <v/>
      </c>
      <c r="J460" s="965"/>
      <c r="K460" s="965"/>
      <c r="L460" s="965"/>
      <c r="M460" s="965"/>
      <c r="N460" s="966"/>
      <c r="P460" s="118" t="str">
        <f>Translations!$B$318</f>
        <v>Podinstalacje produktowe</v>
      </c>
      <c r="R460" s="336" t="str">
        <f>I460</f>
        <v/>
      </c>
    </row>
    <row r="461" spans="1:19" ht="5.0999999999999996" customHeight="1" x14ac:dyDescent="0.2"/>
    <row r="462" spans="1:19" ht="12.75" customHeight="1" x14ac:dyDescent="0.2">
      <c r="A462" s="147"/>
      <c r="B462" s="173"/>
      <c r="D462" s="337"/>
      <c r="E462" s="960" t="str">
        <f>Translations!$B$571</f>
        <v>Data rozpoczęcia</v>
      </c>
      <c r="F462" s="961"/>
      <c r="G462" s="339" t="str">
        <f>IFERROR(INDEX([1]C_InstallationDescription!$V$17:$V$26,MATCH(C460,[1]C_InstallationDescription!$S$17:$S$26,0)),"")</f>
        <v/>
      </c>
      <c r="P462" s="340" t="str">
        <f>EUconst_StartRow&amp;I460</f>
        <v>Start_</v>
      </c>
    </row>
    <row r="463" spans="1:19" ht="12.75" customHeight="1" x14ac:dyDescent="0.2">
      <c r="A463" s="147"/>
      <c r="B463" s="173"/>
      <c r="D463" s="337"/>
      <c r="E463" s="962" t="s">
        <v>2275</v>
      </c>
      <c r="F463" s="963"/>
      <c r="G463" s="342" t="str">
        <f>IFERROR(INDEX([1]C_InstallationDescription!$W$17:$W$26,MATCH(C460,[1]C_InstallationDescription!$S$17:$S$26,0)),"")</f>
        <v/>
      </c>
      <c r="O463" s="343"/>
      <c r="P463" s="340" t="str">
        <f>EUconst_CessationRow&amp;I460</f>
        <v>Cessation_</v>
      </c>
      <c r="Q463" s="344"/>
      <c r="R463" s="344"/>
      <c r="S463" s="195"/>
    </row>
    <row r="464" spans="1:19" ht="5.0999999999999996" customHeight="1" x14ac:dyDescent="0.2"/>
    <row r="465" spans="1:19" ht="12.75" customHeight="1" x14ac:dyDescent="0.2">
      <c r="A465" s="147"/>
      <c r="B465" s="173"/>
      <c r="D465" s="345"/>
      <c r="F465" s="346"/>
      <c r="G465" s="347" t="str">
        <f>[1]Translations!$B$169</f>
        <v>Baseline</v>
      </c>
      <c r="H465" s="348" t="str">
        <f xml:space="preserve"> EUconst_Unit</f>
        <v>Jednostka</v>
      </c>
      <c r="I465" s="290">
        <v>2025</v>
      </c>
      <c r="J465" s="290">
        <v>2030</v>
      </c>
      <c r="K465" s="290">
        <v>2035</v>
      </c>
      <c r="L465" s="290">
        <v>2040</v>
      </c>
      <c r="M465" s="290">
        <v>2045</v>
      </c>
      <c r="N465" s="290">
        <v>2050</v>
      </c>
    </row>
    <row r="466" spans="1:19" ht="12.75" customHeight="1" x14ac:dyDescent="0.2">
      <c r="A466" s="147"/>
      <c r="B466" s="173"/>
      <c r="D466" s="337" t="s">
        <v>117</v>
      </c>
      <c r="E466" s="960" t="str">
        <f>[1]Translations!$B$264</f>
        <v>Specific emission targets</v>
      </c>
      <c r="F466" s="961"/>
      <c r="G466" s="339" t="str">
        <f>[1]F_ProdBM!G184</f>
        <v/>
      </c>
      <c r="H466" s="349" t="str">
        <f>[1]F_ProdBM!H184</f>
        <v/>
      </c>
      <c r="I466" s="350" t="str">
        <f>IF([1]F_ProdBM!I184="","",[1]F_ProdBM!I184)</f>
        <v/>
      </c>
      <c r="J466" s="351" t="str">
        <f>IF([1]F_ProdBM!J184="","",[1]F_ProdBM!J184)</f>
        <v/>
      </c>
      <c r="K466" s="351" t="str">
        <f>IF([1]F_ProdBM!K184="","",[1]F_ProdBM!K184)</f>
        <v/>
      </c>
      <c r="L466" s="351" t="str">
        <f>IF([1]F_ProdBM!L184="","",[1]F_ProdBM!L184)</f>
        <v/>
      </c>
      <c r="M466" s="351" t="str">
        <f>IF([1]F_ProdBM!M184="","",[1]F_ProdBM!M184)</f>
        <v/>
      </c>
      <c r="N466" s="351" t="str">
        <f>IF([1]F_ProdBM!N184="","",[1]F_ProdBM!N184)</f>
        <v/>
      </c>
      <c r="P466" s="275" t="str">
        <f>EUConst_Target&amp;I460</f>
        <v>Target_</v>
      </c>
    </row>
    <row r="467" spans="1:19" ht="12.75" customHeight="1" x14ac:dyDescent="0.2">
      <c r="A467" s="147"/>
      <c r="B467" s="173"/>
      <c r="D467" s="337" t="s">
        <v>118</v>
      </c>
      <c r="E467" s="962" t="str">
        <f>[1]Translations!$B$268</f>
        <v>Absolute emission targets</v>
      </c>
      <c r="F467" s="963"/>
      <c r="G467" s="342" t="str">
        <f>[1]F_ProdBM!G186</f>
        <v/>
      </c>
      <c r="H467" s="352" t="str">
        <f>[1]F_ProdBM!H186</f>
        <v>t CO2e</v>
      </c>
      <c r="I467" s="353" t="str">
        <f>IF([1]F_ProdBM!I186="","",[1]F_ProdBM!I186)</f>
        <v/>
      </c>
      <c r="J467" s="342" t="str">
        <f>IF([1]F_ProdBM!J186="","",[1]F_ProdBM!J186)</f>
        <v/>
      </c>
      <c r="K467" s="342" t="str">
        <f>IF([1]F_ProdBM!K186="","",[1]F_ProdBM!K186)</f>
        <v/>
      </c>
      <c r="L467" s="342" t="str">
        <f>IF([1]F_ProdBM!L186="","",[1]F_ProdBM!L186)</f>
        <v/>
      </c>
      <c r="M467" s="342" t="str">
        <f>IF([1]F_ProdBM!M186="","",[1]F_ProdBM!M186)</f>
        <v/>
      </c>
      <c r="N467" s="342" t="str">
        <f>IF([1]F_ProdBM!N186="","",[1]F_ProdBM!N186)</f>
        <v/>
      </c>
      <c r="O467" s="343"/>
      <c r="P467" s="275" t="str">
        <f>EUConst_TargetAbs&amp;I460</f>
        <v>TargetAbs_</v>
      </c>
      <c r="Q467" s="344"/>
      <c r="R467" s="344"/>
      <c r="S467" s="195"/>
    </row>
    <row r="468" spans="1:19" ht="5.0999999999999996" customHeight="1" x14ac:dyDescent="0.2"/>
    <row r="469" spans="1:19" ht="25.5" customHeight="1" x14ac:dyDescent="0.2">
      <c r="E469" s="354"/>
      <c r="F469" s="354"/>
      <c r="G469" s="354"/>
      <c r="H469" s="355" t="str">
        <f>Translations!$B$271</f>
        <v>Wartość wyjściowa</v>
      </c>
      <c r="I469" s="943">
        <v>2025</v>
      </c>
      <c r="J469" s="943">
        <v>2030</v>
      </c>
      <c r="K469" s="943">
        <v>2035</v>
      </c>
      <c r="L469" s="943">
        <v>2040</v>
      </c>
      <c r="M469" s="943">
        <v>2045</v>
      </c>
      <c r="N469" s="943">
        <v>2050</v>
      </c>
    </row>
    <row r="470" spans="1:19" ht="12.75" customHeight="1" x14ac:dyDescent="0.2">
      <c r="E470" s="354"/>
      <c r="F470" s="354"/>
      <c r="G470" s="354"/>
      <c r="H470" s="361" t="str">
        <f>[1]I_Summary!H412</f>
        <v/>
      </c>
      <c r="I470" s="944"/>
      <c r="J470" s="944"/>
      <c r="K470" s="944"/>
      <c r="L470" s="944"/>
      <c r="M470" s="944"/>
      <c r="N470" s="944"/>
    </row>
    <row r="471" spans="1:19" ht="12.75" customHeight="1" x14ac:dyDescent="0.2">
      <c r="B471" s="219"/>
      <c r="C471" s="219"/>
      <c r="D471" s="337" t="s">
        <v>117</v>
      </c>
      <c r="E471" s="931" t="str">
        <f>Translations!$B$319</f>
        <v>Wartości docelowe w odniesieniu do wartości wyjściowych</v>
      </c>
      <c r="F471" s="931"/>
      <c r="G471" s="932"/>
      <c r="H471" s="17" t="str">
        <f>[1]I_Summary!H413</f>
        <v/>
      </c>
      <c r="I471" s="12" t="str">
        <f>[1]I_Summary!I413</f>
        <v/>
      </c>
      <c r="J471" s="12" t="str">
        <f>[1]I_Summary!J413</f>
        <v/>
      </c>
      <c r="K471" s="12" t="str">
        <f>[1]I_Summary!K413</f>
        <v/>
      </c>
      <c r="L471" s="12" t="str">
        <f>[1]I_Summary!L413</f>
        <v/>
      </c>
      <c r="M471" s="12" t="str">
        <f>[1]I_Summary!M413</f>
        <v/>
      </c>
      <c r="N471" s="12" t="str">
        <f>[1]I_Summary!N413</f>
        <v/>
      </c>
      <c r="P471" s="275" t="str">
        <f>EUconst_SubRelToBaseline&amp;I460</f>
        <v>RelBL_</v>
      </c>
    </row>
    <row r="472" spans="1:19" ht="12.75" customHeight="1" x14ac:dyDescent="0.2">
      <c r="B472" s="219"/>
      <c r="C472" s="219"/>
      <c r="D472" s="337" t="s">
        <v>118</v>
      </c>
      <c r="E472" s="933" t="str">
        <f>Translations!$B$320</f>
        <v>Wartości docelowe w odniesieniu do wielkości benchmarku</v>
      </c>
      <c r="F472" s="933"/>
      <c r="G472" s="934"/>
      <c r="H472" s="19" t="str">
        <f>[1]I_Summary!H414</f>
        <v/>
      </c>
      <c r="I472" s="5" t="str">
        <f>[1]I_Summary!I414</f>
        <v/>
      </c>
      <c r="J472" s="5" t="str">
        <f>[1]I_Summary!J414</f>
        <v/>
      </c>
      <c r="K472" s="5" t="str">
        <f>[1]I_Summary!K414</f>
        <v/>
      </c>
      <c r="L472" s="5" t="str">
        <f>[1]I_Summary!L414</f>
        <v/>
      </c>
      <c r="M472" s="5" t="str">
        <f>[1]I_Summary!M414</f>
        <v/>
      </c>
      <c r="N472" s="5" t="str">
        <f>[1]I_Summary!N414</f>
        <v/>
      </c>
      <c r="P472" s="275" t="str">
        <f>EUconst_SubRelToBM&amp;I460</f>
        <v>RelBM_</v>
      </c>
    </row>
    <row r="473" spans="1:19" ht="5.0999999999999996" customHeight="1" x14ac:dyDescent="0.2">
      <c r="B473" s="219"/>
      <c r="C473" s="219"/>
    </row>
    <row r="474" spans="1:19" ht="25.5" customHeight="1" x14ac:dyDescent="0.2">
      <c r="B474" s="219"/>
      <c r="C474" s="219"/>
      <c r="D474" s="354"/>
      <c r="E474" s="354"/>
      <c r="F474" s="354"/>
      <c r="G474" s="354"/>
      <c r="H474" s="355" t="str">
        <f>Translations!$B$271</f>
        <v>Wartość wyjściowa</v>
      </c>
      <c r="I474" s="943">
        <v>2025</v>
      </c>
      <c r="J474" s="943">
        <v>2030</v>
      </c>
      <c r="K474" s="943">
        <v>2035</v>
      </c>
      <c r="L474" s="943">
        <v>2040</v>
      </c>
      <c r="M474" s="943">
        <v>2045</v>
      </c>
      <c r="N474" s="943">
        <v>2050</v>
      </c>
    </row>
    <row r="475" spans="1:19" ht="12.75" customHeight="1" x14ac:dyDescent="0.2">
      <c r="B475" s="219"/>
      <c r="C475" s="219"/>
      <c r="G475" s="354"/>
      <c r="H475" s="361" t="str">
        <f>[1]I_Summary!H417</f>
        <v/>
      </c>
      <c r="I475" s="944"/>
      <c r="J475" s="944"/>
      <c r="K475" s="944"/>
      <c r="L475" s="944"/>
      <c r="M475" s="944"/>
      <c r="N475" s="944"/>
    </row>
    <row r="476" spans="1:19" ht="12.75" customHeight="1" x14ac:dyDescent="0.2">
      <c r="B476" s="219"/>
      <c r="C476" s="219"/>
      <c r="D476" s="337" t="s">
        <v>119</v>
      </c>
      <c r="E476" s="953" t="str">
        <f>Translations!$B$321</f>
        <v>Bezwzględna redukcja w porównaniu z wartością wyjściową</v>
      </c>
      <c r="F476" s="953"/>
      <c r="G476" s="953"/>
      <c r="H476" s="363" t="str">
        <f>[1]I_Summary!H418</f>
        <v/>
      </c>
      <c r="I476" s="364" t="str">
        <f>[1]I_Summary!I418</f>
        <v/>
      </c>
      <c r="J476" s="364" t="str">
        <f>[1]I_Summary!J418</f>
        <v/>
      </c>
      <c r="K476" s="364" t="str">
        <f>[1]I_Summary!K418</f>
        <v/>
      </c>
      <c r="L476" s="364" t="str">
        <f>[1]I_Summary!L418</f>
        <v/>
      </c>
      <c r="M476" s="364" t="str">
        <f>[1]I_Summary!M418</f>
        <v/>
      </c>
      <c r="N476" s="364" t="str">
        <f>[1]I_Summary!N418</f>
        <v/>
      </c>
      <c r="P476" s="340" t="str">
        <f>EUconst_SubAbsoluteReduction&amp;I460</f>
        <v>AbsRed_</v>
      </c>
    </row>
    <row r="477" spans="1:19" ht="5.0999999999999996" customHeight="1" x14ac:dyDescent="0.2">
      <c r="B477" s="219"/>
      <c r="C477" s="219"/>
    </row>
    <row r="478" spans="1:19" ht="12.75" customHeight="1" x14ac:dyDescent="0.2">
      <c r="B478" s="219"/>
      <c r="C478" s="219"/>
      <c r="D478" s="337" t="s">
        <v>120</v>
      </c>
      <c r="E478" s="176" t="str">
        <f>Translations!$B$322</f>
        <v>Wpływ każdego środka na redukcję (100% = wartość wyjściowa z pkt i.)</v>
      </c>
    </row>
    <row r="479" spans="1:19" ht="5.0999999999999996" customHeight="1" x14ac:dyDescent="0.2">
      <c r="B479" s="219"/>
      <c r="C479" s="219"/>
    </row>
    <row r="480" spans="1:19" ht="12.75" customHeight="1" x14ac:dyDescent="0.2">
      <c r="B480" s="219"/>
      <c r="C480" s="219"/>
      <c r="E480" s="365" t="str">
        <f>Translations!$B$199</f>
        <v>Środki</v>
      </c>
      <c r="F480" s="183"/>
      <c r="G480" s="958" t="str">
        <f>Translations!$B$228</f>
        <v>Szczegółowy opis inwestycji</v>
      </c>
      <c r="H480" s="959"/>
      <c r="I480" s="290">
        <v>2025</v>
      </c>
      <c r="J480" s="290">
        <v>2030</v>
      </c>
      <c r="K480" s="290">
        <v>2035</v>
      </c>
      <c r="L480" s="290">
        <v>2040</v>
      </c>
      <c r="M480" s="290">
        <v>2045</v>
      </c>
      <c r="N480" s="290">
        <v>2050</v>
      </c>
    </row>
    <row r="481" spans="2:16" ht="12.75" customHeight="1" x14ac:dyDescent="0.2">
      <c r="B481" s="219"/>
      <c r="C481" s="219"/>
      <c r="D481" s="301">
        <v>1</v>
      </c>
      <c r="E481" s="957" t="str">
        <f>[1]I_Summary!E423</f>
        <v/>
      </c>
      <c r="F481" s="957"/>
      <c r="G481" s="249" t="str">
        <f>[1]I_Summary!G423</f>
        <v/>
      </c>
      <c r="H481" s="250"/>
      <c r="I481" s="6" t="str">
        <f>[1]I_Summary!I423</f>
        <v/>
      </c>
      <c r="J481" s="6" t="str">
        <f>[1]I_Summary!J423</f>
        <v/>
      </c>
      <c r="K481" s="6" t="str">
        <f>[1]I_Summary!K423</f>
        <v/>
      </c>
      <c r="L481" s="6" t="str">
        <f>[1]I_Summary!L423</f>
        <v/>
      </c>
      <c r="M481" s="6" t="str">
        <f>[1]I_Summary!M423</f>
        <v/>
      </c>
      <c r="N481" s="6" t="str">
        <f>[1]I_Summary!N423</f>
        <v/>
      </c>
      <c r="P481" s="340" t="str">
        <f>EUconst_SubMeasureImpact&amp;I460&amp;"_"&amp;D481</f>
        <v>SubMeasImp__1</v>
      </c>
    </row>
    <row r="482" spans="2:16" ht="12.75" customHeight="1" x14ac:dyDescent="0.2">
      <c r="B482" s="219"/>
      <c r="C482" s="219"/>
      <c r="D482" s="301">
        <v>2</v>
      </c>
      <c r="E482" s="945" t="str">
        <f>[1]I_Summary!E424</f>
        <v/>
      </c>
      <c r="F482" s="946"/>
      <c r="G482" s="251" t="str">
        <f>[1]I_Summary!G424</f>
        <v/>
      </c>
      <c r="H482" s="252"/>
      <c r="I482" s="7" t="str">
        <f>[1]I_Summary!I424</f>
        <v/>
      </c>
      <c r="J482" s="7" t="str">
        <f>[1]I_Summary!J424</f>
        <v/>
      </c>
      <c r="K482" s="7" t="str">
        <f>[1]I_Summary!K424</f>
        <v/>
      </c>
      <c r="L482" s="7" t="str">
        <f>[1]I_Summary!L424</f>
        <v/>
      </c>
      <c r="M482" s="7" t="str">
        <f>[1]I_Summary!M424</f>
        <v/>
      </c>
      <c r="N482" s="7" t="str">
        <f>[1]I_Summary!N424</f>
        <v/>
      </c>
      <c r="P482" s="340" t="str">
        <f>EUconst_SubMeasureImpact&amp;I460&amp;"_"&amp;D482</f>
        <v>SubMeasImp__2</v>
      </c>
    </row>
    <row r="483" spans="2:16" ht="12.75" customHeight="1" x14ac:dyDescent="0.2">
      <c r="B483" s="219"/>
      <c r="C483" s="219"/>
      <c r="D483" s="301">
        <v>3</v>
      </c>
      <c r="E483" s="945" t="str">
        <f>[1]I_Summary!E425</f>
        <v/>
      </c>
      <c r="F483" s="946"/>
      <c r="G483" s="251" t="str">
        <f>[1]I_Summary!G425</f>
        <v/>
      </c>
      <c r="H483" s="252"/>
      <c r="I483" s="7" t="str">
        <f>[1]I_Summary!I425</f>
        <v/>
      </c>
      <c r="J483" s="7" t="str">
        <f>[1]I_Summary!J425</f>
        <v/>
      </c>
      <c r="K483" s="7" t="str">
        <f>[1]I_Summary!K425</f>
        <v/>
      </c>
      <c r="L483" s="7" t="str">
        <f>[1]I_Summary!L425</f>
        <v/>
      </c>
      <c r="M483" s="7" t="str">
        <f>[1]I_Summary!M425</f>
        <v/>
      </c>
      <c r="N483" s="7" t="str">
        <f>[1]I_Summary!N425</f>
        <v/>
      </c>
      <c r="P483" s="340" t="str">
        <f>EUconst_SubMeasureImpact&amp;I460&amp;"_"&amp;D483</f>
        <v>SubMeasImp__3</v>
      </c>
    </row>
    <row r="484" spans="2:16" ht="12.75" customHeight="1" x14ac:dyDescent="0.2">
      <c r="B484" s="219"/>
      <c r="C484" s="219"/>
      <c r="D484" s="301">
        <v>4</v>
      </c>
      <c r="E484" s="945" t="str">
        <f>[1]I_Summary!E426</f>
        <v/>
      </c>
      <c r="F484" s="946"/>
      <c r="G484" s="251" t="str">
        <f>[1]I_Summary!G426</f>
        <v/>
      </c>
      <c r="H484" s="252"/>
      <c r="I484" s="7" t="str">
        <f>[1]I_Summary!I426</f>
        <v/>
      </c>
      <c r="J484" s="7" t="str">
        <f>[1]I_Summary!J426</f>
        <v/>
      </c>
      <c r="K484" s="7" t="str">
        <f>[1]I_Summary!K426</f>
        <v/>
      </c>
      <c r="L484" s="7" t="str">
        <f>[1]I_Summary!L426</f>
        <v/>
      </c>
      <c r="M484" s="7" t="str">
        <f>[1]I_Summary!M426</f>
        <v/>
      </c>
      <c r="N484" s="7" t="str">
        <f>[1]I_Summary!N426</f>
        <v/>
      </c>
      <c r="P484" s="340" t="str">
        <f>EUconst_SubMeasureImpact&amp;I460&amp;"_"&amp;D484</f>
        <v>SubMeasImp__4</v>
      </c>
    </row>
    <row r="485" spans="2:16" ht="12.75" customHeight="1" x14ac:dyDescent="0.2">
      <c r="B485" s="219"/>
      <c r="C485" s="219"/>
      <c r="D485" s="301">
        <v>5</v>
      </c>
      <c r="E485" s="945" t="str">
        <f>[1]I_Summary!E427</f>
        <v/>
      </c>
      <c r="F485" s="946"/>
      <c r="G485" s="251" t="str">
        <f>[1]I_Summary!G427</f>
        <v/>
      </c>
      <c r="H485" s="252"/>
      <c r="I485" s="7" t="str">
        <f>[1]I_Summary!I427</f>
        <v/>
      </c>
      <c r="J485" s="7" t="str">
        <f>[1]I_Summary!J427</f>
        <v/>
      </c>
      <c r="K485" s="7" t="str">
        <f>[1]I_Summary!K427</f>
        <v/>
      </c>
      <c r="L485" s="7" t="str">
        <f>[1]I_Summary!L427</f>
        <v/>
      </c>
      <c r="M485" s="7" t="str">
        <f>[1]I_Summary!M427</f>
        <v/>
      </c>
      <c r="N485" s="7" t="str">
        <f>[1]I_Summary!N427</f>
        <v/>
      </c>
      <c r="P485" s="340" t="str">
        <f>EUconst_SubMeasureImpact&amp;I460&amp;"_"&amp;D485</f>
        <v>SubMeasImp__5</v>
      </c>
    </row>
    <row r="486" spans="2:16" ht="12.75" customHeight="1" x14ac:dyDescent="0.2">
      <c r="B486" s="219"/>
      <c r="C486" s="219"/>
      <c r="D486" s="301">
        <v>6</v>
      </c>
      <c r="E486" s="945" t="str">
        <f>[1]I_Summary!E428</f>
        <v/>
      </c>
      <c r="F486" s="946"/>
      <c r="G486" s="251" t="str">
        <f>[1]I_Summary!G428</f>
        <v/>
      </c>
      <c r="H486" s="252"/>
      <c r="I486" s="7" t="str">
        <f>[1]I_Summary!I428</f>
        <v/>
      </c>
      <c r="J486" s="7" t="str">
        <f>[1]I_Summary!J428</f>
        <v/>
      </c>
      <c r="K486" s="7" t="str">
        <f>[1]I_Summary!K428</f>
        <v/>
      </c>
      <c r="L486" s="7" t="str">
        <f>[1]I_Summary!L428</f>
        <v/>
      </c>
      <c r="M486" s="7" t="str">
        <f>[1]I_Summary!M428</f>
        <v/>
      </c>
      <c r="N486" s="7" t="str">
        <f>[1]I_Summary!N428</f>
        <v/>
      </c>
      <c r="P486" s="340" t="str">
        <f>EUconst_SubMeasureImpact&amp;I460&amp;"_"&amp;D486</f>
        <v>SubMeasImp__6</v>
      </c>
    </row>
    <row r="487" spans="2:16" ht="12.75" customHeight="1" x14ac:dyDescent="0.2">
      <c r="B487" s="219"/>
      <c r="C487" s="219"/>
      <c r="D487" s="301">
        <v>7</v>
      </c>
      <c r="E487" s="945" t="str">
        <f>[1]I_Summary!E429</f>
        <v/>
      </c>
      <c r="F487" s="946"/>
      <c r="G487" s="251" t="str">
        <f>[1]I_Summary!G429</f>
        <v/>
      </c>
      <c r="H487" s="252"/>
      <c r="I487" s="7" t="str">
        <f>[1]I_Summary!I429</f>
        <v/>
      </c>
      <c r="J487" s="7" t="str">
        <f>[1]I_Summary!J429</f>
        <v/>
      </c>
      <c r="K487" s="7" t="str">
        <f>[1]I_Summary!K429</f>
        <v/>
      </c>
      <c r="L487" s="7" t="str">
        <f>[1]I_Summary!L429</f>
        <v/>
      </c>
      <c r="M487" s="7" t="str">
        <f>[1]I_Summary!M429</f>
        <v/>
      </c>
      <c r="N487" s="7" t="str">
        <f>[1]I_Summary!N429</f>
        <v/>
      </c>
      <c r="P487" s="340" t="str">
        <f>EUconst_SubMeasureImpact&amp;I460&amp;"_"&amp;D487</f>
        <v>SubMeasImp__7</v>
      </c>
    </row>
    <row r="488" spans="2:16" ht="12.75" customHeight="1" x14ac:dyDescent="0.2">
      <c r="B488" s="219"/>
      <c r="C488" s="219"/>
      <c r="D488" s="301">
        <v>8</v>
      </c>
      <c r="E488" s="945" t="str">
        <f>[1]I_Summary!E430</f>
        <v/>
      </c>
      <c r="F488" s="946"/>
      <c r="G488" s="251" t="str">
        <f>[1]I_Summary!G430</f>
        <v/>
      </c>
      <c r="H488" s="252"/>
      <c r="I488" s="7" t="str">
        <f>[1]I_Summary!I430</f>
        <v/>
      </c>
      <c r="J488" s="7" t="str">
        <f>[1]I_Summary!J430</f>
        <v/>
      </c>
      <c r="K488" s="7" t="str">
        <f>[1]I_Summary!K430</f>
        <v/>
      </c>
      <c r="L488" s="7" t="str">
        <f>[1]I_Summary!L430</f>
        <v/>
      </c>
      <c r="M488" s="7" t="str">
        <f>[1]I_Summary!M430</f>
        <v/>
      </c>
      <c r="N488" s="7" t="str">
        <f>[1]I_Summary!N430</f>
        <v/>
      </c>
      <c r="P488" s="340" t="str">
        <f>EUconst_SubMeasureImpact&amp;I460&amp;"_"&amp;D488</f>
        <v>SubMeasImp__8</v>
      </c>
    </row>
    <row r="489" spans="2:16" ht="12.75" customHeight="1" x14ac:dyDescent="0.2">
      <c r="B489" s="219"/>
      <c r="C489" s="219"/>
      <c r="D489" s="301">
        <v>9</v>
      </c>
      <c r="E489" s="945" t="str">
        <f>[1]I_Summary!E431</f>
        <v/>
      </c>
      <c r="F489" s="946"/>
      <c r="G489" s="251" t="str">
        <f>[1]I_Summary!G431</f>
        <v/>
      </c>
      <c r="H489" s="252"/>
      <c r="I489" s="7" t="str">
        <f>[1]I_Summary!I431</f>
        <v/>
      </c>
      <c r="J489" s="7" t="str">
        <f>[1]I_Summary!J431</f>
        <v/>
      </c>
      <c r="K489" s="7" t="str">
        <f>[1]I_Summary!K431</f>
        <v/>
      </c>
      <c r="L489" s="7" t="str">
        <f>[1]I_Summary!L431</f>
        <v/>
      </c>
      <c r="M489" s="7" t="str">
        <f>[1]I_Summary!M431</f>
        <v/>
      </c>
      <c r="N489" s="7" t="str">
        <f>[1]I_Summary!N431</f>
        <v/>
      </c>
      <c r="P489" s="340" t="str">
        <f>EUconst_SubMeasureImpact&amp;I460&amp;"_"&amp;D489</f>
        <v>SubMeasImp__9</v>
      </c>
    </row>
    <row r="490" spans="2:16" ht="12.75" customHeight="1" x14ac:dyDescent="0.2">
      <c r="B490" s="219"/>
      <c r="C490" s="219"/>
      <c r="D490" s="301">
        <v>10</v>
      </c>
      <c r="E490" s="947" t="str">
        <f>[1]I_Summary!E432</f>
        <v/>
      </c>
      <c r="F490" s="948"/>
      <c r="G490" s="253" t="str">
        <f>[1]I_Summary!G432</f>
        <v/>
      </c>
      <c r="H490" s="254"/>
      <c r="I490" s="8" t="str">
        <f>[1]I_Summary!I432</f>
        <v/>
      </c>
      <c r="J490" s="8" t="str">
        <f>[1]I_Summary!J432</f>
        <v/>
      </c>
      <c r="K490" s="8" t="str">
        <f>[1]I_Summary!K432</f>
        <v/>
      </c>
      <c r="L490" s="8" t="str">
        <f>[1]I_Summary!L432</f>
        <v/>
      </c>
      <c r="M490" s="8" t="str">
        <f>[1]I_Summary!M432</f>
        <v/>
      </c>
      <c r="N490" s="8" t="str">
        <f>[1]I_Summary!N432</f>
        <v/>
      </c>
      <c r="P490" s="340" t="str">
        <f>EUconst_SubMeasureImpact&amp;I460&amp;"_"&amp;D490</f>
        <v>SubMeasImp__10</v>
      </c>
    </row>
    <row r="491" spans="2:16" ht="12.75" customHeight="1" x14ac:dyDescent="0.2">
      <c r="B491" s="219"/>
      <c r="C491" s="219"/>
      <c r="H491" s="366" t="str">
        <f>Translations!$B$323</f>
        <v>SUMA</v>
      </c>
      <c r="I491" s="367" t="str">
        <f>[1]I_Summary!I433</f>
        <v/>
      </c>
      <c r="J491" s="367" t="str">
        <f>[1]I_Summary!J433</f>
        <v/>
      </c>
      <c r="K491" s="367" t="str">
        <f>[1]I_Summary!K433</f>
        <v/>
      </c>
      <c r="L491" s="367" t="str">
        <f>[1]I_Summary!L433</f>
        <v/>
      </c>
      <c r="M491" s="367" t="str">
        <f>[1]I_Summary!M433</f>
        <v/>
      </c>
      <c r="N491" s="367" t="str">
        <f>[1]I_Summary!N433</f>
        <v/>
      </c>
    </row>
    <row r="492" spans="2:16" ht="5.0999999999999996" customHeight="1" x14ac:dyDescent="0.2">
      <c r="B492" s="219"/>
      <c r="C492" s="219"/>
    </row>
    <row r="493" spans="2:16" ht="12.75" customHeight="1" x14ac:dyDescent="0.2">
      <c r="B493" s="219"/>
      <c r="C493" s="219"/>
      <c r="D493" s="337" t="s">
        <v>121</v>
      </c>
      <c r="E493" s="176" t="str">
        <f>Translations!$B$324</f>
        <v>Wpływ każdego środka na redukcję (100% = wartość wyjściowa z pkt i.)</v>
      </c>
    </row>
    <row r="494" spans="2:16" ht="5.0999999999999996" customHeight="1" x14ac:dyDescent="0.2">
      <c r="B494" s="219"/>
      <c r="C494" s="219"/>
    </row>
    <row r="495" spans="2:16" ht="12.75" customHeight="1" x14ac:dyDescent="0.2">
      <c r="B495" s="219"/>
      <c r="C495" s="219"/>
      <c r="E495" s="365" t="str">
        <f>Translations!$B$199</f>
        <v>Środki</v>
      </c>
      <c r="F495" s="183"/>
      <c r="G495" s="368" t="str">
        <f>Translations!$B$228</f>
        <v>Szczegółowy opis inwestycji</v>
      </c>
      <c r="I495" s="290">
        <v>2025</v>
      </c>
      <c r="J495" s="290">
        <v>2030</v>
      </c>
      <c r="K495" s="290">
        <v>2035</v>
      </c>
      <c r="L495" s="290">
        <v>2040</v>
      </c>
      <c r="M495" s="290">
        <v>2045</v>
      </c>
      <c r="N495" s="290">
        <v>2050</v>
      </c>
    </row>
    <row r="496" spans="2:16" ht="12.75" customHeight="1" x14ac:dyDescent="0.2">
      <c r="B496" s="219"/>
      <c r="C496" s="219"/>
      <c r="D496" s="301">
        <v>1</v>
      </c>
      <c r="E496" s="957" t="str">
        <f>[1]I_Summary!E438</f>
        <v/>
      </c>
      <c r="F496" s="957"/>
      <c r="G496" s="249" t="str">
        <f>[1]I_Summary!G438</f>
        <v/>
      </c>
      <c r="H496" s="250"/>
      <c r="I496" s="6" t="str">
        <f>[1]I_Summary!I438</f>
        <v/>
      </c>
      <c r="J496" s="6" t="str">
        <f>[1]I_Summary!J438</f>
        <v/>
      </c>
      <c r="K496" s="6" t="str">
        <f>[1]I_Summary!K438</f>
        <v/>
      </c>
      <c r="L496" s="6" t="str">
        <f>[1]I_Summary!L438</f>
        <v/>
      </c>
      <c r="M496" s="6" t="str">
        <f>[1]I_Summary!M438</f>
        <v/>
      </c>
      <c r="N496" s="6" t="str">
        <f>[1]I_Summary!N438</f>
        <v/>
      </c>
      <c r="P496" s="340" t="str">
        <f>EUconst_SubAbsoluteReduction&amp;I460</f>
        <v>AbsRed_</v>
      </c>
    </row>
    <row r="497" spans="1:18" ht="12.75" customHeight="1" x14ac:dyDescent="0.2">
      <c r="B497" s="219"/>
      <c r="C497" s="219"/>
      <c r="D497" s="301">
        <v>2</v>
      </c>
      <c r="E497" s="945" t="str">
        <f>[1]I_Summary!E439</f>
        <v/>
      </c>
      <c r="F497" s="946"/>
      <c r="G497" s="251" t="str">
        <f>[1]I_Summary!G439</f>
        <v/>
      </c>
      <c r="H497" s="252"/>
      <c r="I497" s="7" t="str">
        <f>[1]I_Summary!I439</f>
        <v/>
      </c>
      <c r="J497" s="7" t="str">
        <f>[1]I_Summary!J439</f>
        <v/>
      </c>
      <c r="K497" s="7" t="str">
        <f>[1]I_Summary!K439</f>
        <v/>
      </c>
      <c r="L497" s="7" t="str">
        <f>[1]I_Summary!L439</f>
        <v/>
      </c>
      <c r="M497" s="7" t="str">
        <f>[1]I_Summary!M439</f>
        <v/>
      </c>
      <c r="N497" s="7" t="str">
        <f>[1]I_Summary!N439</f>
        <v/>
      </c>
      <c r="P497" s="340" t="str">
        <f>EUconst_SubAbsoluteReduction&amp;I460</f>
        <v>AbsRed_</v>
      </c>
    </row>
    <row r="498" spans="1:18" ht="12.75" customHeight="1" x14ac:dyDescent="0.2">
      <c r="B498" s="219"/>
      <c r="C498" s="219"/>
      <c r="D498" s="301">
        <v>3</v>
      </c>
      <c r="E498" s="945" t="str">
        <f>[1]I_Summary!E440</f>
        <v/>
      </c>
      <c r="F498" s="946"/>
      <c r="G498" s="251" t="str">
        <f>[1]I_Summary!G440</f>
        <v/>
      </c>
      <c r="H498" s="252"/>
      <c r="I498" s="7" t="str">
        <f>[1]I_Summary!I440</f>
        <v/>
      </c>
      <c r="J498" s="7" t="str">
        <f>[1]I_Summary!J440</f>
        <v/>
      </c>
      <c r="K498" s="7" t="str">
        <f>[1]I_Summary!K440</f>
        <v/>
      </c>
      <c r="L498" s="7" t="str">
        <f>[1]I_Summary!L440</f>
        <v/>
      </c>
      <c r="M498" s="7" t="str">
        <f>[1]I_Summary!M440</f>
        <v/>
      </c>
      <c r="N498" s="7" t="str">
        <f>[1]I_Summary!N440</f>
        <v/>
      </c>
      <c r="P498" s="340" t="str">
        <f>EUconst_SubAbsoluteReduction&amp;I460</f>
        <v>AbsRed_</v>
      </c>
    </row>
    <row r="499" spans="1:18" ht="12.75" customHeight="1" x14ac:dyDescent="0.2">
      <c r="B499" s="219"/>
      <c r="C499" s="219"/>
      <c r="D499" s="301">
        <v>4</v>
      </c>
      <c r="E499" s="945" t="str">
        <f>[1]I_Summary!E441</f>
        <v/>
      </c>
      <c r="F499" s="946"/>
      <c r="G499" s="251" t="str">
        <f>[1]I_Summary!G441</f>
        <v/>
      </c>
      <c r="H499" s="252"/>
      <c r="I499" s="7" t="str">
        <f>[1]I_Summary!I441</f>
        <v/>
      </c>
      <c r="J499" s="7" t="str">
        <f>[1]I_Summary!J441</f>
        <v/>
      </c>
      <c r="K499" s="7" t="str">
        <f>[1]I_Summary!K441</f>
        <v/>
      </c>
      <c r="L499" s="7" t="str">
        <f>[1]I_Summary!L441</f>
        <v/>
      </c>
      <c r="M499" s="7" t="str">
        <f>[1]I_Summary!M441</f>
        <v/>
      </c>
      <c r="N499" s="7" t="str">
        <f>[1]I_Summary!N441</f>
        <v/>
      </c>
      <c r="P499" s="340" t="str">
        <f>EUconst_SubAbsoluteReduction&amp;I460</f>
        <v>AbsRed_</v>
      </c>
    </row>
    <row r="500" spans="1:18" ht="12.75" customHeight="1" x14ac:dyDescent="0.2">
      <c r="B500" s="219"/>
      <c r="C500" s="219"/>
      <c r="D500" s="301">
        <v>5</v>
      </c>
      <c r="E500" s="945" t="str">
        <f>[1]I_Summary!E442</f>
        <v/>
      </c>
      <c r="F500" s="946"/>
      <c r="G500" s="251" t="str">
        <f>[1]I_Summary!G442</f>
        <v/>
      </c>
      <c r="H500" s="252"/>
      <c r="I500" s="7" t="str">
        <f>[1]I_Summary!I442</f>
        <v/>
      </c>
      <c r="J500" s="7" t="str">
        <f>[1]I_Summary!J442</f>
        <v/>
      </c>
      <c r="K500" s="7" t="str">
        <f>[1]I_Summary!K442</f>
        <v/>
      </c>
      <c r="L500" s="7" t="str">
        <f>[1]I_Summary!L442</f>
        <v/>
      </c>
      <c r="M500" s="7" t="str">
        <f>[1]I_Summary!M442</f>
        <v/>
      </c>
      <c r="N500" s="7" t="str">
        <f>[1]I_Summary!N442</f>
        <v/>
      </c>
      <c r="P500" s="340" t="str">
        <f>EUconst_SubAbsoluteReduction&amp;I460</f>
        <v>AbsRed_</v>
      </c>
    </row>
    <row r="501" spans="1:18" ht="12.75" customHeight="1" x14ac:dyDescent="0.2">
      <c r="B501" s="219"/>
      <c r="C501" s="219"/>
      <c r="D501" s="301">
        <v>6</v>
      </c>
      <c r="E501" s="945" t="str">
        <f>[1]I_Summary!E443</f>
        <v/>
      </c>
      <c r="F501" s="946"/>
      <c r="G501" s="251" t="str">
        <f>[1]I_Summary!G443</f>
        <v/>
      </c>
      <c r="H501" s="252"/>
      <c r="I501" s="7" t="str">
        <f>[1]I_Summary!I443</f>
        <v/>
      </c>
      <c r="J501" s="7" t="str">
        <f>[1]I_Summary!J443</f>
        <v/>
      </c>
      <c r="K501" s="7" t="str">
        <f>[1]I_Summary!K443</f>
        <v/>
      </c>
      <c r="L501" s="7" t="str">
        <f>[1]I_Summary!L443</f>
        <v/>
      </c>
      <c r="M501" s="7" t="str">
        <f>[1]I_Summary!M443</f>
        <v/>
      </c>
      <c r="N501" s="7" t="str">
        <f>[1]I_Summary!N443</f>
        <v/>
      </c>
      <c r="P501" s="340" t="str">
        <f>EUconst_SubAbsoluteReduction&amp;I460</f>
        <v>AbsRed_</v>
      </c>
    </row>
    <row r="502" spans="1:18" ht="12.75" customHeight="1" x14ac:dyDescent="0.2">
      <c r="B502" s="219"/>
      <c r="C502" s="219"/>
      <c r="D502" s="301">
        <v>7</v>
      </c>
      <c r="E502" s="945" t="str">
        <f>[1]I_Summary!E444</f>
        <v/>
      </c>
      <c r="F502" s="946"/>
      <c r="G502" s="251" t="str">
        <f>[1]I_Summary!G444</f>
        <v/>
      </c>
      <c r="H502" s="252"/>
      <c r="I502" s="7" t="str">
        <f>[1]I_Summary!I444</f>
        <v/>
      </c>
      <c r="J502" s="7" t="str">
        <f>[1]I_Summary!J444</f>
        <v/>
      </c>
      <c r="K502" s="7" t="str">
        <f>[1]I_Summary!K444</f>
        <v/>
      </c>
      <c r="L502" s="7" t="str">
        <f>[1]I_Summary!L444</f>
        <v/>
      </c>
      <c r="M502" s="7" t="str">
        <f>[1]I_Summary!M444</f>
        <v/>
      </c>
      <c r="N502" s="7" t="str">
        <f>[1]I_Summary!N444</f>
        <v/>
      </c>
      <c r="P502" s="340" t="str">
        <f>EUconst_SubAbsoluteReduction&amp;I460</f>
        <v>AbsRed_</v>
      </c>
    </row>
    <row r="503" spans="1:18" ht="12.75" customHeight="1" x14ac:dyDescent="0.2">
      <c r="B503" s="219"/>
      <c r="C503" s="219"/>
      <c r="D503" s="301">
        <v>8</v>
      </c>
      <c r="E503" s="945" t="str">
        <f>[1]I_Summary!E445</f>
        <v/>
      </c>
      <c r="F503" s="946"/>
      <c r="G503" s="251" t="str">
        <f>[1]I_Summary!G445</f>
        <v/>
      </c>
      <c r="H503" s="252"/>
      <c r="I503" s="7" t="str">
        <f>[1]I_Summary!I445</f>
        <v/>
      </c>
      <c r="J503" s="7" t="str">
        <f>[1]I_Summary!J445</f>
        <v/>
      </c>
      <c r="K503" s="7" t="str">
        <f>[1]I_Summary!K445</f>
        <v/>
      </c>
      <c r="L503" s="7" t="str">
        <f>[1]I_Summary!L445</f>
        <v/>
      </c>
      <c r="M503" s="7" t="str">
        <f>[1]I_Summary!M445</f>
        <v/>
      </c>
      <c r="N503" s="7" t="str">
        <f>[1]I_Summary!N445</f>
        <v/>
      </c>
      <c r="P503" s="340" t="str">
        <f>EUconst_SubAbsoluteReduction&amp;I460</f>
        <v>AbsRed_</v>
      </c>
    </row>
    <row r="504" spans="1:18" ht="12.75" customHeight="1" x14ac:dyDescent="0.2">
      <c r="B504" s="219"/>
      <c r="C504" s="219"/>
      <c r="D504" s="301">
        <v>9</v>
      </c>
      <c r="E504" s="945" t="str">
        <f>[1]I_Summary!E446</f>
        <v/>
      </c>
      <c r="F504" s="946"/>
      <c r="G504" s="251" t="str">
        <f>[1]I_Summary!G446</f>
        <v/>
      </c>
      <c r="H504" s="252"/>
      <c r="I504" s="7" t="str">
        <f>[1]I_Summary!I446</f>
        <v/>
      </c>
      <c r="J504" s="7" t="str">
        <f>[1]I_Summary!J446</f>
        <v/>
      </c>
      <c r="K504" s="7" t="str">
        <f>[1]I_Summary!K446</f>
        <v/>
      </c>
      <c r="L504" s="7" t="str">
        <f>[1]I_Summary!L446</f>
        <v/>
      </c>
      <c r="M504" s="7" t="str">
        <f>[1]I_Summary!M446</f>
        <v/>
      </c>
      <c r="N504" s="7" t="str">
        <f>[1]I_Summary!N446</f>
        <v/>
      </c>
      <c r="P504" s="340" t="str">
        <f>EUconst_SubAbsoluteReduction&amp;I460</f>
        <v>AbsRed_</v>
      </c>
    </row>
    <row r="505" spans="1:18" ht="12.75" customHeight="1" x14ac:dyDescent="0.2">
      <c r="B505" s="219"/>
      <c r="C505" s="219"/>
      <c r="D505" s="301">
        <v>10</v>
      </c>
      <c r="E505" s="947" t="str">
        <f>[1]I_Summary!E447</f>
        <v/>
      </c>
      <c r="F505" s="948"/>
      <c r="G505" s="253" t="str">
        <f>[1]I_Summary!G447</f>
        <v/>
      </c>
      <c r="H505" s="254"/>
      <c r="I505" s="8" t="str">
        <f>[1]I_Summary!I447</f>
        <v/>
      </c>
      <c r="J505" s="8" t="str">
        <f>[1]I_Summary!J447</f>
        <v/>
      </c>
      <c r="K505" s="8" t="str">
        <f>[1]I_Summary!K447</f>
        <v/>
      </c>
      <c r="L505" s="8" t="str">
        <f>[1]I_Summary!L447</f>
        <v/>
      </c>
      <c r="M505" s="8" t="str">
        <f>[1]I_Summary!M447</f>
        <v/>
      </c>
      <c r="N505" s="8" t="str">
        <f>[1]I_Summary!N447</f>
        <v/>
      </c>
      <c r="P505" s="340" t="str">
        <f>EUconst_SubAbsoluteReduction&amp;I460</f>
        <v>AbsRed_</v>
      </c>
    </row>
    <row r="506" spans="1:18" ht="12.75" customHeight="1" x14ac:dyDescent="0.2">
      <c r="B506" s="219"/>
      <c r="C506" s="219"/>
      <c r="H506" s="366" t="str">
        <f>Translations!$B$323</f>
        <v>SUMA</v>
      </c>
      <c r="I506" s="369" t="str">
        <f>[1]I_Summary!I448</f>
        <v/>
      </c>
      <c r="J506" s="369" t="str">
        <f>[1]I_Summary!J448</f>
        <v/>
      </c>
      <c r="K506" s="369" t="str">
        <f>[1]I_Summary!K448</f>
        <v/>
      </c>
      <c r="L506" s="369" t="str">
        <f>[1]I_Summary!L448</f>
        <v/>
      </c>
      <c r="M506" s="369" t="str">
        <f>[1]I_Summary!M448</f>
        <v/>
      </c>
      <c r="N506" s="369" t="str">
        <f>[1]I_Summary!N448</f>
        <v/>
      </c>
    </row>
    <row r="507" spans="1:18" ht="12.75" customHeight="1" x14ac:dyDescent="0.2"/>
    <row r="508" spans="1:18" ht="5.0999999999999996" customHeight="1" thickBot="1" x14ac:dyDescent="0.25">
      <c r="E508" s="334"/>
      <c r="F508" s="183"/>
      <c r="G508" s="183"/>
      <c r="H508" s="183"/>
      <c r="I508" s="183"/>
      <c r="J508" s="183"/>
      <c r="K508" s="183"/>
      <c r="L508" s="183"/>
      <c r="M508" s="183"/>
      <c r="N508" s="183"/>
    </row>
    <row r="509" spans="1:18" ht="5.0999999999999996" customHeight="1" thickBot="1" x14ac:dyDescent="0.3">
      <c r="C509" s="335"/>
      <c r="D509" s="335"/>
      <c r="E509" s="335"/>
      <c r="F509" s="335"/>
      <c r="G509" s="335"/>
      <c r="H509" s="335"/>
      <c r="I509" s="335"/>
      <c r="J509" s="335"/>
      <c r="K509" s="335"/>
      <c r="L509" s="335"/>
      <c r="M509" s="335"/>
      <c r="N509" s="335"/>
    </row>
    <row r="510" spans="1:18" ht="20.100000000000001" customHeight="1" thickBot="1" x14ac:dyDescent="0.25">
      <c r="C510" s="302">
        <v>5</v>
      </c>
      <c r="D510" s="935" t="str">
        <f>Translations!$B$262</f>
        <v>Podinstalacje objęte wskaźnikiem emisyjności dla produktów:</v>
      </c>
      <c r="E510" s="936"/>
      <c r="F510" s="936"/>
      <c r="G510" s="936"/>
      <c r="H510" s="937"/>
      <c r="I510" s="964" t="str">
        <f>[1]I_Summary!I452</f>
        <v/>
      </c>
      <c r="J510" s="965"/>
      <c r="K510" s="965"/>
      <c r="L510" s="965"/>
      <c r="M510" s="965"/>
      <c r="N510" s="966"/>
      <c r="P510" s="118" t="str">
        <f>Translations!$B$318</f>
        <v>Podinstalacje produktowe</v>
      </c>
      <c r="R510" s="336" t="str">
        <f>I510</f>
        <v/>
      </c>
    </row>
    <row r="511" spans="1:18" ht="5.0999999999999996" customHeight="1" x14ac:dyDescent="0.2"/>
    <row r="512" spans="1:18" ht="12.75" customHeight="1" x14ac:dyDescent="0.2">
      <c r="A512" s="147"/>
      <c r="B512" s="173"/>
      <c r="D512" s="337"/>
      <c r="E512" s="960" t="str">
        <f>Translations!$B$571</f>
        <v>Data rozpoczęcia</v>
      </c>
      <c r="F512" s="961"/>
      <c r="G512" s="339" t="str">
        <f>IFERROR(INDEX([1]C_InstallationDescription!$V$17:$V$26,MATCH(C510,[1]C_InstallationDescription!$S$17:$S$26,0)),"")</f>
        <v/>
      </c>
      <c r="P512" s="340" t="str">
        <f>EUconst_StartRow&amp;I510</f>
        <v>Start_</v>
      </c>
    </row>
    <row r="513" spans="1:19" ht="12.75" customHeight="1" x14ac:dyDescent="0.2">
      <c r="A513" s="147"/>
      <c r="B513" s="173"/>
      <c r="D513" s="337"/>
      <c r="E513" s="962" t="s">
        <v>2275</v>
      </c>
      <c r="F513" s="963"/>
      <c r="G513" s="342" t="str">
        <f>IFERROR(INDEX([1]C_InstallationDescription!$W$17:$W$26,MATCH(C510,[1]C_InstallationDescription!$S$17:$S$26,0)),"")</f>
        <v/>
      </c>
      <c r="O513" s="343"/>
      <c r="P513" s="340" t="str">
        <f>EUconst_CessationRow&amp;I510</f>
        <v>Cessation_</v>
      </c>
      <c r="Q513" s="344"/>
      <c r="R513" s="344"/>
      <c r="S513" s="195"/>
    </row>
    <row r="514" spans="1:19" ht="5.0999999999999996" customHeight="1" x14ac:dyDescent="0.2"/>
    <row r="515" spans="1:19" ht="12.75" customHeight="1" x14ac:dyDescent="0.2">
      <c r="A515" s="147"/>
      <c r="B515" s="173"/>
      <c r="D515" s="345"/>
      <c r="F515" s="346"/>
      <c r="G515" s="347" t="str">
        <f>[1]Translations!$B$169</f>
        <v>Baseline</v>
      </c>
      <c r="H515" s="348" t="str">
        <f xml:space="preserve"> EUconst_Unit</f>
        <v>Jednostka</v>
      </c>
      <c r="I515" s="290">
        <v>2025</v>
      </c>
      <c r="J515" s="290">
        <v>2030</v>
      </c>
      <c r="K515" s="290">
        <v>2035</v>
      </c>
      <c r="L515" s="290">
        <v>2040</v>
      </c>
      <c r="M515" s="290">
        <v>2045</v>
      </c>
      <c r="N515" s="290">
        <v>2050</v>
      </c>
    </row>
    <row r="516" spans="1:19" ht="12.75" customHeight="1" x14ac:dyDescent="0.2">
      <c r="A516" s="147"/>
      <c r="B516" s="173"/>
      <c r="D516" s="337" t="s">
        <v>117</v>
      </c>
      <c r="E516" s="960" t="str">
        <f>[1]Translations!$B$264</f>
        <v>Specific emission targets</v>
      </c>
      <c r="F516" s="961"/>
      <c r="G516" s="339" t="str">
        <f>[1]F_ProdBM!G239</f>
        <v/>
      </c>
      <c r="H516" s="349" t="str">
        <f>[1]F_ProdBM!H239</f>
        <v/>
      </c>
      <c r="I516" s="350" t="str">
        <f>IF([1]F_ProdBM!I239="","",[1]F_ProdBM!I239)</f>
        <v/>
      </c>
      <c r="J516" s="351" t="str">
        <f>IF([1]F_ProdBM!J239="","",[1]F_ProdBM!J239)</f>
        <v/>
      </c>
      <c r="K516" s="351" t="str">
        <f>IF([1]F_ProdBM!K239="","",[1]F_ProdBM!K239)</f>
        <v/>
      </c>
      <c r="L516" s="351" t="str">
        <f>IF([1]F_ProdBM!L239="","",[1]F_ProdBM!L239)</f>
        <v/>
      </c>
      <c r="M516" s="351" t="str">
        <f>IF([1]F_ProdBM!M239="","",[1]F_ProdBM!M239)</f>
        <v/>
      </c>
      <c r="N516" s="351" t="str">
        <f>IF([1]F_ProdBM!N239="","",[1]F_ProdBM!N239)</f>
        <v/>
      </c>
      <c r="P516" s="275" t="str">
        <f>EUConst_Target&amp;I510</f>
        <v>Target_</v>
      </c>
    </row>
    <row r="517" spans="1:19" ht="12.75" customHeight="1" x14ac:dyDescent="0.2">
      <c r="A517" s="147"/>
      <c r="B517" s="173"/>
      <c r="D517" s="337" t="s">
        <v>118</v>
      </c>
      <c r="E517" s="962" t="str">
        <f>[1]Translations!$B$268</f>
        <v>Absolute emission targets</v>
      </c>
      <c r="F517" s="963"/>
      <c r="G517" s="342" t="str">
        <f>[1]F_ProdBM!G241</f>
        <v/>
      </c>
      <c r="H517" s="352" t="str">
        <f>[1]F_ProdBM!H241</f>
        <v>t CO2e</v>
      </c>
      <c r="I517" s="353" t="str">
        <f>IF([1]F_ProdBM!I241="","",[1]F_ProdBM!I241)</f>
        <v/>
      </c>
      <c r="J517" s="342" t="str">
        <f>IF([1]F_ProdBM!J241="","",[1]F_ProdBM!J241)</f>
        <v/>
      </c>
      <c r="K517" s="342" t="str">
        <f>IF([1]F_ProdBM!K241="","",[1]F_ProdBM!K241)</f>
        <v/>
      </c>
      <c r="L517" s="342" t="str">
        <f>IF([1]F_ProdBM!L241="","",[1]F_ProdBM!L241)</f>
        <v/>
      </c>
      <c r="M517" s="342" t="str">
        <f>IF([1]F_ProdBM!M241="","",[1]F_ProdBM!M241)</f>
        <v/>
      </c>
      <c r="N517" s="342" t="str">
        <f>IF([1]F_ProdBM!N241="","",[1]F_ProdBM!N241)</f>
        <v/>
      </c>
      <c r="O517" s="343"/>
      <c r="P517" s="275" t="str">
        <f>EUConst_TargetAbs&amp;I510</f>
        <v>TargetAbs_</v>
      </c>
      <c r="Q517" s="344"/>
      <c r="R517" s="344"/>
      <c r="S517" s="195"/>
    </row>
    <row r="518" spans="1:19" ht="5.0999999999999996" customHeight="1" x14ac:dyDescent="0.2"/>
    <row r="519" spans="1:19" ht="25.5" customHeight="1" x14ac:dyDescent="0.2">
      <c r="E519" s="354"/>
      <c r="F519" s="354"/>
      <c r="G519" s="354"/>
      <c r="H519" s="355" t="str">
        <f>Translations!$B$271</f>
        <v>Wartość wyjściowa</v>
      </c>
      <c r="I519" s="943">
        <v>2025</v>
      </c>
      <c r="J519" s="943">
        <v>2030</v>
      </c>
      <c r="K519" s="943">
        <v>2035</v>
      </c>
      <c r="L519" s="943">
        <v>2040</v>
      </c>
      <c r="M519" s="943">
        <v>2045</v>
      </c>
      <c r="N519" s="943">
        <v>2050</v>
      </c>
    </row>
    <row r="520" spans="1:19" ht="12.75" customHeight="1" x14ac:dyDescent="0.2">
      <c r="E520" s="354"/>
      <c r="F520" s="354"/>
      <c r="G520" s="354"/>
      <c r="H520" s="361" t="str">
        <f>[1]I_Summary!H455</f>
        <v/>
      </c>
      <c r="I520" s="944"/>
      <c r="J520" s="944"/>
      <c r="K520" s="944"/>
      <c r="L520" s="944"/>
      <c r="M520" s="944"/>
      <c r="N520" s="944"/>
    </row>
    <row r="521" spans="1:19" ht="12.75" customHeight="1" x14ac:dyDescent="0.2">
      <c r="B521" s="219"/>
      <c r="C521" s="219"/>
      <c r="D521" s="337" t="s">
        <v>117</v>
      </c>
      <c r="E521" s="931" t="str">
        <f>Translations!$B$319</f>
        <v>Wartości docelowe w odniesieniu do wartości wyjściowych</v>
      </c>
      <c r="F521" s="931"/>
      <c r="G521" s="932"/>
      <c r="H521" s="17" t="str">
        <f>[1]I_Summary!H456</f>
        <v/>
      </c>
      <c r="I521" s="12" t="str">
        <f>[1]I_Summary!I456</f>
        <v/>
      </c>
      <c r="J521" s="12" t="str">
        <f>[1]I_Summary!J456</f>
        <v/>
      </c>
      <c r="K521" s="12" t="str">
        <f>[1]I_Summary!K456</f>
        <v/>
      </c>
      <c r="L521" s="12" t="str">
        <f>[1]I_Summary!L456</f>
        <v/>
      </c>
      <c r="M521" s="12" t="str">
        <f>[1]I_Summary!M456</f>
        <v/>
      </c>
      <c r="N521" s="12" t="str">
        <f>[1]I_Summary!N456</f>
        <v/>
      </c>
      <c r="P521" s="275" t="str">
        <f>EUconst_SubRelToBaseline&amp;I510</f>
        <v>RelBL_</v>
      </c>
    </row>
    <row r="522" spans="1:19" ht="12.75" customHeight="1" x14ac:dyDescent="0.2">
      <c r="B522" s="219"/>
      <c r="C522" s="219"/>
      <c r="D522" s="337" t="s">
        <v>118</v>
      </c>
      <c r="E522" s="933" t="str">
        <f>Translations!$B$320</f>
        <v>Wartości docelowe w odniesieniu do wielkości benchmarku</v>
      </c>
      <c r="F522" s="933"/>
      <c r="G522" s="934"/>
      <c r="H522" s="19" t="str">
        <f>[1]I_Summary!H457</f>
        <v/>
      </c>
      <c r="I522" s="5" t="str">
        <f>[1]I_Summary!I457</f>
        <v/>
      </c>
      <c r="J522" s="5" t="str">
        <f>[1]I_Summary!J457</f>
        <v/>
      </c>
      <c r="K522" s="5" t="str">
        <f>[1]I_Summary!K457</f>
        <v/>
      </c>
      <c r="L522" s="5" t="str">
        <f>[1]I_Summary!L457</f>
        <v/>
      </c>
      <c r="M522" s="5" t="str">
        <f>[1]I_Summary!M457</f>
        <v/>
      </c>
      <c r="N522" s="5" t="str">
        <f>[1]I_Summary!N457</f>
        <v/>
      </c>
      <c r="P522" s="275" t="str">
        <f>EUconst_SubRelToBM&amp;I510</f>
        <v>RelBM_</v>
      </c>
    </row>
    <row r="523" spans="1:19" ht="5.0999999999999996" customHeight="1" x14ac:dyDescent="0.2">
      <c r="B523" s="219"/>
      <c r="C523" s="219"/>
    </row>
    <row r="524" spans="1:19" ht="25.5" customHeight="1" x14ac:dyDescent="0.2">
      <c r="B524" s="219"/>
      <c r="C524" s="219"/>
      <c r="D524" s="354"/>
      <c r="E524" s="354"/>
      <c r="F524" s="354"/>
      <c r="G524" s="354"/>
      <c r="H524" s="355" t="str">
        <f>Translations!$B$271</f>
        <v>Wartość wyjściowa</v>
      </c>
      <c r="I524" s="943">
        <v>2025</v>
      </c>
      <c r="J524" s="943">
        <v>2030</v>
      </c>
      <c r="K524" s="943">
        <v>2035</v>
      </c>
      <c r="L524" s="943">
        <v>2040</v>
      </c>
      <c r="M524" s="943">
        <v>2045</v>
      </c>
      <c r="N524" s="943">
        <v>2050</v>
      </c>
    </row>
    <row r="525" spans="1:19" ht="12.75" customHeight="1" x14ac:dyDescent="0.2">
      <c r="B525" s="219"/>
      <c r="C525" s="219"/>
      <c r="G525" s="354"/>
      <c r="H525" s="361" t="str">
        <f>[1]I_Summary!H460</f>
        <v/>
      </c>
      <c r="I525" s="944"/>
      <c r="J525" s="944"/>
      <c r="K525" s="944"/>
      <c r="L525" s="944"/>
      <c r="M525" s="944"/>
      <c r="N525" s="944"/>
    </row>
    <row r="526" spans="1:19" ht="12.75" customHeight="1" x14ac:dyDescent="0.2">
      <c r="B526" s="219"/>
      <c r="C526" s="219"/>
      <c r="D526" s="337" t="s">
        <v>119</v>
      </c>
      <c r="E526" s="953" t="str">
        <f>Translations!$B$321</f>
        <v>Bezwzględna redukcja w porównaniu z wartością wyjściową</v>
      </c>
      <c r="F526" s="953"/>
      <c r="G526" s="953"/>
      <c r="H526" s="363" t="str">
        <f>[1]I_Summary!H461</f>
        <v/>
      </c>
      <c r="I526" s="364" t="str">
        <f>[1]I_Summary!I461</f>
        <v/>
      </c>
      <c r="J526" s="364" t="str">
        <f>[1]I_Summary!J461</f>
        <v/>
      </c>
      <c r="K526" s="364" t="str">
        <f>[1]I_Summary!K461</f>
        <v/>
      </c>
      <c r="L526" s="364" t="str">
        <f>[1]I_Summary!L461</f>
        <v/>
      </c>
      <c r="M526" s="364" t="str">
        <f>[1]I_Summary!M461</f>
        <v/>
      </c>
      <c r="N526" s="364" t="str">
        <f>[1]I_Summary!N461</f>
        <v/>
      </c>
      <c r="P526" s="340" t="str">
        <f>EUconst_SubAbsoluteReduction&amp;I510</f>
        <v>AbsRed_</v>
      </c>
    </row>
    <row r="527" spans="1:19" ht="5.0999999999999996" customHeight="1" x14ac:dyDescent="0.2">
      <c r="B527" s="219"/>
      <c r="C527" s="219"/>
    </row>
    <row r="528" spans="1:19" ht="12.75" customHeight="1" x14ac:dyDescent="0.2">
      <c r="B528" s="219"/>
      <c r="C528" s="219"/>
      <c r="D528" s="337" t="s">
        <v>120</v>
      </c>
      <c r="E528" s="176" t="str">
        <f>Translations!$B$322</f>
        <v>Wpływ każdego środka na redukcję (100% = wartość wyjściowa z pkt i.)</v>
      </c>
    </row>
    <row r="529" spans="2:16" ht="5.0999999999999996" customHeight="1" x14ac:dyDescent="0.2">
      <c r="B529" s="219"/>
      <c r="C529" s="219"/>
    </row>
    <row r="530" spans="2:16" ht="12.75" customHeight="1" x14ac:dyDescent="0.2">
      <c r="B530" s="219"/>
      <c r="C530" s="219"/>
      <c r="E530" s="365" t="str">
        <f>Translations!$B$199</f>
        <v>Środki</v>
      </c>
      <c r="F530" s="183"/>
      <c r="G530" s="958" t="str">
        <f>Translations!$B$228</f>
        <v>Szczegółowy opis inwestycji</v>
      </c>
      <c r="H530" s="959"/>
      <c r="I530" s="290">
        <v>2025</v>
      </c>
      <c r="J530" s="290">
        <v>2030</v>
      </c>
      <c r="K530" s="290">
        <v>2035</v>
      </c>
      <c r="L530" s="290">
        <v>2040</v>
      </c>
      <c r="M530" s="290">
        <v>2045</v>
      </c>
      <c r="N530" s="290">
        <v>2050</v>
      </c>
    </row>
    <row r="531" spans="2:16" ht="12.75" customHeight="1" x14ac:dyDescent="0.2">
      <c r="B531" s="219"/>
      <c r="C531" s="219"/>
      <c r="D531" s="301">
        <v>1</v>
      </c>
      <c r="E531" s="957" t="str">
        <f>[1]I_Summary!E466</f>
        <v/>
      </c>
      <c r="F531" s="957"/>
      <c r="G531" s="249" t="str">
        <f>[1]I_Summary!G466</f>
        <v/>
      </c>
      <c r="H531" s="250"/>
      <c r="I531" s="6" t="str">
        <f>[1]I_Summary!I466</f>
        <v/>
      </c>
      <c r="J531" s="6" t="str">
        <f>[1]I_Summary!J466</f>
        <v/>
      </c>
      <c r="K531" s="6" t="str">
        <f>[1]I_Summary!K466</f>
        <v/>
      </c>
      <c r="L531" s="6" t="str">
        <f>[1]I_Summary!L466</f>
        <v/>
      </c>
      <c r="M531" s="6" t="str">
        <f>[1]I_Summary!M466</f>
        <v/>
      </c>
      <c r="N531" s="6" t="str">
        <f>[1]I_Summary!N466</f>
        <v/>
      </c>
      <c r="P531" s="340" t="str">
        <f>EUconst_SubMeasureImpact&amp;I510&amp;"_"&amp;D531</f>
        <v>SubMeasImp__1</v>
      </c>
    </row>
    <row r="532" spans="2:16" ht="12.75" customHeight="1" x14ac:dyDescent="0.2">
      <c r="B532" s="219"/>
      <c r="C532" s="219"/>
      <c r="D532" s="301">
        <v>2</v>
      </c>
      <c r="E532" s="945" t="str">
        <f>[1]I_Summary!E467</f>
        <v/>
      </c>
      <c r="F532" s="946"/>
      <c r="G532" s="251" t="str">
        <f>[1]I_Summary!G467</f>
        <v/>
      </c>
      <c r="H532" s="252"/>
      <c r="I532" s="7" t="str">
        <f>[1]I_Summary!I467</f>
        <v/>
      </c>
      <c r="J532" s="7" t="str">
        <f>[1]I_Summary!J467</f>
        <v/>
      </c>
      <c r="K532" s="7" t="str">
        <f>[1]I_Summary!K467</f>
        <v/>
      </c>
      <c r="L532" s="7" t="str">
        <f>[1]I_Summary!L467</f>
        <v/>
      </c>
      <c r="M532" s="7" t="str">
        <f>[1]I_Summary!M467</f>
        <v/>
      </c>
      <c r="N532" s="7" t="str">
        <f>[1]I_Summary!N467</f>
        <v/>
      </c>
      <c r="P532" s="340" t="str">
        <f>EUconst_SubMeasureImpact&amp;I510&amp;"_"&amp;D532</f>
        <v>SubMeasImp__2</v>
      </c>
    </row>
    <row r="533" spans="2:16" ht="12.75" customHeight="1" x14ac:dyDescent="0.2">
      <c r="B533" s="219"/>
      <c r="C533" s="219"/>
      <c r="D533" s="301">
        <v>3</v>
      </c>
      <c r="E533" s="945" t="str">
        <f>[1]I_Summary!E468</f>
        <v/>
      </c>
      <c r="F533" s="946"/>
      <c r="G533" s="251" t="str">
        <f>[1]I_Summary!G468</f>
        <v/>
      </c>
      <c r="H533" s="252"/>
      <c r="I533" s="7" t="str">
        <f>[1]I_Summary!I468</f>
        <v/>
      </c>
      <c r="J533" s="7" t="str">
        <f>[1]I_Summary!J468</f>
        <v/>
      </c>
      <c r="K533" s="7" t="str">
        <f>[1]I_Summary!K468</f>
        <v/>
      </c>
      <c r="L533" s="7" t="str">
        <f>[1]I_Summary!L468</f>
        <v/>
      </c>
      <c r="M533" s="7" t="str">
        <f>[1]I_Summary!M468</f>
        <v/>
      </c>
      <c r="N533" s="7" t="str">
        <f>[1]I_Summary!N468</f>
        <v/>
      </c>
      <c r="P533" s="340" t="str">
        <f>EUconst_SubMeasureImpact&amp;I510&amp;"_"&amp;D533</f>
        <v>SubMeasImp__3</v>
      </c>
    </row>
    <row r="534" spans="2:16" ht="12.75" customHeight="1" x14ac:dyDescent="0.2">
      <c r="B534" s="219"/>
      <c r="C534" s="219"/>
      <c r="D534" s="301">
        <v>4</v>
      </c>
      <c r="E534" s="945" t="str">
        <f>[1]I_Summary!E469</f>
        <v/>
      </c>
      <c r="F534" s="946"/>
      <c r="G534" s="251" t="str">
        <f>[1]I_Summary!G469</f>
        <v/>
      </c>
      <c r="H534" s="252"/>
      <c r="I534" s="7" t="str">
        <f>[1]I_Summary!I469</f>
        <v/>
      </c>
      <c r="J534" s="7" t="str">
        <f>[1]I_Summary!J469</f>
        <v/>
      </c>
      <c r="K534" s="7" t="str">
        <f>[1]I_Summary!K469</f>
        <v/>
      </c>
      <c r="L534" s="7" t="str">
        <f>[1]I_Summary!L469</f>
        <v/>
      </c>
      <c r="M534" s="7" t="str">
        <f>[1]I_Summary!M469</f>
        <v/>
      </c>
      <c r="N534" s="7" t="str">
        <f>[1]I_Summary!N469</f>
        <v/>
      </c>
      <c r="P534" s="340" t="str">
        <f>EUconst_SubMeasureImpact&amp;I510&amp;"_"&amp;D534</f>
        <v>SubMeasImp__4</v>
      </c>
    </row>
    <row r="535" spans="2:16" ht="12.75" customHeight="1" x14ac:dyDescent="0.2">
      <c r="B535" s="219"/>
      <c r="C535" s="219"/>
      <c r="D535" s="301">
        <v>5</v>
      </c>
      <c r="E535" s="945" t="str">
        <f>[1]I_Summary!E470</f>
        <v/>
      </c>
      <c r="F535" s="946"/>
      <c r="G535" s="251" t="str">
        <f>[1]I_Summary!G470</f>
        <v/>
      </c>
      <c r="H535" s="252"/>
      <c r="I535" s="7" t="str">
        <f>[1]I_Summary!I470</f>
        <v/>
      </c>
      <c r="J535" s="7" t="str">
        <f>[1]I_Summary!J470</f>
        <v/>
      </c>
      <c r="K535" s="7" t="str">
        <f>[1]I_Summary!K470</f>
        <v/>
      </c>
      <c r="L535" s="7" t="str">
        <f>[1]I_Summary!L470</f>
        <v/>
      </c>
      <c r="M535" s="7" t="str">
        <f>[1]I_Summary!M470</f>
        <v/>
      </c>
      <c r="N535" s="7" t="str">
        <f>[1]I_Summary!N470</f>
        <v/>
      </c>
      <c r="P535" s="340" t="str">
        <f>EUconst_SubMeasureImpact&amp;I510&amp;"_"&amp;D535</f>
        <v>SubMeasImp__5</v>
      </c>
    </row>
    <row r="536" spans="2:16" ht="12.75" customHeight="1" x14ac:dyDescent="0.2">
      <c r="B536" s="219"/>
      <c r="C536" s="219"/>
      <c r="D536" s="301">
        <v>6</v>
      </c>
      <c r="E536" s="945" t="str">
        <f>[1]I_Summary!E471</f>
        <v/>
      </c>
      <c r="F536" s="946"/>
      <c r="G536" s="251" t="str">
        <f>[1]I_Summary!G471</f>
        <v/>
      </c>
      <c r="H536" s="252"/>
      <c r="I536" s="7" t="str">
        <f>[1]I_Summary!I471</f>
        <v/>
      </c>
      <c r="J536" s="7" t="str">
        <f>[1]I_Summary!J471</f>
        <v/>
      </c>
      <c r="K536" s="7" t="str">
        <f>[1]I_Summary!K471</f>
        <v/>
      </c>
      <c r="L536" s="7" t="str">
        <f>[1]I_Summary!L471</f>
        <v/>
      </c>
      <c r="M536" s="7" t="str">
        <f>[1]I_Summary!M471</f>
        <v/>
      </c>
      <c r="N536" s="7" t="str">
        <f>[1]I_Summary!N471</f>
        <v/>
      </c>
      <c r="P536" s="340" t="str">
        <f>EUconst_SubMeasureImpact&amp;I510&amp;"_"&amp;D536</f>
        <v>SubMeasImp__6</v>
      </c>
    </row>
    <row r="537" spans="2:16" ht="12.75" customHeight="1" x14ac:dyDescent="0.2">
      <c r="B537" s="219"/>
      <c r="C537" s="219"/>
      <c r="D537" s="301">
        <v>7</v>
      </c>
      <c r="E537" s="945" t="str">
        <f>[1]I_Summary!E472</f>
        <v/>
      </c>
      <c r="F537" s="946"/>
      <c r="G537" s="251" t="str">
        <f>[1]I_Summary!G472</f>
        <v/>
      </c>
      <c r="H537" s="252"/>
      <c r="I537" s="7" t="str">
        <f>[1]I_Summary!I472</f>
        <v/>
      </c>
      <c r="J537" s="7" t="str">
        <f>[1]I_Summary!J472</f>
        <v/>
      </c>
      <c r="K537" s="7" t="str">
        <f>[1]I_Summary!K472</f>
        <v/>
      </c>
      <c r="L537" s="7" t="str">
        <f>[1]I_Summary!L472</f>
        <v/>
      </c>
      <c r="M537" s="7" t="str">
        <f>[1]I_Summary!M472</f>
        <v/>
      </c>
      <c r="N537" s="7" t="str">
        <f>[1]I_Summary!N472</f>
        <v/>
      </c>
      <c r="P537" s="340" t="str">
        <f>EUconst_SubMeasureImpact&amp;I510&amp;"_"&amp;D537</f>
        <v>SubMeasImp__7</v>
      </c>
    </row>
    <row r="538" spans="2:16" ht="12.75" customHeight="1" x14ac:dyDescent="0.2">
      <c r="B538" s="219"/>
      <c r="C538" s="219"/>
      <c r="D538" s="301">
        <v>8</v>
      </c>
      <c r="E538" s="945" t="str">
        <f>[1]I_Summary!E473</f>
        <v/>
      </c>
      <c r="F538" s="946"/>
      <c r="G538" s="251" t="str">
        <f>[1]I_Summary!G473</f>
        <v/>
      </c>
      <c r="H538" s="252"/>
      <c r="I538" s="7" t="str">
        <f>[1]I_Summary!I473</f>
        <v/>
      </c>
      <c r="J538" s="7" t="str">
        <f>[1]I_Summary!J473</f>
        <v/>
      </c>
      <c r="K538" s="7" t="str">
        <f>[1]I_Summary!K473</f>
        <v/>
      </c>
      <c r="L538" s="7" t="str">
        <f>[1]I_Summary!L473</f>
        <v/>
      </c>
      <c r="M538" s="7" t="str">
        <f>[1]I_Summary!M473</f>
        <v/>
      </c>
      <c r="N538" s="7" t="str">
        <f>[1]I_Summary!N473</f>
        <v/>
      </c>
      <c r="P538" s="340" t="str">
        <f>EUconst_SubMeasureImpact&amp;I510&amp;"_"&amp;D538</f>
        <v>SubMeasImp__8</v>
      </c>
    </row>
    <row r="539" spans="2:16" ht="12.75" customHeight="1" x14ac:dyDescent="0.2">
      <c r="B539" s="219"/>
      <c r="C539" s="219"/>
      <c r="D539" s="301">
        <v>9</v>
      </c>
      <c r="E539" s="945" t="str">
        <f>[1]I_Summary!E474</f>
        <v/>
      </c>
      <c r="F539" s="946"/>
      <c r="G539" s="251" t="str">
        <f>[1]I_Summary!G474</f>
        <v/>
      </c>
      <c r="H539" s="252"/>
      <c r="I539" s="7" t="str">
        <f>[1]I_Summary!I474</f>
        <v/>
      </c>
      <c r="J539" s="7" t="str">
        <f>[1]I_Summary!J474</f>
        <v/>
      </c>
      <c r="K539" s="7" t="str">
        <f>[1]I_Summary!K474</f>
        <v/>
      </c>
      <c r="L539" s="7" t="str">
        <f>[1]I_Summary!L474</f>
        <v/>
      </c>
      <c r="M539" s="7" t="str">
        <f>[1]I_Summary!M474</f>
        <v/>
      </c>
      <c r="N539" s="7" t="str">
        <f>[1]I_Summary!N474</f>
        <v/>
      </c>
      <c r="P539" s="340" t="str">
        <f>EUconst_SubMeasureImpact&amp;I510&amp;"_"&amp;D539</f>
        <v>SubMeasImp__9</v>
      </c>
    </row>
    <row r="540" spans="2:16" ht="12.75" customHeight="1" x14ac:dyDescent="0.2">
      <c r="B540" s="219"/>
      <c r="C540" s="219"/>
      <c r="D540" s="301">
        <v>10</v>
      </c>
      <c r="E540" s="947" t="str">
        <f>[1]I_Summary!E475</f>
        <v/>
      </c>
      <c r="F540" s="948"/>
      <c r="G540" s="253" t="str">
        <f>[1]I_Summary!G475</f>
        <v/>
      </c>
      <c r="H540" s="254"/>
      <c r="I540" s="8" t="str">
        <f>[1]I_Summary!I475</f>
        <v/>
      </c>
      <c r="J540" s="8" t="str">
        <f>[1]I_Summary!J475</f>
        <v/>
      </c>
      <c r="K540" s="8" t="str">
        <f>[1]I_Summary!K475</f>
        <v/>
      </c>
      <c r="L540" s="8" t="str">
        <f>[1]I_Summary!L475</f>
        <v/>
      </c>
      <c r="M540" s="8" t="str">
        <f>[1]I_Summary!M475</f>
        <v/>
      </c>
      <c r="N540" s="8" t="str">
        <f>[1]I_Summary!N475</f>
        <v/>
      </c>
      <c r="P540" s="340" t="str">
        <f>EUconst_SubMeasureImpact&amp;I510&amp;"_"&amp;D540</f>
        <v>SubMeasImp__10</v>
      </c>
    </row>
    <row r="541" spans="2:16" ht="12.75" customHeight="1" x14ac:dyDescent="0.2">
      <c r="B541" s="219"/>
      <c r="C541" s="219"/>
      <c r="H541" s="366" t="str">
        <f>Translations!$B$323</f>
        <v>SUMA</v>
      </c>
      <c r="I541" s="367" t="str">
        <f>[1]I_Summary!I476</f>
        <v/>
      </c>
      <c r="J541" s="367" t="str">
        <f>[1]I_Summary!J476</f>
        <v/>
      </c>
      <c r="K541" s="367" t="str">
        <f>[1]I_Summary!K476</f>
        <v/>
      </c>
      <c r="L541" s="367" t="str">
        <f>[1]I_Summary!L476</f>
        <v/>
      </c>
      <c r="M541" s="367" t="str">
        <f>[1]I_Summary!M476</f>
        <v/>
      </c>
      <c r="N541" s="367" t="str">
        <f>[1]I_Summary!N476</f>
        <v/>
      </c>
    </row>
    <row r="542" spans="2:16" ht="5.0999999999999996" customHeight="1" x14ac:dyDescent="0.2">
      <c r="B542" s="219"/>
      <c r="C542" s="219"/>
    </row>
    <row r="543" spans="2:16" ht="12.75" customHeight="1" x14ac:dyDescent="0.2">
      <c r="B543" s="219"/>
      <c r="C543" s="219"/>
      <c r="D543" s="337" t="s">
        <v>121</v>
      </c>
      <c r="E543" s="176" t="str">
        <f>Translations!$B$324</f>
        <v>Wpływ każdego środka na redukcję (100% = wartość wyjściowa z pkt i.)</v>
      </c>
    </row>
    <row r="544" spans="2:16" ht="5.0999999999999996" customHeight="1" x14ac:dyDescent="0.2">
      <c r="B544" s="219"/>
      <c r="C544" s="219"/>
    </row>
    <row r="545" spans="2:18" ht="12.75" customHeight="1" x14ac:dyDescent="0.2">
      <c r="B545" s="219"/>
      <c r="C545" s="219"/>
      <c r="E545" s="365" t="str">
        <f>Translations!$B$199</f>
        <v>Środki</v>
      </c>
      <c r="F545" s="183"/>
      <c r="G545" s="368" t="str">
        <f>Translations!$B$228</f>
        <v>Szczegółowy opis inwestycji</v>
      </c>
      <c r="I545" s="290">
        <v>2025</v>
      </c>
      <c r="J545" s="290">
        <v>2030</v>
      </c>
      <c r="K545" s="290">
        <v>2035</v>
      </c>
      <c r="L545" s="290">
        <v>2040</v>
      </c>
      <c r="M545" s="290">
        <v>2045</v>
      </c>
      <c r="N545" s="290">
        <v>2050</v>
      </c>
    </row>
    <row r="546" spans="2:18" ht="12.75" customHeight="1" x14ac:dyDescent="0.2">
      <c r="B546" s="219"/>
      <c r="C546" s="219"/>
      <c r="D546" s="301">
        <v>1</v>
      </c>
      <c r="E546" s="957" t="str">
        <f>[1]I_Summary!E481</f>
        <v/>
      </c>
      <c r="F546" s="957"/>
      <c r="G546" s="249" t="str">
        <f>[1]I_Summary!G481</f>
        <v/>
      </c>
      <c r="H546" s="250"/>
      <c r="I546" s="6" t="str">
        <f>[1]I_Summary!I481</f>
        <v/>
      </c>
      <c r="J546" s="6" t="str">
        <f>[1]I_Summary!J481</f>
        <v/>
      </c>
      <c r="K546" s="6" t="str">
        <f>[1]I_Summary!K481</f>
        <v/>
      </c>
      <c r="L546" s="6" t="str">
        <f>[1]I_Summary!L481</f>
        <v/>
      </c>
      <c r="M546" s="6" t="str">
        <f>[1]I_Summary!M481</f>
        <v/>
      </c>
      <c r="N546" s="6" t="str">
        <f>[1]I_Summary!N481</f>
        <v/>
      </c>
      <c r="P546" s="340" t="str">
        <f>EUconst_SubAbsoluteReduction&amp;I510</f>
        <v>AbsRed_</v>
      </c>
    </row>
    <row r="547" spans="2:18" ht="12.75" customHeight="1" x14ac:dyDescent="0.2">
      <c r="B547" s="219"/>
      <c r="C547" s="219"/>
      <c r="D547" s="301">
        <v>2</v>
      </c>
      <c r="E547" s="945" t="str">
        <f>[1]I_Summary!E482</f>
        <v/>
      </c>
      <c r="F547" s="946"/>
      <c r="G547" s="251" t="str">
        <f>[1]I_Summary!G482</f>
        <v/>
      </c>
      <c r="H547" s="252"/>
      <c r="I547" s="7" t="str">
        <f>[1]I_Summary!I482</f>
        <v/>
      </c>
      <c r="J547" s="7" t="str">
        <f>[1]I_Summary!J482</f>
        <v/>
      </c>
      <c r="K547" s="7" t="str">
        <f>[1]I_Summary!K482</f>
        <v/>
      </c>
      <c r="L547" s="7" t="str">
        <f>[1]I_Summary!L482</f>
        <v/>
      </c>
      <c r="M547" s="7" t="str">
        <f>[1]I_Summary!M482</f>
        <v/>
      </c>
      <c r="N547" s="7" t="str">
        <f>[1]I_Summary!N482</f>
        <v/>
      </c>
      <c r="P547" s="340" t="str">
        <f>EUconst_SubAbsoluteReduction&amp;I510</f>
        <v>AbsRed_</v>
      </c>
    </row>
    <row r="548" spans="2:18" ht="12.75" customHeight="1" x14ac:dyDescent="0.2">
      <c r="B548" s="219"/>
      <c r="C548" s="219"/>
      <c r="D548" s="301">
        <v>3</v>
      </c>
      <c r="E548" s="945" t="str">
        <f>[1]I_Summary!E483</f>
        <v/>
      </c>
      <c r="F548" s="946"/>
      <c r="G548" s="251" t="str">
        <f>[1]I_Summary!G483</f>
        <v/>
      </c>
      <c r="H548" s="252"/>
      <c r="I548" s="7" t="str">
        <f>[1]I_Summary!I483</f>
        <v/>
      </c>
      <c r="J548" s="7" t="str">
        <f>[1]I_Summary!J483</f>
        <v/>
      </c>
      <c r="K548" s="7" t="str">
        <f>[1]I_Summary!K483</f>
        <v/>
      </c>
      <c r="L548" s="7" t="str">
        <f>[1]I_Summary!L483</f>
        <v/>
      </c>
      <c r="M548" s="7" t="str">
        <f>[1]I_Summary!M483</f>
        <v/>
      </c>
      <c r="N548" s="7" t="str">
        <f>[1]I_Summary!N483</f>
        <v/>
      </c>
      <c r="P548" s="340" t="str">
        <f>EUconst_SubAbsoluteReduction&amp;I510</f>
        <v>AbsRed_</v>
      </c>
    </row>
    <row r="549" spans="2:18" ht="12.75" customHeight="1" x14ac:dyDescent="0.2">
      <c r="B549" s="219"/>
      <c r="C549" s="219"/>
      <c r="D549" s="301">
        <v>4</v>
      </c>
      <c r="E549" s="945" t="str">
        <f>[1]I_Summary!E484</f>
        <v/>
      </c>
      <c r="F549" s="946"/>
      <c r="G549" s="251" t="str">
        <f>[1]I_Summary!G484</f>
        <v/>
      </c>
      <c r="H549" s="252"/>
      <c r="I549" s="7" t="str">
        <f>[1]I_Summary!I484</f>
        <v/>
      </c>
      <c r="J549" s="7" t="str">
        <f>[1]I_Summary!J484</f>
        <v/>
      </c>
      <c r="K549" s="7" t="str">
        <f>[1]I_Summary!K484</f>
        <v/>
      </c>
      <c r="L549" s="7" t="str">
        <f>[1]I_Summary!L484</f>
        <v/>
      </c>
      <c r="M549" s="7" t="str">
        <f>[1]I_Summary!M484</f>
        <v/>
      </c>
      <c r="N549" s="7" t="str">
        <f>[1]I_Summary!N484</f>
        <v/>
      </c>
      <c r="P549" s="340" t="str">
        <f>EUconst_SubAbsoluteReduction&amp;I510</f>
        <v>AbsRed_</v>
      </c>
    </row>
    <row r="550" spans="2:18" ht="12.75" customHeight="1" x14ac:dyDescent="0.2">
      <c r="B550" s="219"/>
      <c r="C550" s="219"/>
      <c r="D550" s="301">
        <v>5</v>
      </c>
      <c r="E550" s="945" t="str">
        <f>[1]I_Summary!E485</f>
        <v/>
      </c>
      <c r="F550" s="946"/>
      <c r="G550" s="251" t="str">
        <f>[1]I_Summary!G485</f>
        <v/>
      </c>
      <c r="H550" s="252"/>
      <c r="I550" s="7" t="str">
        <f>[1]I_Summary!I485</f>
        <v/>
      </c>
      <c r="J550" s="7" t="str">
        <f>[1]I_Summary!J485</f>
        <v/>
      </c>
      <c r="K550" s="7" t="str">
        <f>[1]I_Summary!K485</f>
        <v/>
      </c>
      <c r="L550" s="7" t="str">
        <f>[1]I_Summary!L485</f>
        <v/>
      </c>
      <c r="M550" s="7" t="str">
        <f>[1]I_Summary!M485</f>
        <v/>
      </c>
      <c r="N550" s="7" t="str">
        <f>[1]I_Summary!N485</f>
        <v/>
      </c>
      <c r="P550" s="340" t="str">
        <f>EUconst_SubAbsoluteReduction&amp;I510</f>
        <v>AbsRed_</v>
      </c>
    </row>
    <row r="551" spans="2:18" ht="12.75" customHeight="1" x14ac:dyDescent="0.2">
      <c r="B551" s="219"/>
      <c r="C551" s="219"/>
      <c r="D551" s="301">
        <v>6</v>
      </c>
      <c r="E551" s="945" t="str">
        <f>[1]I_Summary!E486</f>
        <v/>
      </c>
      <c r="F551" s="946"/>
      <c r="G551" s="251" t="str">
        <f>[1]I_Summary!G486</f>
        <v/>
      </c>
      <c r="H551" s="252"/>
      <c r="I551" s="7" t="str">
        <f>[1]I_Summary!I486</f>
        <v/>
      </c>
      <c r="J551" s="7" t="str">
        <f>[1]I_Summary!J486</f>
        <v/>
      </c>
      <c r="K551" s="7" t="str">
        <f>[1]I_Summary!K486</f>
        <v/>
      </c>
      <c r="L551" s="7" t="str">
        <f>[1]I_Summary!L486</f>
        <v/>
      </c>
      <c r="M551" s="7" t="str">
        <f>[1]I_Summary!M486</f>
        <v/>
      </c>
      <c r="N551" s="7" t="str">
        <f>[1]I_Summary!N486</f>
        <v/>
      </c>
      <c r="P551" s="340" t="str">
        <f>EUconst_SubAbsoluteReduction&amp;I510</f>
        <v>AbsRed_</v>
      </c>
    </row>
    <row r="552" spans="2:18" ht="12.75" customHeight="1" x14ac:dyDescent="0.2">
      <c r="B552" s="219"/>
      <c r="C552" s="219"/>
      <c r="D552" s="301">
        <v>7</v>
      </c>
      <c r="E552" s="945" t="str">
        <f>[1]I_Summary!E487</f>
        <v/>
      </c>
      <c r="F552" s="946"/>
      <c r="G552" s="251" t="str">
        <f>[1]I_Summary!G487</f>
        <v/>
      </c>
      <c r="H552" s="252"/>
      <c r="I552" s="7" t="str">
        <f>[1]I_Summary!I487</f>
        <v/>
      </c>
      <c r="J552" s="7" t="str">
        <f>[1]I_Summary!J487</f>
        <v/>
      </c>
      <c r="K552" s="7" t="str">
        <f>[1]I_Summary!K487</f>
        <v/>
      </c>
      <c r="L552" s="7" t="str">
        <f>[1]I_Summary!L487</f>
        <v/>
      </c>
      <c r="M552" s="7" t="str">
        <f>[1]I_Summary!M487</f>
        <v/>
      </c>
      <c r="N552" s="7" t="str">
        <f>[1]I_Summary!N487</f>
        <v/>
      </c>
      <c r="P552" s="340" t="str">
        <f>EUconst_SubAbsoluteReduction&amp;I510</f>
        <v>AbsRed_</v>
      </c>
    </row>
    <row r="553" spans="2:18" ht="12.75" customHeight="1" x14ac:dyDescent="0.2">
      <c r="B553" s="219"/>
      <c r="C553" s="219"/>
      <c r="D553" s="301">
        <v>8</v>
      </c>
      <c r="E553" s="945" t="str">
        <f>[1]I_Summary!E488</f>
        <v/>
      </c>
      <c r="F553" s="946"/>
      <c r="G553" s="251" t="str">
        <f>[1]I_Summary!G488</f>
        <v/>
      </c>
      <c r="H553" s="252"/>
      <c r="I553" s="7" t="str">
        <f>[1]I_Summary!I488</f>
        <v/>
      </c>
      <c r="J553" s="7" t="str">
        <f>[1]I_Summary!J488</f>
        <v/>
      </c>
      <c r="K553" s="7" t="str">
        <f>[1]I_Summary!K488</f>
        <v/>
      </c>
      <c r="L553" s="7" t="str">
        <f>[1]I_Summary!L488</f>
        <v/>
      </c>
      <c r="M553" s="7" t="str">
        <f>[1]I_Summary!M488</f>
        <v/>
      </c>
      <c r="N553" s="7" t="str">
        <f>[1]I_Summary!N488</f>
        <v/>
      </c>
      <c r="P553" s="340" t="str">
        <f>EUconst_SubAbsoluteReduction&amp;I510</f>
        <v>AbsRed_</v>
      </c>
    </row>
    <row r="554" spans="2:18" ht="12.75" customHeight="1" x14ac:dyDescent="0.2">
      <c r="B554" s="219"/>
      <c r="C554" s="219"/>
      <c r="D554" s="301">
        <v>9</v>
      </c>
      <c r="E554" s="945" t="str">
        <f>[1]I_Summary!E489</f>
        <v/>
      </c>
      <c r="F554" s="946"/>
      <c r="G554" s="251" t="str">
        <f>[1]I_Summary!G489</f>
        <v/>
      </c>
      <c r="H554" s="252"/>
      <c r="I554" s="7" t="str">
        <f>[1]I_Summary!I489</f>
        <v/>
      </c>
      <c r="J554" s="7" t="str">
        <f>[1]I_Summary!J489</f>
        <v/>
      </c>
      <c r="K554" s="7" t="str">
        <f>[1]I_Summary!K489</f>
        <v/>
      </c>
      <c r="L554" s="7" t="str">
        <f>[1]I_Summary!L489</f>
        <v/>
      </c>
      <c r="M554" s="7" t="str">
        <f>[1]I_Summary!M489</f>
        <v/>
      </c>
      <c r="N554" s="7" t="str">
        <f>[1]I_Summary!N489</f>
        <v/>
      </c>
      <c r="P554" s="340" t="str">
        <f>EUconst_SubAbsoluteReduction&amp;I510</f>
        <v>AbsRed_</v>
      </c>
    </row>
    <row r="555" spans="2:18" ht="12.75" customHeight="1" x14ac:dyDescent="0.2">
      <c r="B555" s="219"/>
      <c r="C555" s="219"/>
      <c r="D555" s="301">
        <v>10</v>
      </c>
      <c r="E555" s="947" t="str">
        <f>[1]I_Summary!E490</f>
        <v/>
      </c>
      <c r="F555" s="948"/>
      <c r="G555" s="253" t="str">
        <f>[1]I_Summary!G490</f>
        <v/>
      </c>
      <c r="H555" s="254"/>
      <c r="I555" s="8" t="str">
        <f>[1]I_Summary!I490</f>
        <v/>
      </c>
      <c r="J555" s="8" t="str">
        <f>[1]I_Summary!J490</f>
        <v/>
      </c>
      <c r="K555" s="8" t="str">
        <f>[1]I_Summary!K490</f>
        <v/>
      </c>
      <c r="L555" s="8" t="str">
        <f>[1]I_Summary!L490</f>
        <v/>
      </c>
      <c r="M555" s="8" t="str">
        <f>[1]I_Summary!M490</f>
        <v/>
      </c>
      <c r="N555" s="8" t="str">
        <f>[1]I_Summary!N490</f>
        <v/>
      </c>
      <c r="P555" s="340" t="str">
        <f>EUconst_SubAbsoluteReduction&amp;I510</f>
        <v>AbsRed_</v>
      </c>
    </row>
    <row r="556" spans="2:18" ht="12.75" customHeight="1" x14ac:dyDescent="0.2">
      <c r="B556" s="219"/>
      <c r="C556" s="219"/>
      <c r="H556" s="366" t="str">
        <f>Translations!$B$323</f>
        <v>SUMA</v>
      </c>
      <c r="I556" s="369" t="str">
        <f>[1]I_Summary!I491</f>
        <v/>
      </c>
      <c r="J556" s="369" t="str">
        <f>[1]I_Summary!J491</f>
        <v/>
      </c>
      <c r="K556" s="369" t="str">
        <f>[1]I_Summary!K491</f>
        <v/>
      </c>
      <c r="L556" s="369" t="str">
        <f>[1]I_Summary!L491</f>
        <v/>
      </c>
      <c r="M556" s="369" t="str">
        <f>[1]I_Summary!M491</f>
        <v/>
      </c>
      <c r="N556" s="369" t="str">
        <f>[1]I_Summary!N491</f>
        <v/>
      </c>
    </row>
    <row r="557" spans="2:18" ht="12.75" customHeight="1" x14ac:dyDescent="0.2"/>
    <row r="558" spans="2:18" ht="5.0999999999999996" customHeight="1" thickBot="1" x14ac:dyDescent="0.25">
      <c r="E558" s="334"/>
      <c r="F558" s="183"/>
      <c r="G558" s="183"/>
      <c r="H558" s="183"/>
      <c r="I558" s="183"/>
      <c r="J558" s="183"/>
      <c r="K558" s="183"/>
      <c r="L558" s="183"/>
      <c r="M558" s="183"/>
      <c r="N558" s="183"/>
    </row>
    <row r="559" spans="2:18" ht="5.0999999999999996" customHeight="1" thickBot="1" x14ac:dyDescent="0.3">
      <c r="C559" s="335"/>
      <c r="D559" s="335"/>
      <c r="E559" s="335"/>
      <c r="F559" s="335"/>
      <c r="G559" s="335"/>
      <c r="H559" s="335"/>
      <c r="I559" s="335"/>
      <c r="J559" s="335"/>
      <c r="K559" s="335"/>
      <c r="L559" s="335"/>
      <c r="M559" s="335"/>
      <c r="N559" s="335"/>
    </row>
    <row r="560" spans="2:18" ht="37.5" customHeight="1" thickBot="1" x14ac:dyDescent="0.25">
      <c r="C560" s="302">
        <v>6</v>
      </c>
      <c r="D560" s="935" t="str">
        <f>Translations!$B$262</f>
        <v>Podinstalacje objęte wskaźnikiem emisyjności dla produktów:</v>
      </c>
      <c r="E560" s="936"/>
      <c r="F560" s="936"/>
      <c r="G560" s="936"/>
      <c r="H560" s="937"/>
      <c r="I560" s="964" t="str">
        <f>[1]I_Summary!I495</f>
        <v/>
      </c>
      <c r="J560" s="965"/>
      <c r="K560" s="965"/>
      <c r="L560" s="965"/>
      <c r="M560" s="965"/>
      <c r="N560" s="966"/>
      <c r="P560" s="118" t="str">
        <f>Translations!$B$318</f>
        <v>Podinstalacje produktowe</v>
      </c>
      <c r="R560" s="336" t="str">
        <f>I560</f>
        <v/>
      </c>
    </row>
    <row r="561" spans="1:19" ht="5.0999999999999996" customHeight="1" x14ac:dyDescent="0.2"/>
    <row r="562" spans="1:19" ht="12.75" customHeight="1" x14ac:dyDescent="0.2">
      <c r="A562" s="147"/>
      <c r="B562" s="173"/>
      <c r="D562" s="337"/>
      <c r="E562" s="960" t="str">
        <f>Translations!$B$571</f>
        <v>Data rozpoczęcia</v>
      </c>
      <c r="F562" s="961"/>
      <c r="G562" s="339" t="str">
        <f>IFERROR(INDEX([1]C_InstallationDescription!$V$17:$V$26,MATCH(C560,[1]C_InstallationDescription!$S$17:$S$26,0)),"")</f>
        <v/>
      </c>
      <c r="P562" s="340" t="str">
        <f>EUconst_StartRow&amp;I560</f>
        <v>Start_</v>
      </c>
    </row>
    <row r="563" spans="1:19" ht="12.75" customHeight="1" x14ac:dyDescent="0.2">
      <c r="A563" s="147"/>
      <c r="B563" s="173"/>
      <c r="D563" s="337"/>
      <c r="E563" s="962" t="s">
        <v>2275</v>
      </c>
      <c r="F563" s="963"/>
      <c r="G563" s="342" t="str">
        <f>IFERROR(INDEX([1]C_InstallationDescription!$W$17:$W$26,MATCH(C560,[1]C_InstallationDescription!$S$17:$S$26,0)),"")</f>
        <v/>
      </c>
      <c r="O563" s="343"/>
      <c r="P563" s="340" t="str">
        <f>EUconst_CessationRow&amp;I560</f>
        <v>Cessation_</v>
      </c>
      <c r="Q563" s="344"/>
      <c r="R563" s="344"/>
      <c r="S563" s="195"/>
    </row>
    <row r="564" spans="1:19" ht="5.0999999999999996" customHeight="1" x14ac:dyDescent="0.2"/>
    <row r="565" spans="1:19" ht="12.75" customHeight="1" x14ac:dyDescent="0.2">
      <c r="A565" s="147"/>
      <c r="B565" s="173"/>
      <c r="D565" s="345"/>
      <c r="F565" s="346"/>
      <c r="G565" s="347" t="str">
        <f>[1]Translations!$B$169</f>
        <v>Baseline</v>
      </c>
      <c r="H565" s="348" t="str">
        <f xml:space="preserve"> EUconst_Unit</f>
        <v>Jednostka</v>
      </c>
      <c r="I565" s="290">
        <v>2025</v>
      </c>
      <c r="J565" s="290">
        <v>2030</v>
      </c>
      <c r="K565" s="290">
        <v>2035</v>
      </c>
      <c r="L565" s="290">
        <v>2040</v>
      </c>
      <c r="M565" s="290">
        <v>2045</v>
      </c>
      <c r="N565" s="290">
        <v>2050</v>
      </c>
    </row>
    <row r="566" spans="1:19" ht="12.75" customHeight="1" x14ac:dyDescent="0.2">
      <c r="A566" s="147"/>
      <c r="B566" s="173"/>
      <c r="D566" s="337" t="s">
        <v>117</v>
      </c>
      <c r="E566" s="960" t="str">
        <f>[1]Translations!$B$264</f>
        <v>Specific emission targets</v>
      </c>
      <c r="F566" s="961"/>
      <c r="G566" s="339" t="str">
        <f>[1]F_ProdBM!G294</f>
        <v/>
      </c>
      <c r="H566" s="349" t="str">
        <f>[1]F_ProdBM!H294</f>
        <v/>
      </c>
      <c r="I566" s="350" t="str">
        <f>IF([1]F_ProdBM!I294="","",[1]F_ProdBM!I294)</f>
        <v/>
      </c>
      <c r="J566" s="351" t="str">
        <f>IF([1]F_ProdBM!J294="","",[1]F_ProdBM!J294)</f>
        <v/>
      </c>
      <c r="K566" s="351" t="str">
        <f>IF([1]F_ProdBM!K294="","",[1]F_ProdBM!K294)</f>
        <v/>
      </c>
      <c r="L566" s="351" t="str">
        <f>IF([1]F_ProdBM!L294="","",[1]F_ProdBM!L294)</f>
        <v/>
      </c>
      <c r="M566" s="351" t="str">
        <f>IF([1]F_ProdBM!M294="","",[1]F_ProdBM!M294)</f>
        <v/>
      </c>
      <c r="N566" s="351" t="str">
        <f>IF([1]F_ProdBM!N294="","",[1]F_ProdBM!N294)</f>
        <v/>
      </c>
      <c r="P566" s="275" t="str">
        <f>EUConst_Target&amp;I560</f>
        <v>Target_</v>
      </c>
    </row>
    <row r="567" spans="1:19" ht="12.75" customHeight="1" x14ac:dyDescent="0.2">
      <c r="A567" s="147"/>
      <c r="B567" s="173"/>
      <c r="D567" s="337" t="s">
        <v>118</v>
      </c>
      <c r="E567" s="962" t="str">
        <f>[1]Translations!$B$268</f>
        <v>Absolute emission targets</v>
      </c>
      <c r="F567" s="963"/>
      <c r="G567" s="342" t="str">
        <f>[1]F_ProdBM!G296</f>
        <v/>
      </c>
      <c r="H567" s="352" t="str">
        <f>[1]F_ProdBM!H296</f>
        <v>t CO2e</v>
      </c>
      <c r="I567" s="353" t="str">
        <f>IF([1]F_ProdBM!I296="","",[1]F_ProdBM!I296)</f>
        <v/>
      </c>
      <c r="J567" s="342" t="str">
        <f>IF([1]F_ProdBM!J296="","",[1]F_ProdBM!J296)</f>
        <v/>
      </c>
      <c r="K567" s="342" t="str">
        <f>IF([1]F_ProdBM!K296="","",[1]F_ProdBM!K296)</f>
        <v/>
      </c>
      <c r="L567" s="342" t="str">
        <f>IF([1]F_ProdBM!L296="","",[1]F_ProdBM!L296)</f>
        <v/>
      </c>
      <c r="M567" s="342" t="str">
        <f>IF([1]F_ProdBM!M296="","",[1]F_ProdBM!M296)</f>
        <v/>
      </c>
      <c r="N567" s="342" t="str">
        <f>IF([1]F_ProdBM!N296="","",[1]F_ProdBM!N296)</f>
        <v/>
      </c>
      <c r="O567" s="343"/>
      <c r="P567" s="275" t="str">
        <f>EUConst_TargetAbs&amp;I560</f>
        <v>TargetAbs_</v>
      </c>
      <c r="Q567" s="344"/>
      <c r="R567" s="344"/>
      <c r="S567" s="195"/>
    </row>
    <row r="568" spans="1:19" ht="5.0999999999999996" customHeight="1" x14ac:dyDescent="0.2"/>
    <row r="569" spans="1:19" ht="25.5" customHeight="1" x14ac:dyDescent="0.2">
      <c r="E569" s="354"/>
      <c r="F569" s="354"/>
      <c r="G569" s="354"/>
      <c r="H569" s="355" t="str">
        <f>Translations!$B$271</f>
        <v>Wartość wyjściowa</v>
      </c>
      <c r="I569" s="943">
        <v>2025</v>
      </c>
      <c r="J569" s="943">
        <v>2030</v>
      </c>
      <c r="K569" s="943">
        <v>2035</v>
      </c>
      <c r="L569" s="943">
        <v>2040</v>
      </c>
      <c r="M569" s="943">
        <v>2045</v>
      </c>
      <c r="N569" s="943">
        <v>2050</v>
      </c>
    </row>
    <row r="570" spans="1:19" ht="12.75" customHeight="1" x14ac:dyDescent="0.2">
      <c r="E570" s="354"/>
      <c r="F570" s="354"/>
      <c r="G570" s="354"/>
      <c r="H570" s="361" t="str">
        <f>[1]I_Summary!H498</f>
        <v/>
      </c>
      <c r="I570" s="944"/>
      <c r="J570" s="944"/>
      <c r="K570" s="944"/>
      <c r="L570" s="944"/>
      <c r="M570" s="944"/>
      <c r="N570" s="944"/>
    </row>
    <row r="571" spans="1:19" ht="12.75" customHeight="1" x14ac:dyDescent="0.2">
      <c r="B571" s="219"/>
      <c r="C571" s="219"/>
      <c r="D571" s="337" t="s">
        <v>117</v>
      </c>
      <c r="E571" s="931" t="str">
        <f>Translations!$B$319</f>
        <v>Wartości docelowe w odniesieniu do wartości wyjściowych</v>
      </c>
      <c r="F571" s="931"/>
      <c r="G571" s="932"/>
      <c r="H571" s="17" t="str">
        <f>[1]I_Summary!H499</f>
        <v/>
      </c>
      <c r="I571" s="12" t="str">
        <f>[1]I_Summary!I499</f>
        <v/>
      </c>
      <c r="J571" s="12" t="str">
        <f>[1]I_Summary!J499</f>
        <v/>
      </c>
      <c r="K571" s="12" t="str">
        <f>[1]I_Summary!K499</f>
        <v/>
      </c>
      <c r="L571" s="12" t="str">
        <f>[1]I_Summary!L499</f>
        <v/>
      </c>
      <c r="M571" s="12" t="str">
        <f>[1]I_Summary!M499</f>
        <v/>
      </c>
      <c r="N571" s="12" t="str">
        <f>[1]I_Summary!N499</f>
        <v/>
      </c>
      <c r="P571" s="275" t="str">
        <f>EUconst_SubRelToBaseline&amp;I560</f>
        <v>RelBL_</v>
      </c>
    </row>
    <row r="572" spans="1:19" ht="12.75" customHeight="1" x14ac:dyDescent="0.2">
      <c r="B572" s="219"/>
      <c r="C572" s="219"/>
      <c r="D572" s="337" t="s">
        <v>118</v>
      </c>
      <c r="E572" s="933" t="str">
        <f>Translations!$B$320</f>
        <v>Wartości docelowe w odniesieniu do wielkości benchmarku</v>
      </c>
      <c r="F572" s="933"/>
      <c r="G572" s="934"/>
      <c r="H572" s="19" t="str">
        <f>[1]I_Summary!H500</f>
        <v/>
      </c>
      <c r="I572" s="5" t="str">
        <f>[1]I_Summary!I500</f>
        <v/>
      </c>
      <c r="J572" s="5" t="str">
        <f>[1]I_Summary!J500</f>
        <v/>
      </c>
      <c r="K572" s="5" t="str">
        <f>[1]I_Summary!K500</f>
        <v/>
      </c>
      <c r="L572" s="5" t="str">
        <f>[1]I_Summary!L500</f>
        <v/>
      </c>
      <c r="M572" s="5" t="str">
        <f>[1]I_Summary!M500</f>
        <v/>
      </c>
      <c r="N572" s="5" t="str">
        <f>[1]I_Summary!N500</f>
        <v/>
      </c>
      <c r="P572" s="275" t="str">
        <f>EUconst_SubRelToBM&amp;I560</f>
        <v>RelBM_</v>
      </c>
    </row>
    <row r="573" spans="1:19" ht="5.0999999999999996" customHeight="1" x14ac:dyDescent="0.2">
      <c r="B573" s="219"/>
      <c r="C573" s="219"/>
    </row>
    <row r="574" spans="1:19" ht="25.5" customHeight="1" x14ac:dyDescent="0.2">
      <c r="B574" s="219"/>
      <c r="C574" s="219"/>
      <c r="D574" s="354"/>
      <c r="E574" s="354"/>
      <c r="F574" s="354"/>
      <c r="G574" s="354"/>
      <c r="H574" s="355" t="str">
        <f>Translations!$B$271</f>
        <v>Wartość wyjściowa</v>
      </c>
      <c r="I574" s="943">
        <v>2025</v>
      </c>
      <c r="J574" s="943">
        <v>2030</v>
      </c>
      <c r="K574" s="943">
        <v>2035</v>
      </c>
      <c r="L574" s="943">
        <v>2040</v>
      </c>
      <c r="M574" s="943">
        <v>2045</v>
      </c>
      <c r="N574" s="943">
        <v>2050</v>
      </c>
    </row>
    <row r="575" spans="1:19" ht="12.75" customHeight="1" x14ac:dyDescent="0.2">
      <c r="B575" s="219"/>
      <c r="C575" s="219"/>
      <c r="G575" s="354"/>
      <c r="H575" s="361" t="str">
        <f>[1]I_Summary!H503</f>
        <v/>
      </c>
      <c r="I575" s="944"/>
      <c r="J575" s="944"/>
      <c r="K575" s="944"/>
      <c r="L575" s="944"/>
      <c r="M575" s="944"/>
      <c r="N575" s="944"/>
    </row>
    <row r="576" spans="1:19" ht="12.75" customHeight="1" x14ac:dyDescent="0.2">
      <c r="B576" s="219"/>
      <c r="C576" s="219"/>
      <c r="D576" s="337" t="s">
        <v>119</v>
      </c>
      <c r="E576" s="953" t="str">
        <f>Translations!$B$321</f>
        <v>Bezwzględna redukcja w porównaniu z wartością wyjściową</v>
      </c>
      <c r="F576" s="953"/>
      <c r="G576" s="953"/>
      <c r="H576" s="363" t="str">
        <f>[1]I_Summary!H504</f>
        <v/>
      </c>
      <c r="I576" s="364" t="str">
        <f>[1]I_Summary!I504</f>
        <v/>
      </c>
      <c r="J576" s="364" t="str">
        <f>[1]I_Summary!J504</f>
        <v/>
      </c>
      <c r="K576" s="364" t="str">
        <f>[1]I_Summary!K504</f>
        <v/>
      </c>
      <c r="L576" s="364" t="str">
        <f>[1]I_Summary!L504</f>
        <v/>
      </c>
      <c r="M576" s="364" t="str">
        <f>[1]I_Summary!M504</f>
        <v/>
      </c>
      <c r="N576" s="364" t="str">
        <f>[1]I_Summary!N504</f>
        <v/>
      </c>
      <c r="P576" s="340" t="str">
        <f>EUconst_SubAbsoluteReduction&amp;I560</f>
        <v>AbsRed_</v>
      </c>
    </row>
    <row r="577" spans="2:16" ht="5.0999999999999996" customHeight="1" x14ac:dyDescent="0.2">
      <c r="B577" s="219"/>
      <c r="C577" s="219"/>
    </row>
    <row r="578" spans="2:16" ht="12.75" customHeight="1" x14ac:dyDescent="0.2">
      <c r="B578" s="219"/>
      <c r="C578" s="219"/>
      <c r="D578" s="337" t="s">
        <v>120</v>
      </c>
      <c r="E578" s="176" t="str">
        <f>Translations!$B$322</f>
        <v>Wpływ każdego środka na redukcję (100% = wartość wyjściowa z pkt i.)</v>
      </c>
    </row>
    <row r="579" spans="2:16" ht="5.0999999999999996" customHeight="1" x14ac:dyDescent="0.2">
      <c r="B579" s="219"/>
      <c r="C579" s="219"/>
    </row>
    <row r="580" spans="2:16" ht="12.75" customHeight="1" x14ac:dyDescent="0.2">
      <c r="B580" s="219"/>
      <c r="C580" s="219"/>
      <c r="E580" s="365" t="str">
        <f>Translations!$B$199</f>
        <v>Środki</v>
      </c>
      <c r="F580" s="183"/>
      <c r="G580" s="958" t="str">
        <f>Translations!$B$228</f>
        <v>Szczegółowy opis inwestycji</v>
      </c>
      <c r="H580" s="959"/>
      <c r="I580" s="290">
        <v>2025</v>
      </c>
      <c r="J580" s="290">
        <v>2030</v>
      </c>
      <c r="K580" s="290">
        <v>2035</v>
      </c>
      <c r="L580" s="290">
        <v>2040</v>
      </c>
      <c r="M580" s="290">
        <v>2045</v>
      </c>
      <c r="N580" s="290">
        <v>2050</v>
      </c>
    </row>
    <row r="581" spans="2:16" ht="12.75" customHeight="1" x14ac:dyDescent="0.2">
      <c r="B581" s="219"/>
      <c r="C581" s="219"/>
      <c r="D581" s="301">
        <v>1</v>
      </c>
      <c r="E581" s="957" t="str">
        <f>[1]I_Summary!E509</f>
        <v/>
      </c>
      <c r="F581" s="957"/>
      <c r="G581" s="249" t="str">
        <f>[1]I_Summary!G509</f>
        <v/>
      </c>
      <c r="H581" s="250"/>
      <c r="I581" s="6" t="str">
        <f>[1]I_Summary!I509</f>
        <v/>
      </c>
      <c r="J581" s="6" t="str">
        <f>[1]I_Summary!J509</f>
        <v/>
      </c>
      <c r="K581" s="6" t="str">
        <f>[1]I_Summary!K509</f>
        <v/>
      </c>
      <c r="L581" s="6" t="str">
        <f>[1]I_Summary!L509</f>
        <v/>
      </c>
      <c r="M581" s="6" t="str">
        <f>[1]I_Summary!M509</f>
        <v/>
      </c>
      <c r="N581" s="6" t="str">
        <f>[1]I_Summary!N509</f>
        <v/>
      </c>
      <c r="P581" s="340" t="str">
        <f>EUconst_SubMeasureImpact&amp;I560&amp;"_"&amp;D581</f>
        <v>SubMeasImp__1</v>
      </c>
    </row>
    <row r="582" spans="2:16" ht="12.75" customHeight="1" x14ac:dyDescent="0.2">
      <c r="B582" s="219"/>
      <c r="C582" s="219"/>
      <c r="D582" s="301">
        <v>2</v>
      </c>
      <c r="E582" s="945" t="str">
        <f>[1]I_Summary!E510</f>
        <v/>
      </c>
      <c r="F582" s="946"/>
      <c r="G582" s="251" t="str">
        <f>[1]I_Summary!G510</f>
        <v/>
      </c>
      <c r="H582" s="252"/>
      <c r="I582" s="7" t="str">
        <f>[1]I_Summary!I510</f>
        <v/>
      </c>
      <c r="J582" s="7" t="str">
        <f>[1]I_Summary!J510</f>
        <v/>
      </c>
      <c r="K582" s="7" t="str">
        <f>[1]I_Summary!K510</f>
        <v/>
      </c>
      <c r="L582" s="7" t="str">
        <f>[1]I_Summary!L510</f>
        <v/>
      </c>
      <c r="M582" s="7" t="str">
        <f>[1]I_Summary!M510</f>
        <v/>
      </c>
      <c r="N582" s="7" t="str">
        <f>[1]I_Summary!N510</f>
        <v/>
      </c>
      <c r="P582" s="340" t="str">
        <f>EUconst_SubMeasureImpact&amp;I560&amp;"_"&amp;D582</f>
        <v>SubMeasImp__2</v>
      </c>
    </row>
    <row r="583" spans="2:16" ht="12.75" customHeight="1" x14ac:dyDescent="0.2">
      <c r="B583" s="219"/>
      <c r="C583" s="219"/>
      <c r="D583" s="301">
        <v>3</v>
      </c>
      <c r="E583" s="945" t="str">
        <f>[1]I_Summary!E511</f>
        <v/>
      </c>
      <c r="F583" s="946"/>
      <c r="G583" s="251" t="str">
        <f>[1]I_Summary!G511</f>
        <v/>
      </c>
      <c r="H583" s="252"/>
      <c r="I583" s="7" t="str">
        <f>[1]I_Summary!I511</f>
        <v/>
      </c>
      <c r="J583" s="7" t="str">
        <f>[1]I_Summary!J511</f>
        <v/>
      </c>
      <c r="K583" s="7" t="str">
        <f>[1]I_Summary!K511</f>
        <v/>
      </c>
      <c r="L583" s="7" t="str">
        <f>[1]I_Summary!L511</f>
        <v/>
      </c>
      <c r="M583" s="7" t="str">
        <f>[1]I_Summary!M511</f>
        <v/>
      </c>
      <c r="N583" s="7" t="str">
        <f>[1]I_Summary!N511</f>
        <v/>
      </c>
      <c r="P583" s="340" t="str">
        <f>EUconst_SubMeasureImpact&amp;I560&amp;"_"&amp;D583</f>
        <v>SubMeasImp__3</v>
      </c>
    </row>
    <row r="584" spans="2:16" ht="12.75" customHeight="1" x14ac:dyDescent="0.2">
      <c r="B584" s="219"/>
      <c r="C584" s="219"/>
      <c r="D584" s="301">
        <v>4</v>
      </c>
      <c r="E584" s="945" t="str">
        <f>[1]I_Summary!E512</f>
        <v/>
      </c>
      <c r="F584" s="946"/>
      <c r="G584" s="251" t="str">
        <f>[1]I_Summary!G512</f>
        <v/>
      </c>
      <c r="H584" s="252"/>
      <c r="I584" s="7" t="str">
        <f>[1]I_Summary!I512</f>
        <v/>
      </c>
      <c r="J584" s="7" t="str">
        <f>[1]I_Summary!J512</f>
        <v/>
      </c>
      <c r="K584" s="7" t="str">
        <f>[1]I_Summary!K512</f>
        <v/>
      </c>
      <c r="L584" s="7" t="str">
        <f>[1]I_Summary!L512</f>
        <v/>
      </c>
      <c r="M584" s="7" t="str">
        <f>[1]I_Summary!M512</f>
        <v/>
      </c>
      <c r="N584" s="7" t="str">
        <f>[1]I_Summary!N512</f>
        <v/>
      </c>
      <c r="P584" s="340" t="str">
        <f>EUconst_SubMeasureImpact&amp;I560&amp;"_"&amp;D584</f>
        <v>SubMeasImp__4</v>
      </c>
    </row>
    <row r="585" spans="2:16" ht="12.75" customHeight="1" x14ac:dyDescent="0.2">
      <c r="B585" s="219"/>
      <c r="C585" s="219"/>
      <c r="D585" s="301">
        <v>5</v>
      </c>
      <c r="E585" s="945" t="str">
        <f>[1]I_Summary!E513</f>
        <v/>
      </c>
      <c r="F585" s="946"/>
      <c r="G585" s="251" t="str">
        <f>[1]I_Summary!G513</f>
        <v/>
      </c>
      <c r="H585" s="252"/>
      <c r="I585" s="7" t="str">
        <f>[1]I_Summary!I513</f>
        <v/>
      </c>
      <c r="J585" s="7" t="str">
        <f>[1]I_Summary!J513</f>
        <v/>
      </c>
      <c r="K585" s="7" t="str">
        <f>[1]I_Summary!K513</f>
        <v/>
      </c>
      <c r="L585" s="7" t="str">
        <f>[1]I_Summary!L513</f>
        <v/>
      </c>
      <c r="M585" s="7" t="str">
        <f>[1]I_Summary!M513</f>
        <v/>
      </c>
      <c r="N585" s="7" t="str">
        <f>[1]I_Summary!N513</f>
        <v/>
      </c>
      <c r="P585" s="340" t="str">
        <f>EUconst_SubMeasureImpact&amp;I560&amp;"_"&amp;D585</f>
        <v>SubMeasImp__5</v>
      </c>
    </row>
    <row r="586" spans="2:16" ht="12.75" customHeight="1" x14ac:dyDescent="0.2">
      <c r="B586" s="219"/>
      <c r="C586" s="219"/>
      <c r="D586" s="301">
        <v>6</v>
      </c>
      <c r="E586" s="945" t="str">
        <f>[1]I_Summary!E514</f>
        <v/>
      </c>
      <c r="F586" s="946"/>
      <c r="G586" s="251" t="str">
        <f>[1]I_Summary!G514</f>
        <v/>
      </c>
      <c r="H586" s="252"/>
      <c r="I586" s="7" t="str">
        <f>[1]I_Summary!I514</f>
        <v/>
      </c>
      <c r="J586" s="7" t="str">
        <f>[1]I_Summary!J514</f>
        <v/>
      </c>
      <c r="K586" s="7" t="str">
        <f>[1]I_Summary!K514</f>
        <v/>
      </c>
      <c r="L586" s="7" t="str">
        <f>[1]I_Summary!L514</f>
        <v/>
      </c>
      <c r="M586" s="7" t="str">
        <f>[1]I_Summary!M514</f>
        <v/>
      </c>
      <c r="N586" s="7" t="str">
        <f>[1]I_Summary!N514</f>
        <v/>
      </c>
      <c r="P586" s="340" t="str">
        <f>EUconst_SubMeasureImpact&amp;I560&amp;"_"&amp;D586</f>
        <v>SubMeasImp__6</v>
      </c>
    </row>
    <row r="587" spans="2:16" ht="12.75" customHeight="1" x14ac:dyDescent="0.2">
      <c r="B587" s="219"/>
      <c r="C587" s="219"/>
      <c r="D587" s="301">
        <v>7</v>
      </c>
      <c r="E587" s="945" t="str">
        <f>[1]I_Summary!E515</f>
        <v/>
      </c>
      <c r="F587" s="946"/>
      <c r="G587" s="251" t="str">
        <f>[1]I_Summary!G515</f>
        <v/>
      </c>
      <c r="H587" s="252"/>
      <c r="I587" s="7" t="str">
        <f>[1]I_Summary!I515</f>
        <v/>
      </c>
      <c r="J587" s="7" t="str">
        <f>[1]I_Summary!J515</f>
        <v/>
      </c>
      <c r="K587" s="7" t="str">
        <f>[1]I_Summary!K515</f>
        <v/>
      </c>
      <c r="L587" s="7" t="str">
        <f>[1]I_Summary!L515</f>
        <v/>
      </c>
      <c r="M587" s="7" t="str">
        <f>[1]I_Summary!M515</f>
        <v/>
      </c>
      <c r="N587" s="7" t="str">
        <f>[1]I_Summary!N515</f>
        <v/>
      </c>
      <c r="P587" s="340" t="str">
        <f>EUconst_SubMeasureImpact&amp;I560&amp;"_"&amp;D587</f>
        <v>SubMeasImp__7</v>
      </c>
    </row>
    <row r="588" spans="2:16" ht="12.75" customHeight="1" x14ac:dyDescent="0.2">
      <c r="B588" s="219"/>
      <c r="C588" s="219"/>
      <c r="D588" s="301">
        <v>8</v>
      </c>
      <c r="E588" s="945" t="str">
        <f>[1]I_Summary!E516</f>
        <v/>
      </c>
      <c r="F588" s="946"/>
      <c r="G588" s="251" t="str">
        <f>[1]I_Summary!G516</f>
        <v/>
      </c>
      <c r="H588" s="252"/>
      <c r="I588" s="7" t="str">
        <f>[1]I_Summary!I516</f>
        <v/>
      </c>
      <c r="J588" s="7" t="str">
        <f>[1]I_Summary!J516</f>
        <v/>
      </c>
      <c r="K588" s="7" t="str">
        <f>[1]I_Summary!K516</f>
        <v/>
      </c>
      <c r="L588" s="7" t="str">
        <f>[1]I_Summary!L516</f>
        <v/>
      </c>
      <c r="M588" s="7" t="str">
        <f>[1]I_Summary!M516</f>
        <v/>
      </c>
      <c r="N588" s="7" t="str">
        <f>[1]I_Summary!N516</f>
        <v/>
      </c>
      <c r="P588" s="340" t="str">
        <f>EUconst_SubMeasureImpact&amp;I560&amp;"_"&amp;D588</f>
        <v>SubMeasImp__8</v>
      </c>
    </row>
    <row r="589" spans="2:16" ht="12.75" customHeight="1" x14ac:dyDescent="0.2">
      <c r="B589" s="219"/>
      <c r="C589" s="219"/>
      <c r="D589" s="301">
        <v>9</v>
      </c>
      <c r="E589" s="945" t="str">
        <f>[1]I_Summary!E517</f>
        <v/>
      </c>
      <c r="F589" s="946"/>
      <c r="G589" s="251" t="str">
        <f>[1]I_Summary!G517</f>
        <v/>
      </c>
      <c r="H589" s="252"/>
      <c r="I589" s="7" t="str">
        <f>[1]I_Summary!I517</f>
        <v/>
      </c>
      <c r="J589" s="7" t="str">
        <f>[1]I_Summary!J517</f>
        <v/>
      </c>
      <c r="K589" s="7" t="str">
        <f>[1]I_Summary!K517</f>
        <v/>
      </c>
      <c r="L589" s="7" t="str">
        <f>[1]I_Summary!L517</f>
        <v/>
      </c>
      <c r="M589" s="7" t="str">
        <f>[1]I_Summary!M517</f>
        <v/>
      </c>
      <c r="N589" s="7" t="str">
        <f>[1]I_Summary!N517</f>
        <v/>
      </c>
      <c r="P589" s="340" t="str">
        <f>EUconst_SubMeasureImpact&amp;I560&amp;"_"&amp;D589</f>
        <v>SubMeasImp__9</v>
      </c>
    </row>
    <row r="590" spans="2:16" ht="12.75" customHeight="1" x14ac:dyDescent="0.2">
      <c r="B590" s="219"/>
      <c r="C590" s="219"/>
      <c r="D590" s="301">
        <v>10</v>
      </c>
      <c r="E590" s="947" t="str">
        <f>[1]I_Summary!E518</f>
        <v/>
      </c>
      <c r="F590" s="948"/>
      <c r="G590" s="253" t="str">
        <f>[1]I_Summary!G518</f>
        <v/>
      </c>
      <c r="H590" s="254"/>
      <c r="I590" s="8" t="str">
        <f>[1]I_Summary!I518</f>
        <v/>
      </c>
      <c r="J590" s="8" t="str">
        <f>[1]I_Summary!J518</f>
        <v/>
      </c>
      <c r="K590" s="8" t="str">
        <f>[1]I_Summary!K518</f>
        <v/>
      </c>
      <c r="L590" s="8" t="str">
        <f>[1]I_Summary!L518</f>
        <v/>
      </c>
      <c r="M590" s="8" t="str">
        <f>[1]I_Summary!M518</f>
        <v/>
      </c>
      <c r="N590" s="8" t="str">
        <f>[1]I_Summary!N518</f>
        <v/>
      </c>
      <c r="P590" s="340" t="str">
        <f>EUconst_SubMeasureImpact&amp;I560&amp;"_"&amp;D590</f>
        <v>SubMeasImp__10</v>
      </c>
    </row>
    <row r="591" spans="2:16" ht="12.75" customHeight="1" x14ac:dyDescent="0.2">
      <c r="B591" s="219"/>
      <c r="C591" s="219"/>
      <c r="H591" s="366" t="str">
        <f>Translations!$B$323</f>
        <v>SUMA</v>
      </c>
      <c r="I591" s="367" t="str">
        <f>[1]I_Summary!I519</f>
        <v/>
      </c>
      <c r="J591" s="367" t="str">
        <f>[1]I_Summary!J519</f>
        <v/>
      </c>
      <c r="K591" s="367" t="str">
        <f>[1]I_Summary!K519</f>
        <v/>
      </c>
      <c r="L591" s="367" t="str">
        <f>[1]I_Summary!L519</f>
        <v/>
      </c>
      <c r="M591" s="367" t="str">
        <f>[1]I_Summary!M519</f>
        <v/>
      </c>
      <c r="N591" s="367" t="str">
        <f>[1]I_Summary!N519</f>
        <v/>
      </c>
    </row>
    <row r="592" spans="2:16" ht="5.0999999999999996" customHeight="1" x14ac:dyDescent="0.2">
      <c r="B592" s="219"/>
      <c r="C592" s="219"/>
    </row>
    <row r="593" spans="2:16" ht="12.75" customHeight="1" x14ac:dyDescent="0.2">
      <c r="B593" s="219"/>
      <c r="C593" s="219"/>
      <c r="D593" s="337" t="s">
        <v>121</v>
      </c>
      <c r="E593" s="176" t="str">
        <f>Translations!$B$324</f>
        <v>Wpływ każdego środka na redukcję (100% = wartość wyjściowa z pkt i.)</v>
      </c>
    </row>
    <row r="594" spans="2:16" ht="5.0999999999999996" customHeight="1" x14ac:dyDescent="0.2">
      <c r="B594" s="219"/>
      <c r="C594" s="219"/>
    </row>
    <row r="595" spans="2:16" ht="12.75" customHeight="1" x14ac:dyDescent="0.2">
      <c r="B595" s="219"/>
      <c r="C595" s="219"/>
      <c r="E595" s="365" t="str">
        <f>Translations!$B$199</f>
        <v>Środki</v>
      </c>
      <c r="F595" s="183"/>
      <c r="G595" s="368" t="str">
        <f>Translations!$B$228</f>
        <v>Szczegółowy opis inwestycji</v>
      </c>
      <c r="I595" s="290">
        <v>2025</v>
      </c>
      <c r="J595" s="290">
        <v>2030</v>
      </c>
      <c r="K595" s="290">
        <v>2035</v>
      </c>
      <c r="L595" s="290">
        <v>2040</v>
      </c>
      <c r="M595" s="290">
        <v>2045</v>
      </c>
      <c r="N595" s="290">
        <v>2050</v>
      </c>
    </row>
    <row r="596" spans="2:16" ht="12.75" customHeight="1" x14ac:dyDescent="0.2">
      <c r="B596" s="219"/>
      <c r="C596" s="219"/>
      <c r="D596" s="301">
        <v>1</v>
      </c>
      <c r="E596" s="957" t="str">
        <f>[1]I_Summary!E524</f>
        <v/>
      </c>
      <c r="F596" s="957"/>
      <c r="G596" s="249" t="str">
        <f>[1]I_Summary!G524</f>
        <v/>
      </c>
      <c r="H596" s="250"/>
      <c r="I596" s="6" t="str">
        <f>[1]I_Summary!I524</f>
        <v/>
      </c>
      <c r="J596" s="6" t="str">
        <f>[1]I_Summary!J524</f>
        <v/>
      </c>
      <c r="K596" s="6" t="str">
        <f>[1]I_Summary!K524</f>
        <v/>
      </c>
      <c r="L596" s="6" t="str">
        <f>[1]I_Summary!L524</f>
        <v/>
      </c>
      <c r="M596" s="6" t="str">
        <f>[1]I_Summary!M524</f>
        <v/>
      </c>
      <c r="N596" s="6" t="str">
        <f>[1]I_Summary!N524</f>
        <v/>
      </c>
      <c r="P596" s="340" t="str">
        <f>EUconst_SubAbsoluteReduction&amp;I560</f>
        <v>AbsRed_</v>
      </c>
    </row>
    <row r="597" spans="2:16" ht="12.75" customHeight="1" x14ac:dyDescent="0.2">
      <c r="B597" s="219"/>
      <c r="C597" s="219"/>
      <c r="D597" s="301">
        <v>2</v>
      </c>
      <c r="E597" s="945" t="str">
        <f>[1]I_Summary!E525</f>
        <v/>
      </c>
      <c r="F597" s="946"/>
      <c r="G597" s="251" t="str">
        <f>[1]I_Summary!G525</f>
        <v/>
      </c>
      <c r="H597" s="252"/>
      <c r="I597" s="7" t="str">
        <f>[1]I_Summary!I525</f>
        <v/>
      </c>
      <c r="J597" s="7" t="str">
        <f>[1]I_Summary!J525</f>
        <v/>
      </c>
      <c r="K597" s="7" t="str">
        <f>[1]I_Summary!K525</f>
        <v/>
      </c>
      <c r="L597" s="7" t="str">
        <f>[1]I_Summary!L525</f>
        <v/>
      </c>
      <c r="M597" s="7" t="str">
        <f>[1]I_Summary!M525</f>
        <v/>
      </c>
      <c r="N597" s="7" t="str">
        <f>[1]I_Summary!N525</f>
        <v/>
      </c>
      <c r="P597" s="340" t="str">
        <f>EUconst_SubAbsoluteReduction&amp;I560</f>
        <v>AbsRed_</v>
      </c>
    </row>
    <row r="598" spans="2:16" ht="12.75" customHeight="1" x14ac:dyDescent="0.2">
      <c r="B598" s="219"/>
      <c r="C598" s="219"/>
      <c r="D598" s="301">
        <v>3</v>
      </c>
      <c r="E598" s="945" t="str">
        <f>[1]I_Summary!E526</f>
        <v/>
      </c>
      <c r="F598" s="946"/>
      <c r="G598" s="251" t="str">
        <f>[1]I_Summary!G526</f>
        <v/>
      </c>
      <c r="H598" s="252"/>
      <c r="I598" s="7" t="str">
        <f>[1]I_Summary!I526</f>
        <v/>
      </c>
      <c r="J598" s="7" t="str">
        <f>[1]I_Summary!J526</f>
        <v/>
      </c>
      <c r="K598" s="7" t="str">
        <f>[1]I_Summary!K526</f>
        <v/>
      </c>
      <c r="L598" s="7" t="str">
        <f>[1]I_Summary!L526</f>
        <v/>
      </c>
      <c r="M598" s="7" t="str">
        <f>[1]I_Summary!M526</f>
        <v/>
      </c>
      <c r="N598" s="7" t="str">
        <f>[1]I_Summary!N526</f>
        <v/>
      </c>
      <c r="P598" s="340" t="str">
        <f>EUconst_SubAbsoluteReduction&amp;I560</f>
        <v>AbsRed_</v>
      </c>
    </row>
    <row r="599" spans="2:16" ht="12.75" customHeight="1" x14ac:dyDescent="0.2">
      <c r="B599" s="219"/>
      <c r="C599" s="219"/>
      <c r="D599" s="301">
        <v>4</v>
      </c>
      <c r="E599" s="945" t="str">
        <f>[1]I_Summary!E527</f>
        <v/>
      </c>
      <c r="F599" s="946"/>
      <c r="G599" s="251" t="str">
        <f>[1]I_Summary!G527</f>
        <v/>
      </c>
      <c r="H599" s="252"/>
      <c r="I599" s="7" t="str">
        <f>[1]I_Summary!I527</f>
        <v/>
      </c>
      <c r="J599" s="7" t="str">
        <f>[1]I_Summary!J527</f>
        <v/>
      </c>
      <c r="K599" s="7" t="str">
        <f>[1]I_Summary!K527</f>
        <v/>
      </c>
      <c r="L599" s="7" t="str">
        <f>[1]I_Summary!L527</f>
        <v/>
      </c>
      <c r="M599" s="7" t="str">
        <f>[1]I_Summary!M527</f>
        <v/>
      </c>
      <c r="N599" s="7" t="str">
        <f>[1]I_Summary!N527</f>
        <v/>
      </c>
      <c r="P599" s="340" t="str">
        <f>EUconst_SubAbsoluteReduction&amp;I560</f>
        <v>AbsRed_</v>
      </c>
    </row>
    <row r="600" spans="2:16" ht="12.75" customHeight="1" x14ac:dyDescent="0.2">
      <c r="B600" s="219"/>
      <c r="C600" s="219"/>
      <c r="D600" s="301">
        <v>5</v>
      </c>
      <c r="E600" s="945" t="str">
        <f>[1]I_Summary!E528</f>
        <v/>
      </c>
      <c r="F600" s="946"/>
      <c r="G600" s="251" t="str">
        <f>[1]I_Summary!G528</f>
        <v/>
      </c>
      <c r="H600" s="252"/>
      <c r="I600" s="7" t="str">
        <f>[1]I_Summary!I528</f>
        <v/>
      </c>
      <c r="J600" s="7" t="str">
        <f>[1]I_Summary!J528</f>
        <v/>
      </c>
      <c r="K600" s="7" t="str">
        <f>[1]I_Summary!K528</f>
        <v/>
      </c>
      <c r="L600" s="7" t="str">
        <f>[1]I_Summary!L528</f>
        <v/>
      </c>
      <c r="M600" s="7" t="str">
        <f>[1]I_Summary!M528</f>
        <v/>
      </c>
      <c r="N600" s="7" t="str">
        <f>[1]I_Summary!N528</f>
        <v/>
      </c>
      <c r="P600" s="340" t="str">
        <f>EUconst_SubAbsoluteReduction&amp;I560</f>
        <v>AbsRed_</v>
      </c>
    </row>
    <row r="601" spans="2:16" ht="12.75" customHeight="1" x14ac:dyDescent="0.2">
      <c r="B601" s="219"/>
      <c r="C601" s="219"/>
      <c r="D601" s="301">
        <v>6</v>
      </c>
      <c r="E601" s="945" t="str">
        <f>[1]I_Summary!E529</f>
        <v/>
      </c>
      <c r="F601" s="946"/>
      <c r="G601" s="251" t="str">
        <f>[1]I_Summary!G529</f>
        <v/>
      </c>
      <c r="H601" s="252"/>
      <c r="I601" s="7" t="str">
        <f>[1]I_Summary!I529</f>
        <v/>
      </c>
      <c r="J601" s="7" t="str">
        <f>[1]I_Summary!J529</f>
        <v/>
      </c>
      <c r="K601" s="7" t="str">
        <f>[1]I_Summary!K529</f>
        <v/>
      </c>
      <c r="L601" s="7" t="str">
        <f>[1]I_Summary!L529</f>
        <v/>
      </c>
      <c r="M601" s="7" t="str">
        <f>[1]I_Summary!M529</f>
        <v/>
      </c>
      <c r="N601" s="7" t="str">
        <f>[1]I_Summary!N529</f>
        <v/>
      </c>
      <c r="P601" s="340" t="str">
        <f>EUconst_SubAbsoluteReduction&amp;I560</f>
        <v>AbsRed_</v>
      </c>
    </row>
    <row r="602" spans="2:16" ht="12.75" customHeight="1" x14ac:dyDescent="0.2">
      <c r="B602" s="219"/>
      <c r="C602" s="219"/>
      <c r="D602" s="301">
        <v>7</v>
      </c>
      <c r="E602" s="945" t="str">
        <f>[1]I_Summary!E530</f>
        <v/>
      </c>
      <c r="F602" s="946"/>
      <c r="G602" s="251" t="str">
        <f>[1]I_Summary!G530</f>
        <v/>
      </c>
      <c r="H602" s="252"/>
      <c r="I602" s="7" t="str">
        <f>[1]I_Summary!I530</f>
        <v/>
      </c>
      <c r="J602" s="7" t="str">
        <f>[1]I_Summary!J530</f>
        <v/>
      </c>
      <c r="K602" s="7" t="str">
        <f>[1]I_Summary!K530</f>
        <v/>
      </c>
      <c r="L602" s="7" t="str">
        <f>[1]I_Summary!L530</f>
        <v/>
      </c>
      <c r="M602" s="7" t="str">
        <f>[1]I_Summary!M530</f>
        <v/>
      </c>
      <c r="N602" s="7" t="str">
        <f>[1]I_Summary!N530</f>
        <v/>
      </c>
      <c r="P602" s="340" t="str">
        <f>EUconst_SubAbsoluteReduction&amp;I560</f>
        <v>AbsRed_</v>
      </c>
    </row>
    <row r="603" spans="2:16" ht="12.75" customHeight="1" x14ac:dyDescent="0.2">
      <c r="B603" s="219"/>
      <c r="C603" s="219"/>
      <c r="D603" s="301">
        <v>8</v>
      </c>
      <c r="E603" s="945" t="str">
        <f>[1]I_Summary!E531</f>
        <v/>
      </c>
      <c r="F603" s="946"/>
      <c r="G603" s="251" t="str">
        <f>[1]I_Summary!G531</f>
        <v/>
      </c>
      <c r="H603" s="252"/>
      <c r="I603" s="7" t="str">
        <f>[1]I_Summary!I531</f>
        <v/>
      </c>
      <c r="J603" s="7" t="str">
        <f>[1]I_Summary!J531</f>
        <v/>
      </c>
      <c r="K603" s="7" t="str">
        <f>[1]I_Summary!K531</f>
        <v/>
      </c>
      <c r="L603" s="7" t="str">
        <f>[1]I_Summary!L531</f>
        <v/>
      </c>
      <c r="M603" s="7" t="str">
        <f>[1]I_Summary!M531</f>
        <v/>
      </c>
      <c r="N603" s="7" t="str">
        <f>[1]I_Summary!N531</f>
        <v/>
      </c>
      <c r="P603" s="340" t="str">
        <f>EUconst_SubAbsoluteReduction&amp;I560</f>
        <v>AbsRed_</v>
      </c>
    </row>
    <row r="604" spans="2:16" ht="12.75" customHeight="1" x14ac:dyDescent="0.2">
      <c r="B604" s="219"/>
      <c r="C604" s="219"/>
      <c r="D604" s="301">
        <v>9</v>
      </c>
      <c r="E604" s="945" t="str">
        <f>[1]I_Summary!E532</f>
        <v/>
      </c>
      <c r="F604" s="946"/>
      <c r="G604" s="251" t="str">
        <f>[1]I_Summary!G532</f>
        <v/>
      </c>
      <c r="H604" s="252"/>
      <c r="I604" s="7" t="str">
        <f>[1]I_Summary!I532</f>
        <v/>
      </c>
      <c r="J604" s="7" t="str">
        <f>[1]I_Summary!J532</f>
        <v/>
      </c>
      <c r="K604" s="7" t="str">
        <f>[1]I_Summary!K532</f>
        <v/>
      </c>
      <c r="L604" s="7" t="str">
        <f>[1]I_Summary!L532</f>
        <v/>
      </c>
      <c r="M604" s="7" t="str">
        <f>[1]I_Summary!M532</f>
        <v/>
      </c>
      <c r="N604" s="7" t="str">
        <f>[1]I_Summary!N532</f>
        <v/>
      </c>
      <c r="P604" s="340" t="str">
        <f>EUconst_SubAbsoluteReduction&amp;I560</f>
        <v>AbsRed_</v>
      </c>
    </row>
    <row r="605" spans="2:16" ht="12.75" customHeight="1" x14ac:dyDescent="0.2">
      <c r="B605" s="219"/>
      <c r="C605" s="219"/>
      <c r="D605" s="301">
        <v>10</v>
      </c>
      <c r="E605" s="947" t="str">
        <f>[1]I_Summary!E533</f>
        <v/>
      </c>
      <c r="F605" s="948"/>
      <c r="G605" s="253" t="str">
        <f>[1]I_Summary!G533</f>
        <v/>
      </c>
      <c r="H605" s="254"/>
      <c r="I605" s="8" t="str">
        <f>[1]I_Summary!I533</f>
        <v/>
      </c>
      <c r="J605" s="8" t="str">
        <f>[1]I_Summary!J533</f>
        <v/>
      </c>
      <c r="K605" s="8" t="str">
        <f>[1]I_Summary!K533</f>
        <v/>
      </c>
      <c r="L605" s="8" t="str">
        <f>[1]I_Summary!L533</f>
        <v/>
      </c>
      <c r="M605" s="8" t="str">
        <f>[1]I_Summary!M533</f>
        <v/>
      </c>
      <c r="N605" s="8" t="str">
        <f>[1]I_Summary!N533</f>
        <v/>
      </c>
      <c r="P605" s="340" t="str">
        <f>EUconst_SubAbsoluteReduction&amp;I560</f>
        <v>AbsRed_</v>
      </c>
    </row>
    <row r="606" spans="2:16" ht="12.75" customHeight="1" x14ac:dyDescent="0.2">
      <c r="B606" s="219"/>
      <c r="C606" s="219"/>
      <c r="H606" s="366" t="str">
        <f>Translations!$B$323</f>
        <v>SUMA</v>
      </c>
      <c r="I606" s="369" t="str">
        <f>[1]I_Summary!I534</f>
        <v/>
      </c>
      <c r="J606" s="369" t="str">
        <f>[1]I_Summary!J534</f>
        <v/>
      </c>
      <c r="K606" s="369" t="str">
        <f>[1]I_Summary!K534</f>
        <v/>
      </c>
      <c r="L606" s="369" t="str">
        <f>[1]I_Summary!L534</f>
        <v/>
      </c>
      <c r="M606" s="369" t="str">
        <f>[1]I_Summary!M534</f>
        <v/>
      </c>
      <c r="N606" s="369" t="str">
        <f>[1]I_Summary!N534</f>
        <v/>
      </c>
    </row>
    <row r="607" spans="2:16" ht="12.75" customHeight="1" x14ac:dyDescent="0.2"/>
    <row r="608" spans="2:16" ht="5.0999999999999996" customHeight="1" thickBot="1" x14ac:dyDescent="0.25">
      <c r="E608" s="334"/>
      <c r="F608" s="183"/>
      <c r="G608" s="183"/>
      <c r="H608" s="183"/>
      <c r="I608" s="183"/>
      <c r="J608" s="183"/>
      <c r="K608" s="183"/>
      <c r="L608" s="183"/>
      <c r="M608" s="183"/>
      <c r="N608" s="183"/>
    </row>
    <row r="609" spans="1:19" ht="5.0999999999999996" customHeight="1" thickBot="1" x14ac:dyDescent="0.3">
      <c r="C609" s="335"/>
      <c r="D609" s="335"/>
      <c r="E609" s="335"/>
      <c r="F609" s="335"/>
      <c r="G609" s="335"/>
      <c r="H609" s="335"/>
      <c r="I609" s="335"/>
      <c r="J609" s="335"/>
      <c r="K609" s="335"/>
      <c r="L609" s="335"/>
      <c r="M609" s="335"/>
      <c r="N609" s="335"/>
    </row>
    <row r="610" spans="1:19" ht="20.100000000000001" customHeight="1" thickBot="1" x14ac:dyDescent="0.25">
      <c r="C610" s="302">
        <v>7</v>
      </c>
      <c r="D610" s="935" t="str">
        <f>Translations!$B$262</f>
        <v>Podinstalacje objęte wskaźnikiem emisyjności dla produktów:</v>
      </c>
      <c r="E610" s="936"/>
      <c r="F610" s="936"/>
      <c r="G610" s="936"/>
      <c r="H610" s="937"/>
      <c r="I610" s="964" t="str">
        <f>[1]I_Summary!I538</f>
        <v/>
      </c>
      <c r="J610" s="965"/>
      <c r="K610" s="965"/>
      <c r="L610" s="965"/>
      <c r="M610" s="965"/>
      <c r="N610" s="966"/>
      <c r="P610" s="118" t="str">
        <f>Translations!$B$318</f>
        <v>Podinstalacje produktowe</v>
      </c>
      <c r="R610" s="336" t="str">
        <f>I610</f>
        <v/>
      </c>
    </row>
    <row r="611" spans="1:19" ht="5.0999999999999996" customHeight="1" x14ac:dyDescent="0.2"/>
    <row r="612" spans="1:19" ht="12.75" customHeight="1" x14ac:dyDescent="0.2">
      <c r="A612" s="147"/>
      <c r="B612" s="173"/>
      <c r="D612" s="337"/>
      <c r="E612" s="960" t="str">
        <f>Translations!$B$571</f>
        <v>Data rozpoczęcia</v>
      </c>
      <c r="F612" s="961"/>
      <c r="G612" s="339" t="str">
        <f>IFERROR(INDEX([1]C_InstallationDescription!$V$17:$V$26,MATCH(C610,[1]C_InstallationDescription!$S$17:$S$26,0)),"")</f>
        <v/>
      </c>
      <c r="P612" s="340" t="str">
        <f>EUconst_StartRow&amp;I610</f>
        <v>Start_</v>
      </c>
    </row>
    <row r="613" spans="1:19" ht="12.75" customHeight="1" x14ac:dyDescent="0.2">
      <c r="A613" s="147"/>
      <c r="B613" s="173"/>
      <c r="D613" s="337"/>
      <c r="E613" s="962" t="s">
        <v>2275</v>
      </c>
      <c r="F613" s="963"/>
      <c r="G613" s="342" t="str">
        <f>IFERROR(INDEX([1]C_InstallationDescription!$W$17:$W$26,MATCH(C610,[1]C_InstallationDescription!$S$17:$S$26,0)),"")</f>
        <v/>
      </c>
      <c r="O613" s="343"/>
      <c r="P613" s="340" t="str">
        <f>EUconst_CessationRow&amp;I610</f>
        <v>Cessation_</v>
      </c>
      <c r="Q613" s="344"/>
      <c r="R613" s="344"/>
      <c r="S613" s="195"/>
    </row>
    <row r="614" spans="1:19" ht="5.0999999999999996" customHeight="1" x14ac:dyDescent="0.2"/>
    <row r="615" spans="1:19" ht="12.75" customHeight="1" x14ac:dyDescent="0.2">
      <c r="A615" s="147"/>
      <c r="B615" s="173"/>
      <c r="D615" s="345"/>
      <c r="F615" s="346"/>
      <c r="G615" s="347" t="str">
        <f>[1]Translations!$B$169</f>
        <v>Baseline</v>
      </c>
      <c r="H615" s="348" t="str">
        <f xml:space="preserve"> EUconst_Unit</f>
        <v>Jednostka</v>
      </c>
      <c r="I615" s="290">
        <v>2025</v>
      </c>
      <c r="J615" s="290">
        <v>2030</v>
      </c>
      <c r="K615" s="290">
        <v>2035</v>
      </c>
      <c r="L615" s="290">
        <v>2040</v>
      </c>
      <c r="M615" s="290">
        <v>2045</v>
      </c>
      <c r="N615" s="290">
        <v>2050</v>
      </c>
    </row>
    <row r="616" spans="1:19" ht="12.75" customHeight="1" x14ac:dyDescent="0.2">
      <c r="A616" s="147"/>
      <c r="B616" s="173"/>
      <c r="D616" s="337" t="s">
        <v>117</v>
      </c>
      <c r="E616" s="960" t="str">
        <f>[1]Translations!$B$264</f>
        <v>Specific emission targets</v>
      </c>
      <c r="F616" s="961"/>
      <c r="G616" s="339" t="str">
        <f>[1]F_ProdBM!G349</f>
        <v/>
      </c>
      <c r="H616" s="349" t="str">
        <f>[1]F_ProdBM!H349</f>
        <v/>
      </c>
      <c r="I616" s="350" t="str">
        <f>IF([1]F_ProdBM!I349="","",[1]F_ProdBM!I349)</f>
        <v/>
      </c>
      <c r="J616" s="351" t="str">
        <f>IF([1]F_ProdBM!J349="","",[1]F_ProdBM!J349)</f>
        <v/>
      </c>
      <c r="K616" s="351" t="str">
        <f>IF([1]F_ProdBM!K349="","",[1]F_ProdBM!K349)</f>
        <v/>
      </c>
      <c r="L616" s="351" t="str">
        <f>IF([1]F_ProdBM!L349="","",[1]F_ProdBM!L349)</f>
        <v/>
      </c>
      <c r="M616" s="351" t="str">
        <f>IF([1]F_ProdBM!M349="","",[1]F_ProdBM!M349)</f>
        <v/>
      </c>
      <c r="N616" s="351" t="str">
        <f>IF([1]F_ProdBM!N349="","",[1]F_ProdBM!N349)</f>
        <v/>
      </c>
      <c r="P616" s="275" t="str">
        <f>EUConst_Target&amp;I610</f>
        <v>Target_</v>
      </c>
    </row>
    <row r="617" spans="1:19" ht="12.75" customHeight="1" x14ac:dyDescent="0.2">
      <c r="A617" s="147"/>
      <c r="B617" s="173"/>
      <c r="D617" s="337" t="s">
        <v>118</v>
      </c>
      <c r="E617" s="962" t="str">
        <f>[1]Translations!$B$268</f>
        <v>Absolute emission targets</v>
      </c>
      <c r="F617" s="963"/>
      <c r="G617" s="342" t="str">
        <f>[1]F_ProdBM!G351</f>
        <v/>
      </c>
      <c r="H617" s="352" t="str">
        <f>[1]F_ProdBM!H351</f>
        <v>t CO2e</v>
      </c>
      <c r="I617" s="353" t="str">
        <f>IF([1]F_ProdBM!I351="","",[1]F_ProdBM!I351)</f>
        <v/>
      </c>
      <c r="J617" s="342" t="str">
        <f>IF([1]F_ProdBM!J351="","",[1]F_ProdBM!J351)</f>
        <v/>
      </c>
      <c r="K617" s="342" t="str">
        <f>IF([1]F_ProdBM!K351="","",[1]F_ProdBM!K351)</f>
        <v/>
      </c>
      <c r="L617" s="342" t="str">
        <f>IF([1]F_ProdBM!L351="","",[1]F_ProdBM!L351)</f>
        <v/>
      </c>
      <c r="M617" s="342" t="str">
        <f>IF([1]F_ProdBM!M351="","",[1]F_ProdBM!M351)</f>
        <v/>
      </c>
      <c r="N617" s="342" t="str">
        <f>IF([1]F_ProdBM!N351="","",[1]F_ProdBM!N351)</f>
        <v/>
      </c>
      <c r="O617" s="343"/>
      <c r="P617" s="275" t="str">
        <f>EUConst_TargetAbs&amp;I610</f>
        <v>TargetAbs_</v>
      </c>
      <c r="Q617" s="344"/>
      <c r="R617" s="344"/>
      <c r="S617" s="195"/>
    </row>
    <row r="618" spans="1:19" ht="5.0999999999999996" customHeight="1" x14ac:dyDescent="0.2"/>
    <row r="619" spans="1:19" ht="25.5" customHeight="1" x14ac:dyDescent="0.2">
      <c r="E619" s="354"/>
      <c r="F619" s="354"/>
      <c r="G619" s="354"/>
      <c r="H619" s="355" t="str">
        <f>Translations!$B$271</f>
        <v>Wartość wyjściowa</v>
      </c>
      <c r="I619" s="943">
        <v>2025</v>
      </c>
      <c r="J619" s="943">
        <v>2030</v>
      </c>
      <c r="K619" s="943">
        <v>2035</v>
      </c>
      <c r="L619" s="943">
        <v>2040</v>
      </c>
      <c r="M619" s="943">
        <v>2045</v>
      </c>
      <c r="N619" s="943">
        <v>2050</v>
      </c>
    </row>
    <row r="620" spans="1:19" ht="12.75" customHeight="1" x14ac:dyDescent="0.2">
      <c r="E620" s="354"/>
      <c r="F620" s="354"/>
      <c r="G620" s="354"/>
      <c r="H620" s="361" t="str">
        <f>[1]I_Summary!H541</f>
        <v/>
      </c>
      <c r="I620" s="944"/>
      <c r="J620" s="944"/>
      <c r="K620" s="944"/>
      <c r="L620" s="944"/>
      <c r="M620" s="944"/>
      <c r="N620" s="944"/>
    </row>
    <row r="621" spans="1:19" ht="12.75" customHeight="1" x14ac:dyDescent="0.2">
      <c r="B621" s="219"/>
      <c r="C621" s="219"/>
      <c r="D621" s="337" t="s">
        <v>117</v>
      </c>
      <c r="E621" s="931" t="str">
        <f>Translations!$B$319</f>
        <v>Wartości docelowe w odniesieniu do wartości wyjściowych</v>
      </c>
      <c r="F621" s="931"/>
      <c r="G621" s="932"/>
      <c r="H621" s="17" t="str">
        <f>[1]I_Summary!H542</f>
        <v/>
      </c>
      <c r="I621" s="12" t="str">
        <f>[1]I_Summary!I542</f>
        <v/>
      </c>
      <c r="J621" s="12" t="str">
        <f>[1]I_Summary!J542</f>
        <v/>
      </c>
      <c r="K621" s="12" t="str">
        <f>[1]I_Summary!K542</f>
        <v/>
      </c>
      <c r="L621" s="12" t="str">
        <f>[1]I_Summary!L542</f>
        <v/>
      </c>
      <c r="M621" s="12" t="str">
        <f>[1]I_Summary!M542</f>
        <v/>
      </c>
      <c r="N621" s="12" t="str">
        <f>[1]I_Summary!N542</f>
        <v/>
      </c>
      <c r="P621" s="275" t="str">
        <f>EUconst_SubRelToBaseline&amp;I610</f>
        <v>RelBL_</v>
      </c>
    </row>
    <row r="622" spans="1:19" ht="12.75" customHeight="1" x14ac:dyDescent="0.2">
      <c r="B622" s="219"/>
      <c r="C622" s="219"/>
      <c r="D622" s="337" t="s">
        <v>118</v>
      </c>
      <c r="E622" s="933" t="str">
        <f>Translations!$B$320</f>
        <v>Wartości docelowe w odniesieniu do wielkości benchmarku</v>
      </c>
      <c r="F622" s="933"/>
      <c r="G622" s="934"/>
      <c r="H622" s="19" t="str">
        <f>[1]I_Summary!H543</f>
        <v/>
      </c>
      <c r="I622" s="5" t="str">
        <f>[1]I_Summary!I543</f>
        <v/>
      </c>
      <c r="J622" s="5" t="str">
        <f>[1]I_Summary!J543</f>
        <v/>
      </c>
      <c r="K622" s="5" t="str">
        <f>[1]I_Summary!K543</f>
        <v/>
      </c>
      <c r="L622" s="5" t="str">
        <f>[1]I_Summary!L543</f>
        <v/>
      </c>
      <c r="M622" s="5" t="str">
        <f>[1]I_Summary!M543</f>
        <v/>
      </c>
      <c r="N622" s="5" t="str">
        <f>[1]I_Summary!N543</f>
        <v/>
      </c>
      <c r="P622" s="275" t="str">
        <f>EUconst_SubRelToBM&amp;I610</f>
        <v>RelBM_</v>
      </c>
    </row>
    <row r="623" spans="1:19" ht="5.0999999999999996" customHeight="1" x14ac:dyDescent="0.2">
      <c r="B623" s="219"/>
      <c r="C623" s="219"/>
    </row>
    <row r="624" spans="1:19" ht="25.5" customHeight="1" x14ac:dyDescent="0.2">
      <c r="B624" s="219"/>
      <c r="C624" s="219"/>
      <c r="D624" s="354"/>
      <c r="E624" s="354"/>
      <c r="F624" s="354"/>
      <c r="G624" s="354"/>
      <c r="H624" s="355" t="str">
        <f>Translations!$B$271</f>
        <v>Wartość wyjściowa</v>
      </c>
      <c r="I624" s="943">
        <v>2025</v>
      </c>
      <c r="J624" s="943">
        <v>2030</v>
      </c>
      <c r="K624" s="943">
        <v>2035</v>
      </c>
      <c r="L624" s="943">
        <v>2040</v>
      </c>
      <c r="M624" s="943">
        <v>2045</v>
      </c>
      <c r="N624" s="943">
        <v>2050</v>
      </c>
    </row>
    <row r="625" spans="2:16" ht="12.75" customHeight="1" x14ac:dyDescent="0.2">
      <c r="B625" s="219"/>
      <c r="C625" s="219"/>
      <c r="G625" s="354"/>
      <c r="H625" s="361" t="str">
        <f>[1]I_Summary!H546</f>
        <v/>
      </c>
      <c r="I625" s="944"/>
      <c r="J625" s="944"/>
      <c r="K625" s="944"/>
      <c r="L625" s="944"/>
      <c r="M625" s="944"/>
      <c r="N625" s="944"/>
    </row>
    <row r="626" spans="2:16" ht="12.75" customHeight="1" x14ac:dyDescent="0.2">
      <c r="B626" s="219"/>
      <c r="C626" s="219"/>
      <c r="D626" s="337" t="s">
        <v>119</v>
      </c>
      <c r="E626" s="953" t="str">
        <f>Translations!$B$321</f>
        <v>Bezwzględna redukcja w porównaniu z wartością wyjściową</v>
      </c>
      <c r="F626" s="953"/>
      <c r="G626" s="953"/>
      <c r="H626" s="363" t="str">
        <f>[1]I_Summary!H547</f>
        <v/>
      </c>
      <c r="I626" s="364" t="str">
        <f>[1]I_Summary!I547</f>
        <v/>
      </c>
      <c r="J626" s="364" t="str">
        <f>[1]I_Summary!J547</f>
        <v/>
      </c>
      <c r="K626" s="364" t="str">
        <f>[1]I_Summary!K547</f>
        <v/>
      </c>
      <c r="L626" s="364" t="str">
        <f>[1]I_Summary!L547</f>
        <v/>
      </c>
      <c r="M626" s="364" t="str">
        <f>[1]I_Summary!M547</f>
        <v/>
      </c>
      <c r="N626" s="364" t="str">
        <f>[1]I_Summary!N547</f>
        <v/>
      </c>
      <c r="P626" s="340" t="str">
        <f>EUconst_SubAbsoluteReduction&amp;I610</f>
        <v>AbsRed_</v>
      </c>
    </row>
    <row r="627" spans="2:16" ht="5.0999999999999996" customHeight="1" x14ac:dyDescent="0.2">
      <c r="B627" s="219"/>
      <c r="C627" s="219"/>
    </row>
    <row r="628" spans="2:16" ht="12.75" customHeight="1" x14ac:dyDescent="0.2">
      <c r="B628" s="219"/>
      <c r="C628" s="219"/>
      <c r="D628" s="337" t="s">
        <v>120</v>
      </c>
      <c r="E628" s="176" t="str">
        <f>Translations!$B$322</f>
        <v>Wpływ każdego środka na redukcję (100% = wartość wyjściowa z pkt i.)</v>
      </c>
    </row>
    <row r="629" spans="2:16" ht="5.0999999999999996" customHeight="1" x14ac:dyDescent="0.2">
      <c r="B629" s="219"/>
      <c r="C629" s="219"/>
    </row>
    <row r="630" spans="2:16" ht="12.75" customHeight="1" x14ac:dyDescent="0.2">
      <c r="B630" s="219"/>
      <c r="C630" s="219"/>
      <c r="E630" s="365" t="str">
        <f>Translations!$B$199</f>
        <v>Środki</v>
      </c>
      <c r="F630" s="183"/>
      <c r="G630" s="958" t="str">
        <f>Translations!$B$228</f>
        <v>Szczegółowy opis inwestycji</v>
      </c>
      <c r="H630" s="959"/>
      <c r="I630" s="290">
        <v>2025</v>
      </c>
      <c r="J630" s="290">
        <v>2030</v>
      </c>
      <c r="K630" s="290">
        <v>2035</v>
      </c>
      <c r="L630" s="290">
        <v>2040</v>
      </c>
      <c r="M630" s="290">
        <v>2045</v>
      </c>
      <c r="N630" s="290">
        <v>2050</v>
      </c>
    </row>
    <row r="631" spans="2:16" ht="12.75" customHeight="1" x14ac:dyDescent="0.2">
      <c r="B631" s="219"/>
      <c r="C631" s="219"/>
      <c r="D631" s="301">
        <v>1</v>
      </c>
      <c r="E631" s="957" t="str">
        <f>[1]I_Summary!E552</f>
        <v/>
      </c>
      <c r="F631" s="957"/>
      <c r="G631" s="249" t="str">
        <f>[1]I_Summary!G552</f>
        <v/>
      </c>
      <c r="H631" s="250"/>
      <c r="I631" s="6" t="str">
        <f>[1]I_Summary!I552</f>
        <v/>
      </c>
      <c r="J631" s="6" t="str">
        <f>[1]I_Summary!J552</f>
        <v/>
      </c>
      <c r="K631" s="6" t="str">
        <f>[1]I_Summary!K552</f>
        <v/>
      </c>
      <c r="L631" s="6" t="str">
        <f>[1]I_Summary!L552</f>
        <v/>
      </c>
      <c r="M631" s="6" t="str">
        <f>[1]I_Summary!M552</f>
        <v/>
      </c>
      <c r="N631" s="6" t="str">
        <f>[1]I_Summary!N552</f>
        <v/>
      </c>
      <c r="P631" s="340" t="str">
        <f>EUconst_SubMeasureImpact&amp;I610&amp;"_"&amp;D631</f>
        <v>SubMeasImp__1</v>
      </c>
    </row>
    <row r="632" spans="2:16" ht="12.75" customHeight="1" x14ac:dyDescent="0.2">
      <c r="B632" s="219"/>
      <c r="C632" s="219"/>
      <c r="D632" s="301">
        <v>2</v>
      </c>
      <c r="E632" s="945" t="str">
        <f>[1]I_Summary!E553</f>
        <v/>
      </c>
      <c r="F632" s="946"/>
      <c r="G632" s="251" t="str">
        <f>[1]I_Summary!G553</f>
        <v/>
      </c>
      <c r="H632" s="252"/>
      <c r="I632" s="7" t="str">
        <f>[1]I_Summary!I553</f>
        <v/>
      </c>
      <c r="J632" s="7" t="str">
        <f>[1]I_Summary!J553</f>
        <v/>
      </c>
      <c r="K632" s="7" t="str">
        <f>[1]I_Summary!K553</f>
        <v/>
      </c>
      <c r="L632" s="7" t="str">
        <f>[1]I_Summary!L553</f>
        <v/>
      </c>
      <c r="M632" s="7" t="str">
        <f>[1]I_Summary!M553</f>
        <v/>
      </c>
      <c r="N632" s="7" t="str">
        <f>[1]I_Summary!N553</f>
        <v/>
      </c>
      <c r="P632" s="340" t="str">
        <f>EUconst_SubMeasureImpact&amp;I610&amp;"_"&amp;D632</f>
        <v>SubMeasImp__2</v>
      </c>
    </row>
    <row r="633" spans="2:16" ht="12.75" customHeight="1" x14ac:dyDescent="0.2">
      <c r="B633" s="219"/>
      <c r="C633" s="219"/>
      <c r="D633" s="301">
        <v>3</v>
      </c>
      <c r="E633" s="945" t="str">
        <f>[1]I_Summary!E554</f>
        <v/>
      </c>
      <c r="F633" s="946"/>
      <c r="G633" s="251" t="str">
        <f>[1]I_Summary!G554</f>
        <v/>
      </c>
      <c r="H633" s="252"/>
      <c r="I633" s="7" t="str">
        <f>[1]I_Summary!I554</f>
        <v/>
      </c>
      <c r="J633" s="7" t="str">
        <f>[1]I_Summary!J554</f>
        <v/>
      </c>
      <c r="K633" s="7" t="str">
        <f>[1]I_Summary!K554</f>
        <v/>
      </c>
      <c r="L633" s="7" t="str">
        <f>[1]I_Summary!L554</f>
        <v/>
      </c>
      <c r="M633" s="7" t="str">
        <f>[1]I_Summary!M554</f>
        <v/>
      </c>
      <c r="N633" s="7" t="str">
        <f>[1]I_Summary!N554</f>
        <v/>
      </c>
      <c r="P633" s="340" t="str">
        <f>EUconst_SubMeasureImpact&amp;I610&amp;"_"&amp;D633</f>
        <v>SubMeasImp__3</v>
      </c>
    </row>
    <row r="634" spans="2:16" ht="12.75" customHeight="1" x14ac:dyDescent="0.2">
      <c r="B634" s="219"/>
      <c r="C634" s="219"/>
      <c r="D634" s="301">
        <v>4</v>
      </c>
      <c r="E634" s="945" t="str">
        <f>[1]I_Summary!E555</f>
        <v/>
      </c>
      <c r="F634" s="946"/>
      <c r="G634" s="251" t="str">
        <f>[1]I_Summary!G555</f>
        <v/>
      </c>
      <c r="H634" s="252"/>
      <c r="I634" s="7" t="str">
        <f>[1]I_Summary!I555</f>
        <v/>
      </c>
      <c r="J634" s="7" t="str">
        <f>[1]I_Summary!J555</f>
        <v/>
      </c>
      <c r="K634" s="7" t="str">
        <f>[1]I_Summary!K555</f>
        <v/>
      </c>
      <c r="L634" s="7" t="str">
        <f>[1]I_Summary!L555</f>
        <v/>
      </c>
      <c r="M634" s="7" t="str">
        <f>[1]I_Summary!M555</f>
        <v/>
      </c>
      <c r="N634" s="7" t="str">
        <f>[1]I_Summary!N555</f>
        <v/>
      </c>
      <c r="P634" s="340" t="str">
        <f>EUconst_SubMeasureImpact&amp;I610&amp;"_"&amp;D634</f>
        <v>SubMeasImp__4</v>
      </c>
    </row>
    <row r="635" spans="2:16" ht="12.75" customHeight="1" x14ac:dyDescent="0.2">
      <c r="B635" s="219"/>
      <c r="C635" s="219"/>
      <c r="D635" s="301">
        <v>5</v>
      </c>
      <c r="E635" s="945" t="str">
        <f>[1]I_Summary!E556</f>
        <v/>
      </c>
      <c r="F635" s="946"/>
      <c r="G635" s="251" t="str">
        <f>[1]I_Summary!G556</f>
        <v/>
      </c>
      <c r="H635" s="252"/>
      <c r="I635" s="7" t="str">
        <f>[1]I_Summary!I556</f>
        <v/>
      </c>
      <c r="J635" s="7" t="str">
        <f>[1]I_Summary!J556</f>
        <v/>
      </c>
      <c r="K635" s="7" t="str">
        <f>[1]I_Summary!K556</f>
        <v/>
      </c>
      <c r="L635" s="7" t="str">
        <f>[1]I_Summary!L556</f>
        <v/>
      </c>
      <c r="M635" s="7" t="str">
        <f>[1]I_Summary!M556</f>
        <v/>
      </c>
      <c r="N635" s="7" t="str">
        <f>[1]I_Summary!N556</f>
        <v/>
      </c>
      <c r="P635" s="340" t="str">
        <f>EUconst_SubMeasureImpact&amp;I610&amp;"_"&amp;D635</f>
        <v>SubMeasImp__5</v>
      </c>
    </row>
    <row r="636" spans="2:16" ht="12.75" customHeight="1" x14ac:dyDescent="0.2">
      <c r="B636" s="219"/>
      <c r="C636" s="219"/>
      <c r="D636" s="301">
        <v>6</v>
      </c>
      <c r="E636" s="945" t="str">
        <f>[1]I_Summary!E557</f>
        <v/>
      </c>
      <c r="F636" s="946"/>
      <c r="G636" s="251" t="str">
        <f>[1]I_Summary!G557</f>
        <v/>
      </c>
      <c r="H636" s="252"/>
      <c r="I636" s="7" t="str">
        <f>[1]I_Summary!I557</f>
        <v/>
      </c>
      <c r="J636" s="7" t="str">
        <f>[1]I_Summary!J557</f>
        <v/>
      </c>
      <c r="K636" s="7" t="str">
        <f>[1]I_Summary!K557</f>
        <v/>
      </c>
      <c r="L636" s="7" t="str">
        <f>[1]I_Summary!L557</f>
        <v/>
      </c>
      <c r="M636" s="7" t="str">
        <f>[1]I_Summary!M557</f>
        <v/>
      </c>
      <c r="N636" s="7" t="str">
        <f>[1]I_Summary!N557</f>
        <v/>
      </c>
      <c r="P636" s="340" t="str">
        <f>EUconst_SubMeasureImpact&amp;I610&amp;"_"&amp;D636</f>
        <v>SubMeasImp__6</v>
      </c>
    </row>
    <row r="637" spans="2:16" ht="12.75" customHeight="1" x14ac:dyDescent="0.2">
      <c r="B637" s="219"/>
      <c r="C637" s="219"/>
      <c r="D637" s="301">
        <v>7</v>
      </c>
      <c r="E637" s="945" t="str">
        <f>[1]I_Summary!E558</f>
        <v/>
      </c>
      <c r="F637" s="946"/>
      <c r="G637" s="251" t="str">
        <f>[1]I_Summary!G558</f>
        <v/>
      </c>
      <c r="H637" s="252"/>
      <c r="I637" s="7" t="str">
        <f>[1]I_Summary!I558</f>
        <v/>
      </c>
      <c r="J637" s="7" t="str">
        <f>[1]I_Summary!J558</f>
        <v/>
      </c>
      <c r="K637" s="7" t="str">
        <f>[1]I_Summary!K558</f>
        <v/>
      </c>
      <c r="L637" s="7" t="str">
        <f>[1]I_Summary!L558</f>
        <v/>
      </c>
      <c r="M637" s="7" t="str">
        <f>[1]I_Summary!M558</f>
        <v/>
      </c>
      <c r="N637" s="7" t="str">
        <f>[1]I_Summary!N558</f>
        <v/>
      </c>
      <c r="P637" s="340" t="str">
        <f>EUconst_SubMeasureImpact&amp;I610&amp;"_"&amp;D637</f>
        <v>SubMeasImp__7</v>
      </c>
    </row>
    <row r="638" spans="2:16" ht="12.75" customHeight="1" x14ac:dyDescent="0.2">
      <c r="B638" s="219"/>
      <c r="C638" s="219"/>
      <c r="D638" s="301">
        <v>8</v>
      </c>
      <c r="E638" s="945" t="str">
        <f>[1]I_Summary!E559</f>
        <v/>
      </c>
      <c r="F638" s="946"/>
      <c r="G638" s="251" t="str">
        <f>[1]I_Summary!G559</f>
        <v/>
      </c>
      <c r="H638" s="252"/>
      <c r="I638" s="7" t="str">
        <f>[1]I_Summary!I559</f>
        <v/>
      </c>
      <c r="J638" s="7" t="str">
        <f>[1]I_Summary!J559</f>
        <v/>
      </c>
      <c r="K638" s="7" t="str">
        <f>[1]I_Summary!K559</f>
        <v/>
      </c>
      <c r="L638" s="7" t="str">
        <f>[1]I_Summary!L559</f>
        <v/>
      </c>
      <c r="M638" s="7" t="str">
        <f>[1]I_Summary!M559</f>
        <v/>
      </c>
      <c r="N638" s="7" t="str">
        <f>[1]I_Summary!N559</f>
        <v/>
      </c>
      <c r="P638" s="340" t="str">
        <f>EUconst_SubMeasureImpact&amp;I610&amp;"_"&amp;D638</f>
        <v>SubMeasImp__8</v>
      </c>
    </row>
    <row r="639" spans="2:16" ht="12.75" customHeight="1" x14ac:dyDescent="0.2">
      <c r="B639" s="219"/>
      <c r="C639" s="219"/>
      <c r="D639" s="301">
        <v>9</v>
      </c>
      <c r="E639" s="945" t="str">
        <f>[1]I_Summary!E560</f>
        <v/>
      </c>
      <c r="F639" s="946"/>
      <c r="G639" s="251" t="str">
        <f>[1]I_Summary!G560</f>
        <v/>
      </c>
      <c r="H639" s="252"/>
      <c r="I639" s="7" t="str">
        <f>[1]I_Summary!I560</f>
        <v/>
      </c>
      <c r="J639" s="7" t="str">
        <f>[1]I_Summary!J560</f>
        <v/>
      </c>
      <c r="K639" s="7" t="str">
        <f>[1]I_Summary!K560</f>
        <v/>
      </c>
      <c r="L639" s="7" t="str">
        <f>[1]I_Summary!L560</f>
        <v/>
      </c>
      <c r="M639" s="7" t="str">
        <f>[1]I_Summary!M560</f>
        <v/>
      </c>
      <c r="N639" s="7" t="str">
        <f>[1]I_Summary!N560</f>
        <v/>
      </c>
      <c r="P639" s="340" t="str">
        <f>EUconst_SubMeasureImpact&amp;I610&amp;"_"&amp;D639</f>
        <v>SubMeasImp__9</v>
      </c>
    </row>
    <row r="640" spans="2:16" ht="12.75" customHeight="1" x14ac:dyDescent="0.2">
      <c r="B640" s="219"/>
      <c r="C640" s="219"/>
      <c r="D640" s="301">
        <v>10</v>
      </c>
      <c r="E640" s="947" t="str">
        <f>[1]I_Summary!E561</f>
        <v/>
      </c>
      <c r="F640" s="948"/>
      <c r="G640" s="253" t="str">
        <f>[1]I_Summary!G561</f>
        <v/>
      </c>
      <c r="H640" s="254"/>
      <c r="I640" s="8" t="str">
        <f>[1]I_Summary!I561</f>
        <v/>
      </c>
      <c r="J640" s="8" t="str">
        <f>[1]I_Summary!J561</f>
        <v/>
      </c>
      <c r="K640" s="8" t="str">
        <f>[1]I_Summary!K561</f>
        <v/>
      </c>
      <c r="L640" s="8" t="str">
        <f>[1]I_Summary!L561</f>
        <v/>
      </c>
      <c r="M640" s="8" t="str">
        <f>[1]I_Summary!M561</f>
        <v/>
      </c>
      <c r="N640" s="8" t="str">
        <f>[1]I_Summary!N561</f>
        <v/>
      </c>
      <c r="P640" s="340" t="str">
        <f>EUconst_SubMeasureImpact&amp;I610&amp;"_"&amp;D640</f>
        <v>SubMeasImp__10</v>
      </c>
    </row>
    <row r="641" spans="2:16" ht="12.75" customHeight="1" x14ac:dyDescent="0.2">
      <c r="B641" s="219"/>
      <c r="C641" s="219"/>
      <c r="H641" s="366" t="str">
        <f>Translations!$B$323</f>
        <v>SUMA</v>
      </c>
      <c r="I641" s="367" t="str">
        <f>[1]I_Summary!I562</f>
        <v/>
      </c>
      <c r="J641" s="367" t="str">
        <f>[1]I_Summary!J562</f>
        <v/>
      </c>
      <c r="K641" s="367" t="str">
        <f>[1]I_Summary!K562</f>
        <v/>
      </c>
      <c r="L641" s="367" t="str">
        <f>[1]I_Summary!L562</f>
        <v/>
      </c>
      <c r="M641" s="367" t="str">
        <f>[1]I_Summary!M562</f>
        <v/>
      </c>
      <c r="N641" s="367" t="str">
        <f>[1]I_Summary!N562</f>
        <v/>
      </c>
    </row>
    <row r="642" spans="2:16" ht="5.0999999999999996" customHeight="1" x14ac:dyDescent="0.2">
      <c r="B642" s="219"/>
      <c r="C642" s="219"/>
    </row>
    <row r="643" spans="2:16" ht="12.75" customHeight="1" x14ac:dyDescent="0.2">
      <c r="B643" s="219"/>
      <c r="C643" s="219"/>
      <c r="D643" s="337" t="s">
        <v>121</v>
      </c>
      <c r="E643" s="176" t="str">
        <f>Translations!$B$324</f>
        <v>Wpływ każdego środka na redukcję (100% = wartość wyjściowa z pkt i.)</v>
      </c>
    </row>
    <row r="644" spans="2:16" ht="5.0999999999999996" customHeight="1" x14ac:dyDescent="0.2">
      <c r="B644" s="219"/>
      <c r="C644" s="219"/>
    </row>
    <row r="645" spans="2:16" ht="12.75" customHeight="1" x14ac:dyDescent="0.2">
      <c r="B645" s="219"/>
      <c r="C645" s="219"/>
      <c r="E645" s="365" t="str">
        <f>Translations!$B$199</f>
        <v>Środki</v>
      </c>
      <c r="F645" s="183"/>
      <c r="G645" s="368" t="str">
        <f>Translations!$B$228</f>
        <v>Szczegółowy opis inwestycji</v>
      </c>
      <c r="I645" s="290">
        <v>2025</v>
      </c>
      <c r="J645" s="290">
        <v>2030</v>
      </c>
      <c r="K645" s="290">
        <v>2035</v>
      </c>
      <c r="L645" s="290">
        <v>2040</v>
      </c>
      <c r="M645" s="290">
        <v>2045</v>
      </c>
      <c r="N645" s="290">
        <v>2050</v>
      </c>
    </row>
    <row r="646" spans="2:16" ht="12.75" customHeight="1" x14ac:dyDescent="0.2">
      <c r="B646" s="219"/>
      <c r="C646" s="219"/>
      <c r="D646" s="301">
        <v>1</v>
      </c>
      <c r="E646" s="957" t="str">
        <f>[1]I_Summary!E567</f>
        <v/>
      </c>
      <c r="F646" s="957"/>
      <c r="G646" s="249" t="str">
        <f>[1]I_Summary!G567</f>
        <v/>
      </c>
      <c r="H646" s="250"/>
      <c r="I646" s="6" t="str">
        <f>[1]I_Summary!I567</f>
        <v/>
      </c>
      <c r="J646" s="6" t="str">
        <f>[1]I_Summary!J567</f>
        <v/>
      </c>
      <c r="K646" s="6" t="str">
        <f>[1]I_Summary!K567</f>
        <v/>
      </c>
      <c r="L646" s="6" t="str">
        <f>[1]I_Summary!L567</f>
        <v/>
      </c>
      <c r="M646" s="6" t="str">
        <f>[1]I_Summary!M567</f>
        <v/>
      </c>
      <c r="N646" s="6" t="str">
        <f>[1]I_Summary!N567</f>
        <v/>
      </c>
      <c r="P646" s="340" t="str">
        <f>EUconst_SubAbsoluteReduction&amp;I610</f>
        <v>AbsRed_</v>
      </c>
    </row>
    <row r="647" spans="2:16" ht="12.75" customHeight="1" x14ac:dyDescent="0.2">
      <c r="B647" s="219"/>
      <c r="C647" s="219"/>
      <c r="D647" s="301">
        <v>2</v>
      </c>
      <c r="E647" s="945" t="str">
        <f>[1]I_Summary!E568</f>
        <v/>
      </c>
      <c r="F647" s="946"/>
      <c r="G647" s="251" t="str">
        <f>[1]I_Summary!G568</f>
        <v/>
      </c>
      <c r="H647" s="252"/>
      <c r="I647" s="7" t="str">
        <f>[1]I_Summary!I568</f>
        <v/>
      </c>
      <c r="J647" s="7" t="str">
        <f>[1]I_Summary!J568</f>
        <v/>
      </c>
      <c r="K647" s="7" t="str">
        <f>[1]I_Summary!K568</f>
        <v/>
      </c>
      <c r="L647" s="7" t="str">
        <f>[1]I_Summary!L568</f>
        <v/>
      </c>
      <c r="M647" s="7" t="str">
        <f>[1]I_Summary!M568</f>
        <v/>
      </c>
      <c r="N647" s="7" t="str">
        <f>[1]I_Summary!N568</f>
        <v/>
      </c>
      <c r="P647" s="340" t="str">
        <f>EUconst_SubAbsoluteReduction&amp;I610</f>
        <v>AbsRed_</v>
      </c>
    </row>
    <row r="648" spans="2:16" ht="12.75" customHeight="1" x14ac:dyDescent="0.2">
      <c r="B648" s="219"/>
      <c r="C648" s="219"/>
      <c r="D648" s="301">
        <v>3</v>
      </c>
      <c r="E648" s="945" t="str">
        <f>[1]I_Summary!E569</f>
        <v/>
      </c>
      <c r="F648" s="946"/>
      <c r="G648" s="251" t="str">
        <f>[1]I_Summary!G569</f>
        <v/>
      </c>
      <c r="H648" s="252"/>
      <c r="I648" s="7" t="str">
        <f>[1]I_Summary!I569</f>
        <v/>
      </c>
      <c r="J648" s="7" t="str">
        <f>[1]I_Summary!J569</f>
        <v/>
      </c>
      <c r="K648" s="7" t="str">
        <f>[1]I_Summary!K569</f>
        <v/>
      </c>
      <c r="L648" s="7" t="str">
        <f>[1]I_Summary!L569</f>
        <v/>
      </c>
      <c r="M648" s="7" t="str">
        <f>[1]I_Summary!M569</f>
        <v/>
      </c>
      <c r="N648" s="7" t="str">
        <f>[1]I_Summary!N569</f>
        <v/>
      </c>
      <c r="P648" s="340" t="str">
        <f>EUconst_SubAbsoluteReduction&amp;I610</f>
        <v>AbsRed_</v>
      </c>
    </row>
    <row r="649" spans="2:16" ht="12.75" customHeight="1" x14ac:dyDescent="0.2">
      <c r="B649" s="219"/>
      <c r="C649" s="219"/>
      <c r="D649" s="301">
        <v>4</v>
      </c>
      <c r="E649" s="945" t="str">
        <f>[1]I_Summary!E570</f>
        <v/>
      </c>
      <c r="F649" s="946"/>
      <c r="G649" s="251" t="str">
        <f>[1]I_Summary!G570</f>
        <v/>
      </c>
      <c r="H649" s="252"/>
      <c r="I649" s="7" t="str">
        <f>[1]I_Summary!I570</f>
        <v/>
      </c>
      <c r="J649" s="7" t="str">
        <f>[1]I_Summary!J570</f>
        <v/>
      </c>
      <c r="K649" s="7" t="str">
        <f>[1]I_Summary!K570</f>
        <v/>
      </c>
      <c r="L649" s="7" t="str">
        <f>[1]I_Summary!L570</f>
        <v/>
      </c>
      <c r="M649" s="7" t="str">
        <f>[1]I_Summary!M570</f>
        <v/>
      </c>
      <c r="N649" s="7" t="str">
        <f>[1]I_Summary!N570</f>
        <v/>
      </c>
      <c r="P649" s="340" t="str">
        <f>EUconst_SubAbsoluteReduction&amp;I610</f>
        <v>AbsRed_</v>
      </c>
    </row>
    <row r="650" spans="2:16" ht="12.75" customHeight="1" x14ac:dyDescent="0.2">
      <c r="B650" s="219"/>
      <c r="C650" s="219"/>
      <c r="D650" s="301">
        <v>5</v>
      </c>
      <c r="E650" s="945" t="str">
        <f>[1]I_Summary!E571</f>
        <v/>
      </c>
      <c r="F650" s="946"/>
      <c r="G650" s="251" t="str">
        <f>[1]I_Summary!G571</f>
        <v/>
      </c>
      <c r="H650" s="252"/>
      <c r="I650" s="7" t="str">
        <f>[1]I_Summary!I571</f>
        <v/>
      </c>
      <c r="J650" s="7" t="str">
        <f>[1]I_Summary!J571</f>
        <v/>
      </c>
      <c r="K650" s="7" t="str">
        <f>[1]I_Summary!K571</f>
        <v/>
      </c>
      <c r="L650" s="7" t="str">
        <f>[1]I_Summary!L571</f>
        <v/>
      </c>
      <c r="M650" s="7" t="str">
        <f>[1]I_Summary!M571</f>
        <v/>
      </c>
      <c r="N650" s="7" t="str">
        <f>[1]I_Summary!N571</f>
        <v/>
      </c>
      <c r="P650" s="340" t="str">
        <f>EUconst_SubAbsoluteReduction&amp;I610</f>
        <v>AbsRed_</v>
      </c>
    </row>
    <row r="651" spans="2:16" ht="12.75" customHeight="1" x14ac:dyDescent="0.2">
      <c r="B651" s="219"/>
      <c r="C651" s="219"/>
      <c r="D651" s="301">
        <v>6</v>
      </c>
      <c r="E651" s="945" t="str">
        <f>[1]I_Summary!E572</f>
        <v/>
      </c>
      <c r="F651" s="946"/>
      <c r="G651" s="251" t="str">
        <f>[1]I_Summary!G572</f>
        <v/>
      </c>
      <c r="H651" s="252"/>
      <c r="I651" s="7" t="str">
        <f>[1]I_Summary!I572</f>
        <v/>
      </c>
      <c r="J651" s="7" t="str">
        <f>[1]I_Summary!J572</f>
        <v/>
      </c>
      <c r="K651" s="7" t="str">
        <f>[1]I_Summary!K572</f>
        <v/>
      </c>
      <c r="L651" s="7" t="str">
        <f>[1]I_Summary!L572</f>
        <v/>
      </c>
      <c r="M651" s="7" t="str">
        <f>[1]I_Summary!M572</f>
        <v/>
      </c>
      <c r="N651" s="7" t="str">
        <f>[1]I_Summary!N572</f>
        <v/>
      </c>
      <c r="P651" s="340" t="str">
        <f>EUconst_SubAbsoluteReduction&amp;I610</f>
        <v>AbsRed_</v>
      </c>
    </row>
    <row r="652" spans="2:16" ht="12.75" customHeight="1" x14ac:dyDescent="0.2">
      <c r="B652" s="219"/>
      <c r="C652" s="219"/>
      <c r="D652" s="301">
        <v>7</v>
      </c>
      <c r="E652" s="945" t="str">
        <f>[1]I_Summary!E573</f>
        <v/>
      </c>
      <c r="F652" s="946"/>
      <c r="G652" s="251" t="str">
        <f>[1]I_Summary!G573</f>
        <v/>
      </c>
      <c r="H652" s="252"/>
      <c r="I652" s="7" t="str">
        <f>[1]I_Summary!I573</f>
        <v/>
      </c>
      <c r="J652" s="7" t="str">
        <f>[1]I_Summary!J573</f>
        <v/>
      </c>
      <c r="K652" s="7" t="str">
        <f>[1]I_Summary!K573</f>
        <v/>
      </c>
      <c r="L652" s="7" t="str">
        <f>[1]I_Summary!L573</f>
        <v/>
      </c>
      <c r="M652" s="7" t="str">
        <f>[1]I_Summary!M573</f>
        <v/>
      </c>
      <c r="N652" s="7" t="str">
        <f>[1]I_Summary!N573</f>
        <v/>
      </c>
      <c r="P652" s="340" t="str">
        <f>EUconst_SubAbsoluteReduction&amp;I610</f>
        <v>AbsRed_</v>
      </c>
    </row>
    <row r="653" spans="2:16" ht="12.75" customHeight="1" x14ac:dyDescent="0.2">
      <c r="B653" s="219"/>
      <c r="C653" s="219"/>
      <c r="D653" s="301">
        <v>8</v>
      </c>
      <c r="E653" s="945" t="str">
        <f>[1]I_Summary!E574</f>
        <v/>
      </c>
      <c r="F653" s="946"/>
      <c r="G653" s="251" t="str">
        <f>[1]I_Summary!G574</f>
        <v/>
      </c>
      <c r="H653" s="252"/>
      <c r="I653" s="7" t="str">
        <f>[1]I_Summary!I574</f>
        <v/>
      </c>
      <c r="J653" s="7" t="str">
        <f>[1]I_Summary!J574</f>
        <v/>
      </c>
      <c r="K653" s="7" t="str">
        <f>[1]I_Summary!K574</f>
        <v/>
      </c>
      <c r="L653" s="7" t="str">
        <f>[1]I_Summary!L574</f>
        <v/>
      </c>
      <c r="M653" s="7" t="str">
        <f>[1]I_Summary!M574</f>
        <v/>
      </c>
      <c r="N653" s="7" t="str">
        <f>[1]I_Summary!N574</f>
        <v/>
      </c>
      <c r="P653" s="340" t="str">
        <f>EUconst_SubAbsoluteReduction&amp;I610</f>
        <v>AbsRed_</v>
      </c>
    </row>
    <row r="654" spans="2:16" ht="12.75" customHeight="1" x14ac:dyDescent="0.2">
      <c r="B654" s="219"/>
      <c r="C654" s="219"/>
      <c r="D654" s="301">
        <v>9</v>
      </c>
      <c r="E654" s="945" t="str">
        <f>[1]I_Summary!E575</f>
        <v/>
      </c>
      <c r="F654" s="946"/>
      <c r="G654" s="251" t="str">
        <f>[1]I_Summary!G575</f>
        <v/>
      </c>
      <c r="H654" s="252"/>
      <c r="I654" s="7" t="str">
        <f>[1]I_Summary!I575</f>
        <v/>
      </c>
      <c r="J654" s="7" t="str">
        <f>[1]I_Summary!J575</f>
        <v/>
      </c>
      <c r="K654" s="7" t="str">
        <f>[1]I_Summary!K575</f>
        <v/>
      </c>
      <c r="L654" s="7" t="str">
        <f>[1]I_Summary!L575</f>
        <v/>
      </c>
      <c r="M654" s="7" t="str">
        <f>[1]I_Summary!M575</f>
        <v/>
      </c>
      <c r="N654" s="7" t="str">
        <f>[1]I_Summary!N575</f>
        <v/>
      </c>
      <c r="P654" s="340" t="str">
        <f>EUconst_SubAbsoluteReduction&amp;I610</f>
        <v>AbsRed_</v>
      </c>
    </row>
    <row r="655" spans="2:16" ht="12.75" customHeight="1" x14ac:dyDescent="0.2">
      <c r="B655" s="219"/>
      <c r="C655" s="219"/>
      <c r="D655" s="301">
        <v>10</v>
      </c>
      <c r="E655" s="947" t="str">
        <f>[1]I_Summary!E576</f>
        <v/>
      </c>
      <c r="F655" s="948"/>
      <c r="G655" s="253" t="str">
        <f>[1]I_Summary!G576</f>
        <v/>
      </c>
      <c r="H655" s="254"/>
      <c r="I655" s="8" t="str">
        <f>[1]I_Summary!I576</f>
        <v/>
      </c>
      <c r="J655" s="8" t="str">
        <f>[1]I_Summary!J576</f>
        <v/>
      </c>
      <c r="K655" s="8" t="str">
        <f>[1]I_Summary!K576</f>
        <v/>
      </c>
      <c r="L655" s="8" t="str">
        <f>[1]I_Summary!L576</f>
        <v/>
      </c>
      <c r="M655" s="8" t="str">
        <f>[1]I_Summary!M576</f>
        <v/>
      </c>
      <c r="N655" s="8" t="str">
        <f>[1]I_Summary!N576</f>
        <v/>
      </c>
      <c r="P655" s="340" t="str">
        <f>EUconst_SubAbsoluteReduction&amp;I610</f>
        <v>AbsRed_</v>
      </c>
    </row>
    <row r="656" spans="2:16" ht="12.75" customHeight="1" x14ac:dyDescent="0.2">
      <c r="B656" s="219"/>
      <c r="C656" s="219"/>
      <c r="H656" s="366" t="str">
        <f>Translations!$B$323</f>
        <v>SUMA</v>
      </c>
      <c r="I656" s="369" t="str">
        <f>[1]I_Summary!I577</f>
        <v/>
      </c>
      <c r="J656" s="369" t="str">
        <f>[1]I_Summary!J577</f>
        <v/>
      </c>
      <c r="K656" s="369" t="str">
        <f>[1]I_Summary!K577</f>
        <v/>
      </c>
      <c r="L656" s="369" t="str">
        <f>[1]I_Summary!L577</f>
        <v/>
      </c>
      <c r="M656" s="369" t="str">
        <f>[1]I_Summary!M577</f>
        <v/>
      </c>
      <c r="N656" s="369" t="str">
        <f>[1]I_Summary!N577</f>
        <v/>
      </c>
    </row>
    <row r="657" spans="1:19" ht="12.75" customHeight="1" x14ac:dyDescent="0.2"/>
    <row r="658" spans="1:19" ht="5.0999999999999996" customHeight="1" thickBot="1" x14ac:dyDescent="0.25">
      <c r="E658" s="334"/>
      <c r="F658" s="183"/>
      <c r="G658" s="183"/>
      <c r="H658" s="183"/>
      <c r="I658" s="183"/>
      <c r="J658" s="183"/>
      <c r="K658" s="183"/>
      <c r="L658" s="183"/>
      <c r="M658" s="183"/>
      <c r="N658" s="183"/>
    </row>
    <row r="659" spans="1:19" ht="5.0999999999999996" customHeight="1" thickBot="1" x14ac:dyDescent="0.3">
      <c r="C659" s="335"/>
      <c r="D659" s="335"/>
      <c r="E659" s="335"/>
      <c r="F659" s="335"/>
      <c r="G659" s="335"/>
      <c r="H659" s="335"/>
      <c r="I659" s="335"/>
      <c r="J659" s="335"/>
      <c r="K659" s="335"/>
      <c r="L659" s="335"/>
      <c r="M659" s="335"/>
      <c r="N659" s="335"/>
    </row>
    <row r="660" spans="1:19" ht="20.100000000000001" customHeight="1" thickBot="1" x14ac:dyDescent="0.25">
      <c r="C660" s="302">
        <v>8</v>
      </c>
      <c r="D660" s="935" t="str">
        <f>Translations!$B$262</f>
        <v>Podinstalacje objęte wskaźnikiem emisyjności dla produktów:</v>
      </c>
      <c r="E660" s="936"/>
      <c r="F660" s="936"/>
      <c r="G660" s="936"/>
      <c r="H660" s="937"/>
      <c r="I660" s="964" t="str">
        <f>[1]I_Summary!I581</f>
        <v/>
      </c>
      <c r="J660" s="965"/>
      <c r="K660" s="965"/>
      <c r="L660" s="965"/>
      <c r="M660" s="965"/>
      <c r="N660" s="966"/>
      <c r="P660" s="118" t="str">
        <f>Translations!$B$318</f>
        <v>Podinstalacje produktowe</v>
      </c>
      <c r="R660" s="336" t="str">
        <f>I660</f>
        <v/>
      </c>
    </row>
    <row r="661" spans="1:19" ht="5.0999999999999996" customHeight="1" x14ac:dyDescent="0.2"/>
    <row r="662" spans="1:19" ht="12.75" customHeight="1" x14ac:dyDescent="0.2">
      <c r="A662" s="147"/>
      <c r="B662" s="173"/>
      <c r="D662" s="337"/>
      <c r="E662" s="960" t="str">
        <f>Translations!$B$571</f>
        <v>Data rozpoczęcia</v>
      </c>
      <c r="F662" s="961"/>
      <c r="G662" s="339" t="str">
        <f>IFERROR(INDEX([1]C_InstallationDescription!$V$17:$V$26,MATCH(C660,[1]C_InstallationDescription!$S$17:$S$26,0)),"")</f>
        <v/>
      </c>
      <c r="P662" s="340" t="str">
        <f>EUconst_StartRow&amp;I660</f>
        <v>Start_</v>
      </c>
    </row>
    <row r="663" spans="1:19" ht="12.75" customHeight="1" x14ac:dyDescent="0.2">
      <c r="A663" s="147"/>
      <c r="B663" s="173"/>
      <c r="D663" s="337"/>
      <c r="E663" s="962" t="s">
        <v>2275</v>
      </c>
      <c r="F663" s="963"/>
      <c r="G663" s="342" t="str">
        <f>IFERROR(INDEX([1]C_InstallationDescription!$W$17:$W$26,MATCH(C660,[1]C_InstallationDescription!$S$17:$S$26,0)),"")</f>
        <v/>
      </c>
      <c r="O663" s="343"/>
      <c r="P663" s="340" t="str">
        <f>EUconst_CessationRow&amp;I660</f>
        <v>Cessation_</v>
      </c>
      <c r="Q663" s="344"/>
      <c r="R663" s="344"/>
      <c r="S663" s="195"/>
    </row>
    <row r="664" spans="1:19" ht="5.0999999999999996" customHeight="1" x14ac:dyDescent="0.2"/>
    <row r="665" spans="1:19" ht="12.75" customHeight="1" x14ac:dyDescent="0.2">
      <c r="A665" s="147"/>
      <c r="B665" s="173"/>
      <c r="D665" s="345"/>
      <c r="F665" s="346"/>
      <c r="G665" s="347" t="str">
        <f>[1]Translations!$B$169</f>
        <v>Baseline</v>
      </c>
      <c r="H665" s="348" t="str">
        <f xml:space="preserve"> EUconst_Unit</f>
        <v>Jednostka</v>
      </c>
      <c r="I665" s="290">
        <v>2025</v>
      </c>
      <c r="J665" s="290">
        <v>2030</v>
      </c>
      <c r="K665" s="290">
        <v>2035</v>
      </c>
      <c r="L665" s="290">
        <v>2040</v>
      </c>
      <c r="M665" s="290">
        <v>2045</v>
      </c>
      <c r="N665" s="290">
        <v>2050</v>
      </c>
    </row>
    <row r="666" spans="1:19" ht="12.75" customHeight="1" x14ac:dyDescent="0.2">
      <c r="A666" s="147"/>
      <c r="B666" s="173"/>
      <c r="D666" s="337" t="s">
        <v>117</v>
      </c>
      <c r="E666" s="960" t="str">
        <f>[1]Translations!$B$264</f>
        <v>Specific emission targets</v>
      </c>
      <c r="F666" s="961"/>
      <c r="G666" s="339" t="str">
        <f>[1]F_ProdBM!G404</f>
        <v/>
      </c>
      <c r="H666" s="349" t="str">
        <f>[1]F_ProdBM!H404</f>
        <v/>
      </c>
      <c r="I666" s="350" t="str">
        <f>IF([1]F_ProdBM!I404="","",[1]F_ProdBM!I404)</f>
        <v/>
      </c>
      <c r="J666" s="351" t="str">
        <f>IF([1]F_ProdBM!J404="","",[1]F_ProdBM!J404)</f>
        <v/>
      </c>
      <c r="K666" s="351" t="str">
        <f>IF([1]F_ProdBM!K404="","",[1]F_ProdBM!K404)</f>
        <v/>
      </c>
      <c r="L666" s="351" t="str">
        <f>IF([1]F_ProdBM!L404="","",[1]F_ProdBM!L404)</f>
        <v/>
      </c>
      <c r="M666" s="351" t="str">
        <f>IF([1]F_ProdBM!M404="","",[1]F_ProdBM!M404)</f>
        <v/>
      </c>
      <c r="N666" s="351" t="str">
        <f>IF([1]F_ProdBM!N404="","",[1]F_ProdBM!N404)</f>
        <v/>
      </c>
      <c r="P666" s="275" t="str">
        <f>EUConst_Target&amp;I660</f>
        <v>Target_</v>
      </c>
    </row>
    <row r="667" spans="1:19" ht="12.75" customHeight="1" x14ac:dyDescent="0.2">
      <c r="A667" s="147"/>
      <c r="B667" s="173"/>
      <c r="D667" s="337" t="s">
        <v>118</v>
      </c>
      <c r="E667" s="962" t="str">
        <f>[1]Translations!$B$268</f>
        <v>Absolute emission targets</v>
      </c>
      <c r="F667" s="963"/>
      <c r="G667" s="342" t="str">
        <f>[1]F_ProdBM!G406</f>
        <v/>
      </c>
      <c r="H667" s="352" t="str">
        <f>[1]F_ProdBM!H406</f>
        <v>t CO2e</v>
      </c>
      <c r="I667" s="353" t="str">
        <f>IF([1]F_ProdBM!I406="","",[1]F_ProdBM!I406)</f>
        <v/>
      </c>
      <c r="J667" s="342" t="str">
        <f>IF([1]F_ProdBM!J406="","",[1]F_ProdBM!J406)</f>
        <v/>
      </c>
      <c r="K667" s="342" t="str">
        <f>IF([1]F_ProdBM!K406="","",[1]F_ProdBM!K406)</f>
        <v/>
      </c>
      <c r="L667" s="342" t="str">
        <f>IF([1]F_ProdBM!L406="","",[1]F_ProdBM!L406)</f>
        <v/>
      </c>
      <c r="M667" s="342" t="str">
        <f>IF([1]F_ProdBM!M406="","",[1]F_ProdBM!M406)</f>
        <v/>
      </c>
      <c r="N667" s="342" t="str">
        <f>IF([1]F_ProdBM!N406="","",[1]F_ProdBM!N406)</f>
        <v/>
      </c>
      <c r="O667" s="343"/>
      <c r="P667" s="275" t="str">
        <f>EUConst_TargetAbs&amp;I660</f>
        <v>TargetAbs_</v>
      </c>
      <c r="Q667" s="344"/>
      <c r="R667" s="344"/>
      <c r="S667" s="195"/>
    </row>
    <row r="668" spans="1:19" ht="5.0999999999999996" customHeight="1" x14ac:dyDescent="0.2"/>
    <row r="669" spans="1:19" ht="25.5" customHeight="1" x14ac:dyDescent="0.2">
      <c r="E669" s="354"/>
      <c r="F669" s="354"/>
      <c r="G669" s="354"/>
      <c r="H669" s="355" t="str">
        <f>Translations!$B$271</f>
        <v>Wartość wyjściowa</v>
      </c>
      <c r="I669" s="943">
        <v>2025</v>
      </c>
      <c r="J669" s="943">
        <v>2030</v>
      </c>
      <c r="K669" s="943">
        <v>2035</v>
      </c>
      <c r="L669" s="943">
        <v>2040</v>
      </c>
      <c r="M669" s="943">
        <v>2045</v>
      </c>
      <c r="N669" s="943">
        <v>2050</v>
      </c>
    </row>
    <row r="670" spans="1:19" ht="12.75" customHeight="1" x14ac:dyDescent="0.2">
      <c r="E670" s="354"/>
      <c r="F670" s="354"/>
      <c r="G670" s="354"/>
      <c r="H670" s="361" t="str">
        <f>[1]I_Summary!H584</f>
        <v/>
      </c>
      <c r="I670" s="944"/>
      <c r="J670" s="944"/>
      <c r="K670" s="944"/>
      <c r="L670" s="944"/>
      <c r="M670" s="944"/>
      <c r="N670" s="944"/>
    </row>
    <row r="671" spans="1:19" ht="12.75" customHeight="1" x14ac:dyDescent="0.2">
      <c r="B671" s="219"/>
      <c r="C671" s="219"/>
      <c r="D671" s="337" t="s">
        <v>117</v>
      </c>
      <c r="E671" s="931" t="str">
        <f>Translations!$B$319</f>
        <v>Wartości docelowe w odniesieniu do wartości wyjściowych</v>
      </c>
      <c r="F671" s="931"/>
      <c r="G671" s="932"/>
      <c r="H671" s="17" t="str">
        <f>[1]I_Summary!H585</f>
        <v/>
      </c>
      <c r="I671" s="12" t="str">
        <f>[1]I_Summary!I585</f>
        <v/>
      </c>
      <c r="J671" s="12" t="str">
        <f>[1]I_Summary!J585</f>
        <v/>
      </c>
      <c r="K671" s="12" t="str">
        <f>[1]I_Summary!K585</f>
        <v/>
      </c>
      <c r="L671" s="12" t="str">
        <f>[1]I_Summary!L585</f>
        <v/>
      </c>
      <c r="M671" s="12" t="str">
        <f>[1]I_Summary!M585</f>
        <v/>
      </c>
      <c r="N671" s="12" t="str">
        <f>[1]I_Summary!N585</f>
        <v/>
      </c>
      <c r="P671" s="275" t="str">
        <f>EUconst_SubRelToBaseline&amp;I660</f>
        <v>RelBL_</v>
      </c>
    </row>
    <row r="672" spans="1:19" ht="12.75" customHeight="1" x14ac:dyDescent="0.2">
      <c r="B672" s="219"/>
      <c r="C672" s="219"/>
      <c r="D672" s="337" t="s">
        <v>118</v>
      </c>
      <c r="E672" s="933" t="str">
        <f>Translations!$B$320</f>
        <v>Wartości docelowe w odniesieniu do wielkości benchmarku</v>
      </c>
      <c r="F672" s="933"/>
      <c r="G672" s="934"/>
      <c r="H672" s="19" t="str">
        <f>[1]I_Summary!H586</f>
        <v/>
      </c>
      <c r="I672" s="5" t="str">
        <f>[1]I_Summary!I586</f>
        <v/>
      </c>
      <c r="J672" s="5" t="str">
        <f>[1]I_Summary!J586</f>
        <v/>
      </c>
      <c r="K672" s="5" t="str">
        <f>[1]I_Summary!K586</f>
        <v/>
      </c>
      <c r="L672" s="5" t="str">
        <f>[1]I_Summary!L586</f>
        <v/>
      </c>
      <c r="M672" s="5" t="str">
        <f>[1]I_Summary!M586</f>
        <v/>
      </c>
      <c r="N672" s="5" t="str">
        <f>[1]I_Summary!N586</f>
        <v/>
      </c>
      <c r="P672" s="275" t="str">
        <f>EUconst_SubRelToBM&amp;I660</f>
        <v>RelBM_</v>
      </c>
    </row>
    <row r="673" spans="2:16" ht="5.0999999999999996" customHeight="1" x14ac:dyDescent="0.2">
      <c r="B673" s="219"/>
      <c r="C673" s="219"/>
    </row>
    <row r="674" spans="2:16" ht="25.5" customHeight="1" x14ac:dyDescent="0.2">
      <c r="B674" s="219"/>
      <c r="C674" s="219"/>
      <c r="D674" s="354"/>
      <c r="E674" s="354"/>
      <c r="F674" s="354"/>
      <c r="G674" s="354"/>
      <c r="H674" s="355" t="str">
        <f>Translations!$B$271</f>
        <v>Wartość wyjściowa</v>
      </c>
      <c r="I674" s="943">
        <v>2025</v>
      </c>
      <c r="J674" s="943">
        <v>2030</v>
      </c>
      <c r="K674" s="943">
        <v>2035</v>
      </c>
      <c r="L674" s="943">
        <v>2040</v>
      </c>
      <c r="M674" s="943">
        <v>2045</v>
      </c>
      <c r="N674" s="943">
        <v>2050</v>
      </c>
    </row>
    <row r="675" spans="2:16" ht="12.75" customHeight="1" x14ac:dyDescent="0.2">
      <c r="B675" s="219"/>
      <c r="C675" s="219"/>
      <c r="G675" s="354"/>
      <c r="H675" s="361" t="str">
        <f>[1]I_Summary!H589</f>
        <v/>
      </c>
      <c r="I675" s="944"/>
      <c r="J675" s="944"/>
      <c r="K675" s="944"/>
      <c r="L675" s="944"/>
      <c r="M675" s="944"/>
      <c r="N675" s="944"/>
    </row>
    <row r="676" spans="2:16" ht="12.75" customHeight="1" x14ac:dyDescent="0.2">
      <c r="B676" s="219"/>
      <c r="C676" s="219"/>
      <c r="D676" s="337" t="s">
        <v>119</v>
      </c>
      <c r="E676" s="953" t="str">
        <f>Translations!$B$321</f>
        <v>Bezwzględna redukcja w porównaniu z wartością wyjściową</v>
      </c>
      <c r="F676" s="953"/>
      <c r="G676" s="953"/>
      <c r="H676" s="363" t="str">
        <f>[1]I_Summary!H590</f>
        <v/>
      </c>
      <c r="I676" s="364" t="str">
        <f>[1]I_Summary!I590</f>
        <v/>
      </c>
      <c r="J676" s="364" t="str">
        <f>[1]I_Summary!J590</f>
        <v/>
      </c>
      <c r="K676" s="364" t="str">
        <f>[1]I_Summary!K590</f>
        <v/>
      </c>
      <c r="L676" s="364" t="str">
        <f>[1]I_Summary!L590</f>
        <v/>
      </c>
      <c r="M676" s="364" t="str">
        <f>[1]I_Summary!M590</f>
        <v/>
      </c>
      <c r="N676" s="364" t="str">
        <f>[1]I_Summary!N590</f>
        <v/>
      </c>
      <c r="P676" s="340" t="str">
        <f>EUconst_SubAbsoluteReduction&amp;I660</f>
        <v>AbsRed_</v>
      </c>
    </row>
    <row r="677" spans="2:16" ht="5.0999999999999996" customHeight="1" x14ac:dyDescent="0.2">
      <c r="B677" s="219"/>
      <c r="C677" s="219"/>
    </row>
    <row r="678" spans="2:16" ht="12.75" customHeight="1" x14ac:dyDescent="0.2">
      <c r="B678" s="219"/>
      <c r="C678" s="219"/>
      <c r="D678" s="337" t="s">
        <v>120</v>
      </c>
      <c r="E678" s="176" t="str">
        <f>Translations!$B$322</f>
        <v>Wpływ każdego środka na redukcję (100% = wartość wyjściowa z pkt i.)</v>
      </c>
    </row>
    <row r="679" spans="2:16" ht="5.0999999999999996" customHeight="1" x14ac:dyDescent="0.2">
      <c r="B679" s="219"/>
      <c r="C679" s="219"/>
    </row>
    <row r="680" spans="2:16" ht="12.75" customHeight="1" x14ac:dyDescent="0.2">
      <c r="B680" s="219"/>
      <c r="C680" s="219"/>
      <c r="E680" s="365" t="str">
        <f>Translations!$B$199</f>
        <v>Środki</v>
      </c>
      <c r="F680" s="183"/>
      <c r="G680" s="958" t="str">
        <f>Translations!$B$228</f>
        <v>Szczegółowy opis inwestycji</v>
      </c>
      <c r="H680" s="959"/>
      <c r="I680" s="290">
        <v>2025</v>
      </c>
      <c r="J680" s="290">
        <v>2030</v>
      </c>
      <c r="K680" s="290">
        <v>2035</v>
      </c>
      <c r="L680" s="290">
        <v>2040</v>
      </c>
      <c r="M680" s="290">
        <v>2045</v>
      </c>
      <c r="N680" s="290">
        <v>2050</v>
      </c>
    </row>
    <row r="681" spans="2:16" ht="12.75" customHeight="1" x14ac:dyDescent="0.2">
      <c r="B681" s="219"/>
      <c r="C681" s="219"/>
      <c r="D681" s="301">
        <v>1</v>
      </c>
      <c r="E681" s="957" t="str">
        <f>[1]I_Summary!E595</f>
        <v/>
      </c>
      <c r="F681" s="957"/>
      <c r="G681" s="249" t="str">
        <f>[1]I_Summary!G595</f>
        <v/>
      </c>
      <c r="H681" s="250"/>
      <c r="I681" s="6" t="str">
        <f>[1]I_Summary!I595</f>
        <v/>
      </c>
      <c r="J681" s="6" t="str">
        <f>[1]I_Summary!J595</f>
        <v/>
      </c>
      <c r="K681" s="6" t="str">
        <f>[1]I_Summary!K595</f>
        <v/>
      </c>
      <c r="L681" s="6" t="str">
        <f>[1]I_Summary!L595</f>
        <v/>
      </c>
      <c r="M681" s="6" t="str">
        <f>[1]I_Summary!M595</f>
        <v/>
      </c>
      <c r="N681" s="6" t="str">
        <f>[1]I_Summary!N595</f>
        <v/>
      </c>
      <c r="P681" s="340" t="str">
        <f>EUconst_SubMeasureImpact&amp;I660&amp;"_"&amp;D681</f>
        <v>SubMeasImp__1</v>
      </c>
    </row>
    <row r="682" spans="2:16" ht="12.75" customHeight="1" x14ac:dyDescent="0.2">
      <c r="B682" s="219"/>
      <c r="C682" s="219"/>
      <c r="D682" s="301">
        <v>2</v>
      </c>
      <c r="E682" s="945" t="str">
        <f>[1]I_Summary!E596</f>
        <v/>
      </c>
      <c r="F682" s="946"/>
      <c r="G682" s="251" t="str">
        <f>[1]I_Summary!G596</f>
        <v/>
      </c>
      <c r="H682" s="252"/>
      <c r="I682" s="7" t="str">
        <f>[1]I_Summary!I596</f>
        <v/>
      </c>
      <c r="J682" s="7" t="str">
        <f>[1]I_Summary!J596</f>
        <v/>
      </c>
      <c r="K682" s="7" t="str">
        <f>[1]I_Summary!K596</f>
        <v/>
      </c>
      <c r="L682" s="7" t="str">
        <f>[1]I_Summary!L596</f>
        <v/>
      </c>
      <c r="M682" s="7" t="str">
        <f>[1]I_Summary!M596</f>
        <v/>
      </c>
      <c r="N682" s="7" t="str">
        <f>[1]I_Summary!N596</f>
        <v/>
      </c>
      <c r="P682" s="340" t="str">
        <f>EUconst_SubMeasureImpact&amp;I660&amp;"_"&amp;D682</f>
        <v>SubMeasImp__2</v>
      </c>
    </row>
    <row r="683" spans="2:16" ht="12.75" customHeight="1" x14ac:dyDescent="0.2">
      <c r="B683" s="219"/>
      <c r="C683" s="219"/>
      <c r="D683" s="301">
        <v>3</v>
      </c>
      <c r="E683" s="945" t="str">
        <f>[1]I_Summary!E597</f>
        <v/>
      </c>
      <c r="F683" s="946"/>
      <c r="G683" s="251" t="str">
        <f>[1]I_Summary!G597</f>
        <v/>
      </c>
      <c r="H683" s="252"/>
      <c r="I683" s="7" t="str">
        <f>[1]I_Summary!I597</f>
        <v/>
      </c>
      <c r="J683" s="7" t="str">
        <f>[1]I_Summary!J597</f>
        <v/>
      </c>
      <c r="K683" s="7" t="str">
        <f>[1]I_Summary!K597</f>
        <v/>
      </c>
      <c r="L683" s="7" t="str">
        <f>[1]I_Summary!L597</f>
        <v/>
      </c>
      <c r="M683" s="7" t="str">
        <f>[1]I_Summary!M597</f>
        <v/>
      </c>
      <c r="N683" s="7" t="str">
        <f>[1]I_Summary!N597</f>
        <v/>
      </c>
      <c r="P683" s="340" t="str">
        <f>EUconst_SubMeasureImpact&amp;I660&amp;"_"&amp;D683</f>
        <v>SubMeasImp__3</v>
      </c>
    </row>
    <row r="684" spans="2:16" ht="12.75" customHeight="1" x14ac:dyDescent="0.2">
      <c r="B684" s="219"/>
      <c r="C684" s="219"/>
      <c r="D684" s="301">
        <v>4</v>
      </c>
      <c r="E684" s="945" t="str">
        <f>[1]I_Summary!E598</f>
        <v/>
      </c>
      <c r="F684" s="946"/>
      <c r="G684" s="251" t="str">
        <f>[1]I_Summary!G598</f>
        <v/>
      </c>
      <c r="H684" s="252"/>
      <c r="I684" s="7" t="str">
        <f>[1]I_Summary!I598</f>
        <v/>
      </c>
      <c r="J684" s="7" t="str">
        <f>[1]I_Summary!J598</f>
        <v/>
      </c>
      <c r="K684" s="7" t="str">
        <f>[1]I_Summary!K598</f>
        <v/>
      </c>
      <c r="L684" s="7" t="str">
        <f>[1]I_Summary!L598</f>
        <v/>
      </c>
      <c r="M684" s="7" t="str">
        <f>[1]I_Summary!M598</f>
        <v/>
      </c>
      <c r="N684" s="7" t="str">
        <f>[1]I_Summary!N598</f>
        <v/>
      </c>
      <c r="P684" s="340" t="str">
        <f>EUconst_SubMeasureImpact&amp;I660&amp;"_"&amp;D684</f>
        <v>SubMeasImp__4</v>
      </c>
    </row>
    <row r="685" spans="2:16" ht="12.75" customHeight="1" x14ac:dyDescent="0.2">
      <c r="B685" s="219"/>
      <c r="C685" s="219"/>
      <c r="D685" s="301">
        <v>5</v>
      </c>
      <c r="E685" s="945" t="str">
        <f>[1]I_Summary!E599</f>
        <v/>
      </c>
      <c r="F685" s="946"/>
      <c r="G685" s="251" t="str">
        <f>[1]I_Summary!G599</f>
        <v/>
      </c>
      <c r="H685" s="252"/>
      <c r="I685" s="7" t="str">
        <f>[1]I_Summary!I599</f>
        <v/>
      </c>
      <c r="J685" s="7" t="str">
        <f>[1]I_Summary!J599</f>
        <v/>
      </c>
      <c r="K685" s="7" t="str">
        <f>[1]I_Summary!K599</f>
        <v/>
      </c>
      <c r="L685" s="7" t="str">
        <f>[1]I_Summary!L599</f>
        <v/>
      </c>
      <c r="M685" s="7" t="str">
        <f>[1]I_Summary!M599</f>
        <v/>
      </c>
      <c r="N685" s="7" t="str">
        <f>[1]I_Summary!N599</f>
        <v/>
      </c>
      <c r="P685" s="340" t="str">
        <f>EUconst_SubMeasureImpact&amp;I660&amp;"_"&amp;D685</f>
        <v>SubMeasImp__5</v>
      </c>
    </row>
    <row r="686" spans="2:16" ht="12.75" customHeight="1" x14ac:dyDescent="0.2">
      <c r="B686" s="219"/>
      <c r="C686" s="219"/>
      <c r="D686" s="301">
        <v>6</v>
      </c>
      <c r="E686" s="945" t="str">
        <f>[1]I_Summary!E600</f>
        <v/>
      </c>
      <c r="F686" s="946"/>
      <c r="G686" s="251" t="str">
        <f>[1]I_Summary!G600</f>
        <v/>
      </c>
      <c r="H686" s="252"/>
      <c r="I686" s="7" t="str">
        <f>[1]I_Summary!I600</f>
        <v/>
      </c>
      <c r="J686" s="7" t="str">
        <f>[1]I_Summary!J600</f>
        <v/>
      </c>
      <c r="K686" s="7" t="str">
        <f>[1]I_Summary!K600</f>
        <v/>
      </c>
      <c r="L686" s="7" t="str">
        <f>[1]I_Summary!L600</f>
        <v/>
      </c>
      <c r="M686" s="7" t="str">
        <f>[1]I_Summary!M600</f>
        <v/>
      </c>
      <c r="N686" s="7" t="str">
        <f>[1]I_Summary!N600</f>
        <v/>
      </c>
      <c r="P686" s="340" t="str">
        <f>EUconst_SubMeasureImpact&amp;I660&amp;"_"&amp;D686</f>
        <v>SubMeasImp__6</v>
      </c>
    </row>
    <row r="687" spans="2:16" ht="12.75" customHeight="1" x14ac:dyDescent="0.2">
      <c r="B687" s="219"/>
      <c r="C687" s="219"/>
      <c r="D687" s="301">
        <v>7</v>
      </c>
      <c r="E687" s="945" t="str">
        <f>[1]I_Summary!E601</f>
        <v/>
      </c>
      <c r="F687" s="946"/>
      <c r="G687" s="251" t="str">
        <f>[1]I_Summary!G601</f>
        <v/>
      </c>
      <c r="H687" s="252"/>
      <c r="I687" s="7" t="str">
        <f>[1]I_Summary!I601</f>
        <v/>
      </c>
      <c r="J687" s="7" t="str">
        <f>[1]I_Summary!J601</f>
        <v/>
      </c>
      <c r="K687" s="7" t="str">
        <f>[1]I_Summary!K601</f>
        <v/>
      </c>
      <c r="L687" s="7" t="str">
        <f>[1]I_Summary!L601</f>
        <v/>
      </c>
      <c r="M687" s="7" t="str">
        <f>[1]I_Summary!M601</f>
        <v/>
      </c>
      <c r="N687" s="7" t="str">
        <f>[1]I_Summary!N601</f>
        <v/>
      </c>
      <c r="P687" s="340" t="str">
        <f>EUconst_SubMeasureImpact&amp;I660&amp;"_"&amp;D687</f>
        <v>SubMeasImp__7</v>
      </c>
    </row>
    <row r="688" spans="2:16" ht="12.75" customHeight="1" x14ac:dyDescent="0.2">
      <c r="B688" s="219"/>
      <c r="C688" s="219"/>
      <c r="D688" s="301">
        <v>8</v>
      </c>
      <c r="E688" s="945" t="str">
        <f>[1]I_Summary!E602</f>
        <v/>
      </c>
      <c r="F688" s="946"/>
      <c r="G688" s="251" t="str">
        <f>[1]I_Summary!G602</f>
        <v/>
      </c>
      <c r="H688" s="252"/>
      <c r="I688" s="7" t="str">
        <f>[1]I_Summary!I602</f>
        <v/>
      </c>
      <c r="J688" s="7" t="str">
        <f>[1]I_Summary!J602</f>
        <v/>
      </c>
      <c r="K688" s="7" t="str">
        <f>[1]I_Summary!K602</f>
        <v/>
      </c>
      <c r="L688" s="7" t="str">
        <f>[1]I_Summary!L602</f>
        <v/>
      </c>
      <c r="M688" s="7" t="str">
        <f>[1]I_Summary!M602</f>
        <v/>
      </c>
      <c r="N688" s="7" t="str">
        <f>[1]I_Summary!N602</f>
        <v/>
      </c>
      <c r="P688" s="340" t="str">
        <f>EUconst_SubMeasureImpact&amp;I660&amp;"_"&amp;D688</f>
        <v>SubMeasImp__8</v>
      </c>
    </row>
    <row r="689" spans="2:16" ht="12.75" customHeight="1" x14ac:dyDescent="0.2">
      <c r="B689" s="219"/>
      <c r="C689" s="219"/>
      <c r="D689" s="301">
        <v>9</v>
      </c>
      <c r="E689" s="945" t="str">
        <f>[1]I_Summary!E603</f>
        <v/>
      </c>
      <c r="F689" s="946"/>
      <c r="G689" s="251" t="str">
        <f>[1]I_Summary!G603</f>
        <v/>
      </c>
      <c r="H689" s="252"/>
      <c r="I689" s="7" t="str">
        <f>[1]I_Summary!I603</f>
        <v/>
      </c>
      <c r="J689" s="7" t="str">
        <f>[1]I_Summary!J603</f>
        <v/>
      </c>
      <c r="K689" s="7" t="str">
        <f>[1]I_Summary!K603</f>
        <v/>
      </c>
      <c r="L689" s="7" t="str">
        <f>[1]I_Summary!L603</f>
        <v/>
      </c>
      <c r="M689" s="7" t="str">
        <f>[1]I_Summary!M603</f>
        <v/>
      </c>
      <c r="N689" s="7" t="str">
        <f>[1]I_Summary!N603</f>
        <v/>
      </c>
      <c r="P689" s="340" t="str">
        <f>EUconst_SubMeasureImpact&amp;I660&amp;"_"&amp;D689</f>
        <v>SubMeasImp__9</v>
      </c>
    </row>
    <row r="690" spans="2:16" ht="12.75" customHeight="1" x14ac:dyDescent="0.2">
      <c r="B690" s="219"/>
      <c r="C690" s="219"/>
      <c r="D690" s="301">
        <v>10</v>
      </c>
      <c r="E690" s="947" t="str">
        <f>[1]I_Summary!E604</f>
        <v/>
      </c>
      <c r="F690" s="948"/>
      <c r="G690" s="253" t="str">
        <f>[1]I_Summary!G604</f>
        <v/>
      </c>
      <c r="H690" s="254"/>
      <c r="I690" s="8" t="str">
        <f>[1]I_Summary!I604</f>
        <v/>
      </c>
      <c r="J690" s="8" t="str">
        <f>[1]I_Summary!J604</f>
        <v/>
      </c>
      <c r="K690" s="8" t="str">
        <f>[1]I_Summary!K604</f>
        <v/>
      </c>
      <c r="L690" s="8" t="str">
        <f>[1]I_Summary!L604</f>
        <v/>
      </c>
      <c r="M690" s="8" t="str">
        <f>[1]I_Summary!M604</f>
        <v/>
      </c>
      <c r="N690" s="8" t="str">
        <f>[1]I_Summary!N604</f>
        <v/>
      </c>
      <c r="P690" s="340" t="str">
        <f>EUconst_SubMeasureImpact&amp;I660&amp;"_"&amp;D690</f>
        <v>SubMeasImp__10</v>
      </c>
    </row>
    <row r="691" spans="2:16" ht="12.75" customHeight="1" x14ac:dyDescent="0.2">
      <c r="B691" s="219"/>
      <c r="C691" s="219"/>
      <c r="H691" s="366" t="str">
        <f>Translations!$B$323</f>
        <v>SUMA</v>
      </c>
      <c r="I691" s="367" t="str">
        <f>[1]I_Summary!I605</f>
        <v/>
      </c>
      <c r="J691" s="367" t="str">
        <f>[1]I_Summary!J605</f>
        <v/>
      </c>
      <c r="K691" s="367" t="str">
        <f>[1]I_Summary!K605</f>
        <v/>
      </c>
      <c r="L691" s="367" t="str">
        <f>[1]I_Summary!L605</f>
        <v/>
      </c>
      <c r="M691" s="367" t="str">
        <f>[1]I_Summary!M605</f>
        <v/>
      </c>
      <c r="N691" s="367" t="str">
        <f>[1]I_Summary!N605</f>
        <v/>
      </c>
    </row>
    <row r="692" spans="2:16" ht="5.0999999999999996" customHeight="1" x14ac:dyDescent="0.2">
      <c r="B692" s="219"/>
      <c r="C692" s="219"/>
    </row>
    <row r="693" spans="2:16" ht="12.75" customHeight="1" x14ac:dyDescent="0.2">
      <c r="B693" s="219"/>
      <c r="C693" s="219"/>
      <c r="D693" s="337" t="s">
        <v>121</v>
      </c>
      <c r="E693" s="176" t="str">
        <f>Translations!$B$324</f>
        <v>Wpływ każdego środka na redukcję (100% = wartość wyjściowa z pkt i.)</v>
      </c>
    </row>
    <row r="694" spans="2:16" ht="5.0999999999999996" customHeight="1" x14ac:dyDescent="0.2">
      <c r="B694" s="219"/>
      <c r="C694" s="219"/>
    </row>
    <row r="695" spans="2:16" ht="12.75" customHeight="1" x14ac:dyDescent="0.2">
      <c r="B695" s="219"/>
      <c r="C695" s="219"/>
      <c r="E695" s="365" t="str">
        <f>Translations!$B$199</f>
        <v>Środki</v>
      </c>
      <c r="F695" s="183"/>
      <c r="G695" s="368" t="str">
        <f>Translations!$B$228</f>
        <v>Szczegółowy opis inwestycji</v>
      </c>
      <c r="I695" s="290">
        <v>2025</v>
      </c>
      <c r="J695" s="290">
        <v>2030</v>
      </c>
      <c r="K695" s="290">
        <v>2035</v>
      </c>
      <c r="L695" s="290">
        <v>2040</v>
      </c>
      <c r="M695" s="290">
        <v>2045</v>
      </c>
      <c r="N695" s="290">
        <v>2050</v>
      </c>
    </row>
    <row r="696" spans="2:16" ht="12.75" customHeight="1" x14ac:dyDescent="0.2">
      <c r="B696" s="219"/>
      <c r="C696" s="219"/>
      <c r="D696" s="301">
        <v>1</v>
      </c>
      <c r="E696" s="957" t="str">
        <f>[1]I_Summary!E610</f>
        <v/>
      </c>
      <c r="F696" s="957"/>
      <c r="G696" s="249" t="str">
        <f>[1]I_Summary!G610</f>
        <v/>
      </c>
      <c r="H696" s="250"/>
      <c r="I696" s="6" t="str">
        <f>[1]I_Summary!I610</f>
        <v/>
      </c>
      <c r="J696" s="6" t="str">
        <f>[1]I_Summary!J610</f>
        <v/>
      </c>
      <c r="K696" s="6" t="str">
        <f>[1]I_Summary!K610</f>
        <v/>
      </c>
      <c r="L696" s="6" t="str">
        <f>[1]I_Summary!L610</f>
        <v/>
      </c>
      <c r="M696" s="6" t="str">
        <f>[1]I_Summary!M610</f>
        <v/>
      </c>
      <c r="N696" s="6" t="str">
        <f>[1]I_Summary!N610</f>
        <v/>
      </c>
      <c r="P696" s="340" t="str">
        <f>EUconst_SubAbsoluteReduction&amp;I660</f>
        <v>AbsRed_</v>
      </c>
    </row>
    <row r="697" spans="2:16" ht="12.75" customHeight="1" x14ac:dyDescent="0.2">
      <c r="B697" s="219"/>
      <c r="C697" s="219"/>
      <c r="D697" s="301">
        <v>2</v>
      </c>
      <c r="E697" s="945" t="str">
        <f>[1]I_Summary!E611</f>
        <v/>
      </c>
      <c r="F697" s="946"/>
      <c r="G697" s="251" t="str">
        <f>[1]I_Summary!G611</f>
        <v/>
      </c>
      <c r="H697" s="252"/>
      <c r="I697" s="7" t="str">
        <f>[1]I_Summary!I611</f>
        <v/>
      </c>
      <c r="J697" s="7" t="str">
        <f>[1]I_Summary!J611</f>
        <v/>
      </c>
      <c r="K697" s="7" t="str">
        <f>[1]I_Summary!K611</f>
        <v/>
      </c>
      <c r="L697" s="7" t="str">
        <f>[1]I_Summary!L611</f>
        <v/>
      </c>
      <c r="M697" s="7" t="str">
        <f>[1]I_Summary!M611</f>
        <v/>
      </c>
      <c r="N697" s="7" t="str">
        <f>[1]I_Summary!N611</f>
        <v/>
      </c>
      <c r="P697" s="340" t="str">
        <f>EUconst_SubAbsoluteReduction&amp;I660</f>
        <v>AbsRed_</v>
      </c>
    </row>
    <row r="698" spans="2:16" ht="12.75" customHeight="1" x14ac:dyDescent="0.2">
      <c r="B698" s="219"/>
      <c r="C698" s="219"/>
      <c r="D698" s="301">
        <v>3</v>
      </c>
      <c r="E698" s="945" t="str">
        <f>[1]I_Summary!E612</f>
        <v/>
      </c>
      <c r="F698" s="946"/>
      <c r="G698" s="251" t="str">
        <f>[1]I_Summary!G612</f>
        <v/>
      </c>
      <c r="H698" s="252"/>
      <c r="I698" s="7" t="str">
        <f>[1]I_Summary!I612</f>
        <v/>
      </c>
      <c r="J698" s="7" t="str">
        <f>[1]I_Summary!J612</f>
        <v/>
      </c>
      <c r="K698" s="7" t="str">
        <f>[1]I_Summary!K612</f>
        <v/>
      </c>
      <c r="L698" s="7" t="str">
        <f>[1]I_Summary!L612</f>
        <v/>
      </c>
      <c r="M698" s="7" t="str">
        <f>[1]I_Summary!M612</f>
        <v/>
      </c>
      <c r="N698" s="7" t="str">
        <f>[1]I_Summary!N612</f>
        <v/>
      </c>
      <c r="P698" s="340" t="str">
        <f>EUconst_SubAbsoluteReduction&amp;I660</f>
        <v>AbsRed_</v>
      </c>
    </row>
    <row r="699" spans="2:16" ht="12.75" customHeight="1" x14ac:dyDescent="0.2">
      <c r="B699" s="219"/>
      <c r="C699" s="219"/>
      <c r="D699" s="301">
        <v>4</v>
      </c>
      <c r="E699" s="945" t="str">
        <f>[1]I_Summary!E613</f>
        <v/>
      </c>
      <c r="F699" s="946"/>
      <c r="G699" s="251" t="str">
        <f>[1]I_Summary!G613</f>
        <v/>
      </c>
      <c r="H699" s="252"/>
      <c r="I699" s="7" t="str">
        <f>[1]I_Summary!I613</f>
        <v/>
      </c>
      <c r="J699" s="7" t="str">
        <f>[1]I_Summary!J613</f>
        <v/>
      </c>
      <c r="K699" s="7" t="str">
        <f>[1]I_Summary!K613</f>
        <v/>
      </c>
      <c r="L699" s="7" t="str">
        <f>[1]I_Summary!L613</f>
        <v/>
      </c>
      <c r="M699" s="7" t="str">
        <f>[1]I_Summary!M613</f>
        <v/>
      </c>
      <c r="N699" s="7" t="str">
        <f>[1]I_Summary!N613</f>
        <v/>
      </c>
      <c r="P699" s="340" t="str">
        <f>EUconst_SubAbsoluteReduction&amp;I660</f>
        <v>AbsRed_</v>
      </c>
    </row>
    <row r="700" spans="2:16" ht="12.75" customHeight="1" x14ac:dyDescent="0.2">
      <c r="B700" s="219"/>
      <c r="C700" s="219"/>
      <c r="D700" s="301">
        <v>5</v>
      </c>
      <c r="E700" s="945" t="str">
        <f>[1]I_Summary!E614</f>
        <v/>
      </c>
      <c r="F700" s="946"/>
      <c r="G700" s="251" t="str">
        <f>[1]I_Summary!G614</f>
        <v/>
      </c>
      <c r="H700" s="252"/>
      <c r="I700" s="7" t="str">
        <f>[1]I_Summary!I614</f>
        <v/>
      </c>
      <c r="J700" s="7" t="str">
        <f>[1]I_Summary!J614</f>
        <v/>
      </c>
      <c r="K700" s="7" t="str">
        <f>[1]I_Summary!K614</f>
        <v/>
      </c>
      <c r="L700" s="7" t="str">
        <f>[1]I_Summary!L614</f>
        <v/>
      </c>
      <c r="M700" s="7" t="str">
        <f>[1]I_Summary!M614</f>
        <v/>
      </c>
      <c r="N700" s="7" t="str">
        <f>[1]I_Summary!N614</f>
        <v/>
      </c>
      <c r="P700" s="340" t="str">
        <f>EUconst_SubAbsoluteReduction&amp;I660</f>
        <v>AbsRed_</v>
      </c>
    </row>
    <row r="701" spans="2:16" ht="12.75" customHeight="1" x14ac:dyDescent="0.2">
      <c r="B701" s="219"/>
      <c r="C701" s="219"/>
      <c r="D701" s="301">
        <v>6</v>
      </c>
      <c r="E701" s="945" t="str">
        <f>[1]I_Summary!E615</f>
        <v/>
      </c>
      <c r="F701" s="946"/>
      <c r="G701" s="251" t="str">
        <f>[1]I_Summary!G615</f>
        <v/>
      </c>
      <c r="H701" s="252"/>
      <c r="I701" s="7" t="str">
        <f>[1]I_Summary!I615</f>
        <v/>
      </c>
      <c r="J701" s="7" t="str">
        <f>[1]I_Summary!J615</f>
        <v/>
      </c>
      <c r="K701" s="7" t="str">
        <f>[1]I_Summary!K615</f>
        <v/>
      </c>
      <c r="L701" s="7" t="str">
        <f>[1]I_Summary!L615</f>
        <v/>
      </c>
      <c r="M701" s="7" t="str">
        <f>[1]I_Summary!M615</f>
        <v/>
      </c>
      <c r="N701" s="7" t="str">
        <f>[1]I_Summary!N615</f>
        <v/>
      </c>
      <c r="P701" s="340" t="str">
        <f>EUconst_SubAbsoluteReduction&amp;I660</f>
        <v>AbsRed_</v>
      </c>
    </row>
    <row r="702" spans="2:16" ht="12.75" customHeight="1" x14ac:dyDescent="0.2">
      <c r="B702" s="219"/>
      <c r="C702" s="219"/>
      <c r="D702" s="301">
        <v>7</v>
      </c>
      <c r="E702" s="945" t="str">
        <f>[1]I_Summary!E616</f>
        <v/>
      </c>
      <c r="F702" s="946"/>
      <c r="G702" s="251" t="str">
        <f>[1]I_Summary!G616</f>
        <v/>
      </c>
      <c r="H702" s="252"/>
      <c r="I702" s="7" t="str">
        <f>[1]I_Summary!I616</f>
        <v/>
      </c>
      <c r="J702" s="7" t="str">
        <f>[1]I_Summary!J616</f>
        <v/>
      </c>
      <c r="K702" s="7" t="str">
        <f>[1]I_Summary!K616</f>
        <v/>
      </c>
      <c r="L702" s="7" t="str">
        <f>[1]I_Summary!L616</f>
        <v/>
      </c>
      <c r="M702" s="7" t="str">
        <f>[1]I_Summary!M616</f>
        <v/>
      </c>
      <c r="N702" s="7" t="str">
        <f>[1]I_Summary!N616</f>
        <v/>
      </c>
      <c r="P702" s="340" t="str">
        <f>EUconst_SubAbsoluteReduction&amp;I660</f>
        <v>AbsRed_</v>
      </c>
    </row>
    <row r="703" spans="2:16" ht="12.75" customHeight="1" x14ac:dyDescent="0.2">
      <c r="B703" s="219"/>
      <c r="C703" s="219"/>
      <c r="D703" s="301">
        <v>8</v>
      </c>
      <c r="E703" s="945" t="str">
        <f>[1]I_Summary!E617</f>
        <v/>
      </c>
      <c r="F703" s="946"/>
      <c r="G703" s="251" t="str">
        <f>[1]I_Summary!G617</f>
        <v/>
      </c>
      <c r="H703" s="252"/>
      <c r="I703" s="7" t="str">
        <f>[1]I_Summary!I617</f>
        <v/>
      </c>
      <c r="J703" s="7" t="str">
        <f>[1]I_Summary!J617</f>
        <v/>
      </c>
      <c r="K703" s="7" t="str">
        <f>[1]I_Summary!K617</f>
        <v/>
      </c>
      <c r="L703" s="7" t="str">
        <f>[1]I_Summary!L617</f>
        <v/>
      </c>
      <c r="M703" s="7" t="str">
        <f>[1]I_Summary!M617</f>
        <v/>
      </c>
      <c r="N703" s="7" t="str">
        <f>[1]I_Summary!N617</f>
        <v/>
      </c>
      <c r="P703" s="340" t="str">
        <f>EUconst_SubAbsoluteReduction&amp;I660</f>
        <v>AbsRed_</v>
      </c>
    </row>
    <row r="704" spans="2:16" ht="12.75" customHeight="1" x14ac:dyDescent="0.2">
      <c r="B704" s="219"/>
      <c r="C704" s="219"/>
      <c r="D704" s="301">
        <v>9</v>
      </c>
      <c r="E704" s="945" t="str">
        <f>[1]I_Summary!E618</f>
        <v/>
      </c>
      <c r="F704" s="946"/>
      <c r="G704" s="251" t="str">
        <f>[1]I_Summary!G618</f>
        <v/>
      </c>
      <c r="H704" s="252"/>
      <c r="I704" s="7" t="str">
        <f>[1]I_Summary!I618</f>
        <v/>
      </c>
      <c r="J704" s="7" t="str">
        <f>[1]I_Summary!J618</f>
        <v/>
      </c>
      <c r="K704" s="7" t="str">
        <f>[1]I_Summary!K618</f>
        <v/>
      </c>
      <c r="L704" s="7" t="str">
        <f>[1]I_Summary!L618</f>
        <v/>
      </c>
      <c r="M704" s="7" t="str">
        <f>[1]I_Summary!M618</f>
        <v/>
      </c>
      <c r="N704" s="7" t="str">
        <f>[1]I_Summary!N618</f>
        <v/>
      </c>
      <c r="P704" s="340" t="str">
        <f>EUconst_SubAbsoluteReduction&amp;I660</f>
        <v>AbsRed_</v>
      </c>
    </row>
    <row r="705" spans="1:19" ht="12.75" customHeight="1" x14ac:dyDescent="0.2">
      <c r="B705" s="219"/>
      <c r="C705" s="219"/>
      <c r="D705" s="301">
        <v>10</v>
      </c>
      <c r="E705" s="947" t="str">
        <f>[1]I_Summary!E619</f>
        <v/>
      </c>
      <c r="F705" s="948"/>
      <c r="G705" s="253" t="str">
        <f>[1]I_Summary!G619</f>
        <v/>
      </c>
      <c r="H705" s="254"/>
      <c r="I705" s="8" t="str">
        <f>[1]I_Summary!I619</f>
        <v/>
      </c>
      <c r="J705" s="8" t="str">
        <f>[1]I_Summary!J619</f>
        <v/>
      </c>
      <c r="K705" s="8" t="str">
        <f>[1]I_Summary!K619</f>
        <v/>
      </c>
      <c r="L705" s="8" t="str">
        <f>[1]I_Summary!L619</f>
        <v/>
      </c>
      <c r="M705" s="8" t="str">
        <f>[1]I_Summary!M619</f>
        <v/>
      </c>
      <c r="N705" s="8" t="str">
        <f>[1]I_Summary!N619</f>
        <v/>
      </c>
      <c r="P705" s="340" t="str">
        <f>EUconst_SubAbsoluteReduction&amp;I660</f>
        <v>AbsRed_</v>
      </c>
    </row>
    <row r="706" spans="1:19" ht="12.75" customHeight="1" x14ac:dyDescent="0.2">
      <c r="B706" s="219"/>
      <c r="C706" s="219"/>
      <c r="H706" s="366" t="str">
        <f>Translations!$B$323</f>
        <v>SUMA</v>
      </c>
      <c r="I706" s="369" t="str">
        <f>[1]I_Summary!I620</f>
        <v/>
      </c>
      <c r="J706" s="369" t="str">
        <f>[1]I_Summary!J620</f>
        <v/>
      </c>
      <c r="K706" s="369" t="str">
        <f>[1]I_Summary!K620</f>
        <v/>
      </c>
      <c r="L706" s="369" t="str">
        <f>[1]I_Summary!L620</f>
        <v/>
      </c>
      <c r="M706" s="369" t="str">
        <f>[1]I_Summary!M620</f>
        <v/>
      </c>
      <c r="N706" s="369" t="str">
        <f>[1]I_Summary!N620</f>
        <v/>
      </c>
    </row>
    <row r="707" spans="1:19" ht="12.75" customHeight="1" x14ac:dyDescent="0.2"/>
    <row r="708" spans="1:19" ht="5.0999999999999996" customHeight="1" thickBot="1" x14ac:dyDescent="0.25">
      <c r="E708" s="334"/>
      <c r="F708" s="183"/>
      <c r="G708" s="183"/>
      <c r="H708" s="183"/>
      <c r="I708" s="183"/>
      <c r="J708" s="183"/>
      <c r="K708" s="183"/>
      <c r="L708" s="183"/>
      <c r="M708" s="183"/>
      <c r="N708" s="183"/>
    </row>
    <row r="709" spans="1:19" ht="5.0999999999999996" customHeight="1" thickBot="1" x14ac:dyDescent="0.3">
      <c r="C709" s="335"/>
      <c r="D709" s="335"/>
      <c r="E709" s="335"/>
      <c r="F709" s="335"/>
      <c r="G709" s="335"/>
      <c r="H709" s="335"/>
      <c r="I709" s="335"/>
      <c r="J709" s="335"/>
      <c r="K709" s="335"/>
      <c r="L709" s="335"/>
      <c r="M709" s="335"/>
      <c r="N709" s="335"/>
    </row>
    <row r="710" spans="1:19" ht="20.100000000000001" customHeight="1" thickBot="1" x14ac:dyDescent="0.25">
      <c r="C710" s="302">
        <v>9</v>
      </c>
      <c r="D710" s="935" t="str">
        <f>Translations!$B$262</f>
        <v>Podinstalacje objęte wskaźnikiem emisyjności dla produktów:</v>
      </c>
      <c r="E710" s="936"/>
      <c r="F710" s="936"/>
      <c r="G710" s="936"/>
      <c r="H710" s="937"/>
      <c r="I710" s="964" t="str">
        <f>[1]I_Summary!I624</f>
        <v/>
      </c>
      <c r="J710" s="965"/>
      <c r="K710" s="965"/>
      <c r="L710" s="965"/>
      <c r="M710" s="965"/>
      <c r="N710" s="966"/>
      <c r="P710" s="118" t="str">
        <f>Translations!$B$318</f>
        <v>Podinstalacje produktowe</v>
      </c>
      <c r="R710" s="336" t="str">
        <f>I710</f>
        <v/>
      </c>
    </row>
    <row r="711" spans="1:19" ht="5.0999999999999996" customHeight="1" x14ac:dyDescent="0.2"/>
    <row r="712" spans="1:19" ht="12.75" customHeight="1" x14ac:dyDescent="0.2">
      <c r="A712" s="147"/>
      <c r="B712" s="173"/>
      <c r="D712" s="337"/>
      <c r="E712" s="960" t="str">
        <f>Translations!$B$571</f>
        <v>Data rozpoczęcia</v>
      </c>
      <c r="F712" s="961"/>
      <c r="G712" s="339" t="str">
        <f>IFERROR(INDEX([1]C_InstallationDescription!$V$17:$V$26,MATCH(C710,[1]C_InstallationDescription!$S$17:$S$26,0)),"")</f>
        <v/>
      </c>
      <c r="P712" s="340" t="str">
        <f>EUconst_StartRow&amp;I710</f>
        <v>Start_</v>
      </c>
    </row>
    <row r="713" spans="1:19" ht="12.75" customHeight="1" x14ac:dyDescent="0.2">
      <c r="A713" s="147"/>
      <c r="B713" s="173"/>
      <c r="D713" s="337"/>
      <c r="E713" s="962" t="s">
        <v>2275</v>
      </c>
      <c r="F713" s="963"/>
      <c r="G713" s="342" t="str">
        <f>IFERROR(INDEX([1]C_InstallationDescription!$W$17:$W$26,MATCH(C710,[1]C_InstallationDescription!$S$17:$S$26,0)),"")</f>
        <v/>
      </c>
      <c r="O713" s="343"/>
      <c r="P713" s="340" t="str">
        <f>EUconst_CessationRow&amp;I710</f>
        <v>Cessation_</v>
      </c>
      <c r="Q713" s="344"/>
      <c r="R713" s="344"/>
      <c r="S713" s="195"/>
    </row>
    <row r="714" spans="1:19" ht="5.0999999999999996" customHeight="1" x14ac:dyDescent="0.2"/>
    <row r="715" spans="1:19" ht="12.75" customHeight="1" x14ac:dyDescent="0.2">
      <c r="A715" s="147"/>
      <c r="B715" s="173"/>
      <c r="D715" s="345"/>
      <c r="F715" s="346"/>
      <c r="G715" s="347" t="str">
        <f>[1]Translations!$B$169</f>
        <v>Baseline</v>
      </c>
      <c r="H715" s="348" t="str">
        <f xml:space="preserve"> EUconst_Unit</f>
        <v>Jednostka</v>
      </c>
      <c r="I715" s="290">
        <v>2025</v>
      </c>
      <c r="J715" s="290">
        <v>2030</v>
      </c>
      <c r="K715" s="290">
        <v>2035</v>
      </c>
      <c r="L715" s="290">
        <v>2040</v>
      </c>
      <c r="M715" s="290">
        <v>2045</v>
      </c>
      <c r="N715" s="290">
        <v>2050</v>
      </c>
    </row>
    <row r="716" spans="1:19" ht="12.75" customHeight="1" x14ac:dyDescent="0.2">
      <c r="A716" s="147"/>
      <c r="B716" s="173"/>
      <c r="D716" s="337" t="s">
        <v>117</v>
      </c>
      <c r="E716" s="960" t="str">
        <f>[1]Translations!$B$264</f>
        <v>Specific emission targets</v>
      </c>
      <c r="F716" s="961"/>
      <c r="G716" s="339" t="str">
        <f>[1]F_ProdBM!G459</f>
        <v/>
      </c>
      <c r="H716" s="349" t="str">
        <f>[1]F_ProdBM!H459</f>
        <v/>
      </c>
      <c r="I716" s="350" t="str">
        <f>IF([1]F_ProdBM!I459="","",[1]F_ProdBM!I459)</f>
        <v/>
      </c>
      <c r="J716" s="351" t="str">
        <f>IF([1]F_ProdBM!J459="","",[1]F_ProdBM!J459)</f>
        <v/>
      </c>
      <c r="K716" s="351" t="str">
        <f>IF([1]F_ProdBM!K459="","",[1]F_ProdBM!K459)</f>
        <v/>
      </c>
      <c r="L716" s="351" t="str">
        <f>IF([1]F_ProdBM!L459="","",[1]F_ProdBM!L459)</f>
        <v/>
      </c>
      <c r="M716" s="351" t="str">
        <f>IF([1]F_ProdBM!M459="","",[1]F_ProdBM!M459)</f>
        <v/>
      </c>
      <c r="N716" s="351" t="str">
        <f>IF([1]F_ProdBM!N459="","",[1]F_ProdBM!N459)</f>
        <v/>
      </c>
      <c r="P716" s="275" t="str">
        <f>EUConst_Target&amp;I710</f>
        <v>Target_</v>
      </c>
    </row>
    <row r="717" spans="1:19" ht="12.75" customHeight="1" x14ac:dyDescent="0.2">
      <c r="A717" s="147"/>
      <c r="B717" s="173"/>
      <c r="D717" s="337" t="s">
        <v>118</v>
      </c>
      <c r="E717" s="962" t="str">
        <f>[1]Translations!$B$268</f>
        <v>Absolute emission targets</v>
      </c>
      <c r="F717" s="963"/>
      <c r="G717" s="342" t="str">
        <f>[1]F_ProdBM!G461</f>
        <v/>
      </c>
      <c r="H717" s="352" t="str">
        <f>[1]F_ProdBM!H461</f>
        <v>t CO2e</v>
      </c>
      <c r="I717" s="353" t="str">
        <f>IF([1]F_ProdBM!I461="","",[1]F_ProdBM!I461)</f>
        <v/>
      </c>
      <c r="J717" s="342" t="str">
        <f>IF([1]F_ProdBM!J461="","",[1]F_ProdBM!J461)</f>
        <v/>
      </c>
      <c r="K717" s="342" t="str">
        <f>IF([1]F_ProdBM!K461="","",[1]F_ProdBM!K461)</f>
        <v/>
      </c>
      <c r="L717" s="342" t="str">
        <f>IF([1]F_ProdBM!L461="","",[1]F_ProdBM!L461)</f>
        <v/>
      </c>
      <c r="M717" s="342" t="str">
        <f>IF([1]F_ProdBM!M461="","",[1]F_ProdBM!M461)</f>
        <v/>
      </c>
      <c r="N717" s="342" t="str">
        <f>IF([1]F_ProdBM!N461="","",[1]F_ProdBM!N461)</f>
        <v/>
      </c>
      <c r="O717" s="343"/>
      <c r="P717" s="275" t="str">
        <f>EUConst_TargetAbs&amp;I710</f>
        <v>TargetAbs_</v>
      </c>
      <c r="Q717" s="344"/>
      <c r="R717" s="344"/>
      <c r="S717" s="195"/>
    </row>
    <row r="718" spans="1:19" ht="5.0999999999999996" customHeight="1" x14ac:dyDescent="0.2"/>
    <row r="719" spans="1:19" ht="25.5" customHeight="1" x14ac:dyDescent="0.2">
      <c r="E719" s="354"/>
      <c r="F719" s="354"/>
      <c r="G719" s="354"/>
      <c r="H719" s="355" t="str">
        <f>Translations!$B$271</f>
        <v>Wartość wyjściowa</v>
      </c>
      <c r="I719" s="943">
        <v>2025</v>
      </c>
      <c r="J719" s="943">
        <v>2030</v>
      </c>
      <c r="K719" s="943">
        <v>2035</v>
      </c>
      <c r="L719" s="943">
        <v>2040</v>
      </c>
      <c r="M719" s="943">
        <v>2045</v>
      </c>
      <c r="N719" s="943">
        <v>2050</v>
      </c>
    </row>
    <row r="720" spans="1:19" ht="12.75" customHeight="1" x14ac:dyDescent="0.2">
      <c r="E720" s="354"/>
      <c r="F720" s="354"/>
      <c r="G720" s="354"/>
      <c r="H720" s="361" t="str">
        <f>[1]I_Summary!H627</f>
        <v/>
      </c>
      <c r="I720" s="944"/>
      <c r="J720" s="944"/>
      <c r="K720" s="944"/>
      <c r="L720" s="944"/>
      <c r="M720" s="944"/>
      <c r="N720" s="944"/>
    </row>
    <row r="721" spans="2:16" ht="12.75" customHeight="1" x14ac:dyDescent="0.2">
      <c r="B721" s="219"/>
      <c r="C721" s="219"/>
      <c r="D721" s="337" t="s">
        <v>117</v>
      </c>
      <c r="E721" s="931" t="str">
        <f>Translations!$B$319</f>
        <v>Wartości docelowe w odniesieniu do wartości wyjściowych</v>
      </c>
      <c r="F721" s="931"/>
      <c r="G721" s="932"/>
      <c r="H721" s="17" t="str">
        <f>[1]I_Summary!H628</f>
        <v/>
      </c>
      <c r="I721" s="12" t="str">
        <f>[1]I_Summary!I628</f>
        <v/>
      </c>
      <c r="J721" s="12" t="str">
        <f>[1]I_Summary!J628</f>
        <v/>
      </c>
      <c r="K721" s="12" t="str">
        <f>[1]I_Summary!K628</f>
        <v/>
      </c>
      <c r="L721" s="12" t="str">
        <f>[1]I_Summary!L628</f>
        <v/>
      </c>
      <c r="M721" s="12" t="str">
        <f>[1]I_Summary!M628</f>
        <v/>
      </c>
      <c r="N721" s="12" t="str">
        <f>[1]I_Summary!N628</f>
        <v/>
      </c>
      <c r="P721" s="275" t="str">
        <f>EUconst_SubRelToBaseline&amp;I710</f>
        <v>RelBL_</v>
      </c>
    </row>
    <row r="722" spans="2:16" ht="12.75" customHeight="1" x14ac:dyDescent="0.2">
      <c r="B722" s="219"/>
      <c r="C722" s="219"/>
      <c r="D722" s="337" t="s">
        <v>118</v>
      </c>
      <c r="E722" s="933" t="str">
        <f>Translations!$B$320</f>
        <v>Wartości docelowe w odniesieniu do wielkości benchmarku</v>
      </c>
      <c r="F722" s="933"/>
      <c r="G722" s="934"/>
      <c r="H722" s="19" t="str">
        <f>[1]I_Summary!H629</f>
        <v/>
      </c>
      <c r="I722" s="5" t="str">
        <f>[1]I_Summary!I629</f>
        <v/>
      </c>
      <c r="J722" s="5" t="str">
        <f>[1]I_Summary!J629</f>
        <v/>
      </c>
      <c r="K722" s="5" t="str">
        <f>[1]I_Summary!K629</f>
        <v/>
      </c>
      <c r="L722" s="5" t="str">
        <f>[1]I_Summary!L629</f>
        <v/>
      </c>
      <c r="M722" s="5" t="str">
        <f>[1]I_Summary!M629</f>
        <v/>
      </c>
      <c r="N722" s="5" t="str">
        <f>[1]I_Summary!N629</f>
        <v/>
      </c>
      <c r="P722" s="275" t="str">
        <f>EUconst_SubRelToBM&amp;I710</f>
        <v>RelBM_</v>
      </c>
    </row>
    <row r="723" spans="2:16" ht="5.0999999999999996" customHeight="1" x14ac:dyDescent="0.2">
      <c r="B723" s="219"/>
      <c r="C723" s="219"/>
    </row>
    <row r="724" spans="2:16" ht="25.5" customHeight="1" x14ac:dyDescent="0.2">
      <c r="B724" s="219"/>
      <c r="C724" s="219"/>
      <c r="D724" s="354"/>
      <c r="E724" s="354"/>
      <c r="F724" s="354"/>
      <c r="G724" s="354"/>
      <c r="H724" s="355" t="str">
        <f>Translations!$B$271</f>
        <v>Wartość wyjściowa</v>
      </c>
      <c r="I724" s="943">
        <v>2025</v>
      </c>
      <c r="J724" s="943">
        <v>2030</v>
      </c>
      <c r="K724" s="943">
        <v>2035</v>
      </c>
      <c r="L724" s="943">
        <v>2040</v>
      </c>
      <c r="M724" s="943">
        <v>2045</v>
      </c>
      <c r="N724" s="943">
        <v>2050</v>
      </c>
    </row>
    <row r="725" spans="2:16" ht="12.75" customHeight="1" x14ac:dyDescent="0.2">
      <c r="B725" s="219"/>
      <c r="C725" s="219"/>
      <c r="G725" s="354"/>
      <c r="H725" s="361" t="str">
        <f>[1]I_Summary!H632</f>
        <v/>
      </c>
      <c r="I725" s="944"/>
      <c r="J725" s="944"/>
      <c r="K725" s="944"/>
      <c r="L725" s="944"/>
      <c r="M725" s="944"/>
      <c r="N725" s="944"/>
    </row>
    <row r="726" spans="2:16" ht="12.75" customHeight="1" x14ac:dyDescent="0.2">
      <c r="B726" s="219"/>
      <c r="C726" s="219"/>
      <c r="D726" s="337" t="s">
        <v>119</v>
      </c>
      <c r="E726" s="953" t="str">
        <f>Translations!$B$321</f>
        <v>Bezwzględna redukcja w porównaniu z wartością wyjściową</v>
      </c>
      <c r="F726" s="953"/>
      <c r="G726" s="953"/>
      <c r="H726" s="363" t="str">
        <f>[1]I_Summary!H633</f>
        <v/>
      </c>
      <c r="I726" s="364" t="str">
        <f>[1]I_Summary!I633</f>
        <v/>
      </c>
      <c r="J726" s="364" t="str">
        <f>[1]I_Summary!J633</f>
        <v/>
      </c>
      <c r="K726" s="364" t="str">
        <f>[1]I_Summary!K633</f>
        <v/>
      </c>
      <c r="L726" s="364" t="str">
        <f>[1]I_Summary!L633</f>
        <v/>
      </c>
      <c r="M726" s="364" t="str">
        <f>[1]I_Summary!M633</f>
        <v/>
      </c>
      <c r="N726" s="364" t="str">
        <f>[1]I_Summary!N633</f>
        <v/>
      </c>
      <c r="P726" s="340" t="str">
        <f>EUconst_SubAbsoluteReduction&amp;I710</f>
        <v>AbsRed_</v>
      </c>
    </row>
    <row r="727" spans="2:16" ht="5.0999999999999996" customHeight="1" x14ac:dyDescent="0.2">
      <c r="B727" s="219"/>
      <c r="C727" s="219"/>
    </row>
    <row r="728" spans="2:16" ht="12.75" customHeight="1" x14ac:dyDescent="0.2">
      <c r="B728" s="219"/>
      <c r="C728" s="219"/>
      <c r="D728" s="337" t="s">
        <v>120</v>
      </c>
      <c r="E728" s="176" t="str">
        <f>Translations!$B$322</f>
        <v>Wpływ każdego środka na redukcję (100% = wartość wyjściowa z pkt i.)</v>
      </c>
    </row>
    <row r="729" spans="2:16" ht="5.0999999999999996" customHeight="1" x14ac:dyDescent="0.2">
      <c r="B729" s="219"/>
      <c r="C729" s="219"/>
    </row>
    <row r="730" spans="2:16" ht="12.75" customHeight="1" x14ac:dyDescent="0.2">
      <c r="B730" s="219"/>
      <c r="C730" s="219"/>
      <c r="E730" s="365" t="str">
        <f>Translations!$B$199</f>
        <v>Środki</v>
      </c>
      <c r="F730" s="183"/>
      <c r="G730" s="958" t="str">
        <f>Translations!$B$228</f>
        <v>Szczegółowy opis inwestycji</v>
      </c>
      <c r="H730" s="959"/>
      <c r="I730" s="290">
        <v>2025</v>
      </c>
      <c r="J730" s="290">
        <v>2030</v>
      </c>
      <c r="K730" s="290">
        <v>2035</v>
      </c>
      <c r="L730" s="290">
        <v>2040</v>
      </c>
      <c r="M730" s="290">
        <v>2045</v>
      </c>
      <c r="N730" s="290">
        <v>2050</v>
      </c>
    </row>
    <row r="731" spans="2:16" ht="12.75" customHeight="1" x14ac:dyDescent="0.2">
      <c r="B731" s="219"/>
      <c r="C731" s="219"/>
      <c r="D731" s="301">
        <v>1</v>
      </c>
      <c r="E731" s="957" t="str">
        <f>[1]I_Summary!E638</f>
        <v/>
      </c>
      <c r="F731" s="957"/>
      <c r="G731" s="249" t="str">
        <f>[1]I_Summary!G638</f>
        <v/>
      </c>
      <c r="H731" s="250"/>
      <c r="I731" s="6" t="str">
        <f>[1]I_Summary!I638</f>
        <v/>
      </c>
      <c r="J731" s="6" t="str">
        <f>[1]I_Summary!J638</f>
        <v/>
      </c>
      <c r="K731" s="6" t="str">
        <f>[1]I_Summary!K638</f>
        <v/>
      </c>
      <c r="L731" s="6" t="str">
        <f>[1]I_Summary!L638</f>
        <v/>
      </c>
      <c r="M731" s="6" t="str">
        <f>[1]I_Summary!M638</f>
        <v/>
      </c>
      <c r="N731" s="6" t="str">
        <f>[1]I_Summary!N638</f>
        <v/>
      </c>
      <c r="P731" s="340" t="str">
        <f>EUconst_SubMeasureImpact&amp;I710&amp;"_"&amp;D731</f>
        <v>SubMeasImp__1</v>
      </c>
    </row>
    <row r="732" spans="2:16" ht="12.75" customHeight="1" x14ac:dyDescent="0.2">
      <c r="B732" s="219"/>
      <c r="C732" s="219"/>
      <c r="D732" s="301">
        <v>2</v>
      </c>
      <c r="E732" s="945" t="str">
        <f>[1]I_Summary!E639</f>
        <v/>
      </c>
      <c r="F732" s="946"/>
      <c r="G732" s="251" t="str">
        <f>[1]I_Summary!G639</f>
        <v/>
      </c>
      <c r="H732" s="252"/>
      <c r="I732" s="7" t="str">
        <f>[1]I_Summary!I639</f>
        <v/>
      </c>
      <c r="J732" s="7" t="str">
        <f>[1]I_Summary!J639</f>
        <v/>
      </c>
      <c r="K732" s="7" t="str">
        <f>[1]I_Summary!K639</f>
        <v/>
      </c>
      <c r="L732" s="7" t="str">
        <f>[1]I_Summary!L639</f>
        <v/>
      </c>
      <c r="M732" s="7" t="str">
        <f>[1]I_Summary!M639</f>
        <v/>
      </c>
      <c r="N732" s="7" t="str">
        <f>[1]I_Summary!N639</f>
        <v/>
      </c>
      <c r="P732" s="340" t="str">
        <f>EUconst_SubMeasureImpact&amp;I710&amp;"_"&amp;D732</f>
        <v>SubMeasImp__2</v>
      </c>
    </row>
    <row r="733" spans="2:16" ht="12.75" customHeight="1" x14ac:dyDescent="0.2">
      <c r="B733" s="219"/>
      <c r="C733" s="219"/>
      <c r="D733" s="301">
        <v>3</v>
      </c>
      <c r="E733" s="945" t="str">
        <f>[1]I_Summary!E640</f>
        <v/>
      </c>
      <c r="F733" s="946"/>
      <c r="G733" s="251" t="str">
        <f>[1]I_Summary!G640</f>
        <v/>
      </c>
      <c r="H733" s="252"/>
      <c r="I733" s="7" t="str">
        <f>[1]I_Summary!I640</f>
        <v/>
      </c>
      <c r="J733" s="7" t="str">
        <f>[1]I_Summary!J640</f>
        <v/>
      </c>
      <c r="K733" s="7" t="str">
        <f>[1]I_Summary!K640</f>
        <v/>
      </c>
      <c r="L733" s="7" t="str">
        <f>[1]I_Summary!L640</f>
        <v/>
      </c>
      <c r="M733" s="7" t="str">
        <f>[1]I_Summary!M640</f>
        <v/>
      </c>
      <c r="N733" s="7" t="str">
        <f>[1]I_Summary!N640</f>
        <v/>
      </c>
      <c r="P733" s="340" t="str">
        <f>EUconst_SubMeasureImpact&amp;I710&amp;"_"&amp;D733</f>
        <v>SubMeasImp__3</v>
      </c>
    </row>
    <row r="734" spans="2:16" ht="12.75" customHeight="1" x14ac:dyDescent="0.2">
      <c r="B734" s="219"/>
      <c r="C734" s="219"/>
      <c r="D734" s="301">
        <v>4</v>
      </c>
      <c r="E734" s="945" t="str">
        <f>[1]I_Summary!E641</f>
        <v/>
      </c>
      <c r="F734" s="946"/>
      <c r="G734" s="251" t="str">
        <f>[1]I_Summary!G641</f>
        <v/>
      </c>
      <c r="H734" s="252"/>
      <c r="I734" s="7" t="str">
        <f>[1]I_Summary!I641</f>
        <v/>
      </c>
      <c r="J734" s="7" t="str">
        <f>[1]I_Summary!J641</f>
        <v/>
      </c>
      <c r="K734" s="7" t="str">
        <f>[1]I_Summary!K641</f>
        <v/>
      </c>
      <c r="L734" s="7" t="str">
        <f>[1]I_Summary!L641</f>
        <v/>
      </c>
      <c r="M734" s="7" t="str">
        <f>[1]I_Summary!M641</f>
        <v/>
      </c>
      <c r="N734" s="7" t="str">
        <f>[1]I_Summary!N641</f>
        <v/>
      </c>
      <c r="P734" s="340" t="str">
        <f>EUconst_SubMeasureImpact&amp;I710&amp;"_"&amp;D734</f>
        <v>SubMeasImp__4</v>
      </c>
    </row>
    <row r="735" spans="2:16" ht="12.75" customHeight="1" x14ac:dyDescent="0.2">
      <c r="B735" s="219"/>
      <c r="C735" s="219"/>
      <c r="D735" s="301">
        <v>5</v>
      </c>
      <c r="E735" s="945" t="str">
        <f>[1]I_Summary!E642</f>
        <v/>
      </c>
      <c r="F735" s="946"/>
      <c r="G735" s="251" t="str">
        <f>[1]I_Summary!G642</f>
        <v/>
      </c>
      <c r="H735" s="252"/>
      <c r="I735" s="7" t="str">
        <f>[1]I_Summary!I642</f>
        <v/>
      </c>
      <c r="J735" s="7" t="str">
        <f>[1]I_Summary!J642</f>
        <v/>
      </c>
      <c r="K735" s="7" t="str">
        <f>[1]I_Summary!K642</f>
        <v/>
      </c>
      <c r="L735" s="7" t="str">
        <f>[1]I_Summary!L642</f>
        <v/>
      </c>
      <c r="M735" s="7" t="str">
        <f>[1]I_Summary!M642</f>
        <v/>
      </c>
      <c r="N735" s="7" t="str">
        <f>[1]I_Summary!N642</f>
        <v/>
      </c>
      <c r="P735" s="340" t="str">
        <f>EUconst_SubMeasureImpact&amp;I710&amp;"_"&amp;D735</f>
        <v>SubMeasImp__5</v>
      </c>
    </row>
    <row r="736" spans="2:16" ht="12.75" customHeight="1" x14ac:dyDescent="0.2">
      <c r="B736" s="219"/>
      <c r="C736" s="219"/>
      <c r="D736" s="301">
        <v>6</v>
      </c>
      <c r="E736" s="945" t="str">
        <f>[1]I_Summary!E643</f>
        <v/>
      </c>
      <c r="F736" s="946"/>
      <c r="G736" s="251" t="str">
        <f>[1]I_Summary!G643</f>
        <v/>
      </c>
      <c r="H736" s="252"/>
      <c r="I736" s="7" t="str">
        <f>[1]I_Summary!I643</f>
        <v/>
      </c>
      <c r="J736" s="7" t="str">
        <f>[1]I_Summary!J643</f>
        <v/>
      </c>
      <c r="K736" s="7" t="str">
        <f>[1]I_Summary!K643</f>
        <v/>
      </c>
      <c r="L736" s="7" t="str">
        <f>[1]I_Summary!L643</f>
        <v/>
      </c>
      <c r="M736" s="7" t="str">
        <f>[1]I_Summary!M643</f>
        <v/>
      </c>
      <c r="N736" s="7" t="str">
        <f>[1]I_Summary!N643</f>
        <v/>
      </c>
      <c r="P736" s="340" t="str">
        <f>EUconst_SubMeasureImpact&amp;I710&amp;"_"&amp;D736</f>
        <v>SubMeasImp__6</v>
      </c>
    </row>
    <row r="737" spans="2:16" ht="12.75" customHeight="1" x14ac:dyDescent="0.2">
      <c r="B737" s="219"/>
      <c r="C737" s="219"/>
      <c r="D737" s="301">
        <v>7</v>
      </c>
      <c r="E737" s="945" t="str">
        <f>[1]I_Summary!E644</f>
        <v/>
      </c>
      <c r="F737" s="946"/>
      <c r="G737" s="251" t="str">
        <f>[1]I_Summary!G644</f>
        <v/>
      </c>
      <c r="H737" s="252"/>
      <c r="I737" s="7" t="str">
        <f>[1]I_Summary!I644</f>
        <v/>
      </c>
      <c r="J737" s="7" t="str">
        <f>[1]I_Summary!J644</f>
        <v/>
      </c>
      <c r="K737" s="7" t="str">
        <f>[1]I_Summary!K644</f>
        <v/>
      </c>
      <c r="L737" s="7" t="str">
        <f>[1]I_Summary!L644</f>
        <v/>
      </c>
      <c r="M737" s="7" t="str">
        <f>[1]I_Summary!M644</f>
        <v/>
      </c>
      <c r="N737" s="7" t="str">
        <f>[1]I_Summary!N644</f>
        <v/>
      </c>
      <c r="P737" s="340" t="str">
        <f>EUconst_SubMeasureImpact&amp;I710&amp;"_"&amp;D737</f>
        <v>SubMeasImp__7</v>
      </c>
    </row>
    <row r="738" spans="2:16" ht="12.75" customHeight="1" x14ac:dyDescent="0.2">
      <c r="B738" s="219"/>
      <c r="C738" s="219"/>
      <c r="D738" s="301">
        <v>8</v>
      </c>
      <c r="E738" s="945" t="str">
        <f>[1]I_Summary!E645</f>
        <v/>
      </c>
      <c r="F738" s="946"/>
      <c r="G738" s="251" t="str">
        <f>[1]I_Summary!G645</f>
        <v/>
      </c>
      <c r="H738" s="252"/>
      <c r="I738" s="7" t="str">
        <f>[1]I_Summary!I645</f>
        <v/>
      </c>
      <c r="J738" s="7" t="str">
        <f>[1]I_Summary!J645</f>
        <v/>
      </c>
      <c r="K738" s="7" t="str">
        <f>[1]I_Summary!K645</f>
        <v/>
      </c>
      <c r="L738" s="7" t="str">
        <f>[1]I_Summary!L645</f>
        <v/>
      </c>
      <c r="M738" s="7" t="str">
        <f>[1]I_Summary!M645</f>
        <v/>
      </c>
      <c r="N738" s="7" t="str">
        <f>[1]I_Summary!N645</f>
        <v/>
      </c>
      <c r="P738" s="340" t="str">
        <f>EUconst_SubMeasureImpact&amp;I710&amp;"_"&amp;D738</f>
        <v>SubMeasImp__8</v>
      </c>
    </row>
    <row r="739" spans="2:16" ht="12.75" customHeight="1" x14ac:dyDescent="0.2">
      <c r="B739" s="219"/>
      <c r="C739" s="219"/>
      <c r="D739" s="301">
        <v>9</v>
      </c>
      <c r="E739" s="945" t="str">
        <f>[1]I_Summary!E646</f>
        <v/>
      </c>
      <c r="F739" s="946"/>
      <c r="G739" s="251" t="str">
        <f>[1]I_Summary!G646</f>
        <v/>
      </c>
      <c r="H739" s="252"/>
      <c r="I739" s="7" t="str">
        <f>[1]I_Summary!I646</f>
        <v/>
      </c>
      <c r="J739" s="7" t="str">
        <f>[1]I_Summary!J646</f>
        <v/>
      </c>
      <c r="K739" s="7" t="str">
        <f>[1]I_Summary!K646</f>
        <v/>
      </c>
      <c r="L739" s="7" t="str">
        <f>[1]I_Summary!L646</f>
        <v/>
      </c>
      <c r="M739" s="7" t="str">
        <f>[1]I_Summary!M646</f>
        <v/>
      </c>
      <c r="N739" s="7" t="str">
        <f>[1]I_Summary!N646</f>
        <v/>
      </c>
      <c r="P739" s="340" t="str">
        <f>EUconst_SubMeasureImpact&amp;I710&amp;"_"&amp;D739</f>
        <v>SubMeasImp__9</v>
      </c>
    </row>
    <row r="740" spans="2:16" ht="12.75" customHeight="1" x14ac:dyDescent="0.2">
      <c r="B740" s="219"/>
      <c r="C740" s="219"/>
      <c r="D740" s="301">
        <v>10</v>
      </c>
      <c r="E740" s="947" t="str">
        <f>[1]I_Summary!E647</f>
        <v/>
      </c>
      <c r="F740" s="948"/>
      <c r="G740" s="253" t="str">
        <f>[1]I_Summary!G647</f>
        <v/>
      </c>
      <c r="H740" s="254"/>
      <c r="I740" s="8" t="str">
        <f>[1]I_Summary!I647</f>
        <v/>
      </c>
      <c r="J740" s="8" t="str">
        <f>[1]I_Summary!J647</f>
        <v/>
      </c>
      <c r="K740" s="8" t="str">
        <f>[1]I_Summary!K647</f>
        <v/>
      </c>
      <c r="L740" s="8" t="str">
        <f>[1]I_Summary!L647</f>
        <v/>
      </c>
      <c r="M740" s="8" t="str">
        <f>[1]I_Summary!M647</f>
        <v/>
      </c>
      <c r="N740" s="8" t="str">
        <f>[1]I_Summary!N647</f>
        <v/>
      </c>
      <c r="P740" s="340" t="str">
        <f>EUconst_SubMeasureImpact&amp;I710&amp;"_"&amp;D740</f>
        <v>SubMeasImp__10</v>
      </c>
    </row>
    <row r="741" spans="2:16" ht="12.75" customHeight="1" x14ac:dyDescent="0.2">
      <c r="B741" s="219"/>
      <c r="C741" s="219"/>
      <c r="H741" s="366" t="str">
        <f>Translations!$B$323</f>
        <v>SUMA</v>
      </c>
      <c r="I741" s="367" t="str">
        <f>[1]I_Summary!I648</f>
        <v/>
      </c>
      <c r="J741" s="367" t="str">
        <f>[1]I_Summary!J648</f>
        <v/>
      </c>
      <c r="K741" s="367" t="str">
        <f>[1]I_Summary!K648</f>
        <v/>
      </c>
      <c r="L741" s="367" t="str">
        <f>[1]I_Summary!L648</f>
        <v/>
      </c>
      <c r="M741" s="367" t="str">
        <f>[1]I_Summary!M648</f>
        <v/>
      </c>
      <c r="N741" s="367" t="str">
        <f>[1]I_Summary!N648</f>
        <v/>
      </c>
    </row>
    <row r="742" spans="2:16" ht="5.0999999999999996" customHeight="1" x14ac:dyDescent="0.2">
      <c r="B742" s="219"/>
      <c r="C742" s="219"/>
    </row>
    <row r="743" spans="2:16" ht="12.75" customHeight="1" x14ac:dyDescent="0.2">
      <c r="B743" s="219"/>
      <c r="C743" s="219"/>
      <c r="D743" s="337" t="s">
        <v>121</v>
      </c>
      <c r="E743" s="176" t="str">
        <f>Translations!$B$324</f>
        <v>Wpływ każdego środka na redukcję (100% = wartość wyjściowa z pkt i.)</v>
      </c>
    </row>
    <row r="744" spans="2:16" ht="5.0999999999999996" customHeight="1" x14ac:dyDescent="0.2">
      <c r="B744" s="219"/>
      <c r="C744" s="219"/>
    </row>
    <row r="745" spans="2:16" ht="12.75" customHeight="1" x14ac:dyDescent="0.2">
      <c r="B745" s="219"/>
      <c r="C745" s="219"/>
      <c r="E745" s="365" t="str">
        <f>Translations!$B$199</f>
        <v>Środki</v>
      </c>
      <c r="F745" s="183"/>
      <c r="G745" s="368" t="str">
        <f>Translations!$B$228</f>
        <v>Szczegółowy opis inwestycji</v>
      </c>
      <c r="I745" s="290">
        <v>2025</v>
      </c>
      <c r="J745" s="290">
        <v>2030</v>
      </c>
      <c r="K745" s="290">
        <v>2035</v>
      </c>
      <c r="L745" s="290">
        <v>2040</v>
      </c>
      <c r="M745" s="290">
        <v>2045</v>
      </c>
      <c r="N745" s="290">
        <v>2050</v>
      </c>
    </row>
    <row r="746" spans="2:16" ht="12.75" customHeight="1" x14ac:dyDescent="0.2">
      <c r="B746" s="219"/>
      <c r="C746" s="219"/>
      <c r="D746" s="301">
        <v>1</v>
      </c>
      <c r="E746" s="957" t="str">
        <f>[1]I_Summary!E653</f>
        <v/>
      </c>
      <c r="F746" s="957"/>
      <c r="G746" s="249" t="str">
        <f>[1]I_Summary!G653</f>
        <v/>
      </c>
      <c r="H746" s="250"/>
      <c r="I746" s="6" t="str">
        <f>[1]I_Summary!I653</f>
        <v/>
      </c>
      <c r="J746" s="6" t="str">
        <f>[1]I_Summary!J653</f>
        <v/>
      </c>
      <c r="K746" s="6" t="str">
        <f>[1]I_Summary!K653</f>
        <v/>
      </c>
      <c r="L746" s="6" t="str">
        <f>[1]I_Summary!L653</f>
        <v/>
      </c>
      <c r="M746" s="6" t="str">
        <f>[1]I_Summary!M653</f>
        <v/>
      </c>
      <c r="N746" s="6" t="str">
        <f>[1]I_Summary!N653</f>
        <v/>
      </c>
      <c r="P746" s="340" t="str">
        <f>EUconst_SubAbsoluteReduction&amp;I710</f>
        <v>AbsRed_</v>
      </c>
    </row>
    <row r="747" spans="2:16" ht="12.75" customHeight="1" x14ac:dyDescent="0.2">
      <c r="B747" s="219"/>
      <c r="C747" s="219"/>
      <c r="D747" s="301">
        <v>2</v>
      </c>
      <c r="E747" s="945" t="str">
        <f>[1]I_Summary!E654</f>
        <v/>
      </c>
      <c r="F747" s="946"/>
      <c r="G747" s="251" t="str">
        <f>[1]I_Summary!G654</f>
        <v/>
      </c>
      <c r="H747" s="252"/>
      <c r="I747" s="7" t="str">
        <f>[1]I_Summary!I654</f>
        <v/>
      </c>
      <c r="J747" s="7" t="str">
        <f>[1]I_Summary!J654</f>
        <v/>
      </c>
      <c r="K747" s="7" t="str">
        <f>[1]I_Summary!K654</f>
        <v/>
      </c>
      <c r="L747" s="7" t="str">
        <f>[1]I_Summary!L654</f>
        <v/>
      </c>
      <c r="M747" s="7" t="str">
        <f>[1]I_Summary!M654</f>
        <v/>
      </c>
      <c r="N747" s="7" t="str">
        <f>[1]I_Summary!N654</f>
        <v/>
      </c>
      <c r="P747" s="340" t="str">
        <f>EUconst_SubAbsoluteReduction&amp;I710</f>
        <v>AbsRed_</v>
      </c>
    </row>
    <row r="748" spans="2:16" ht="12.75" customHeight="1" x14ac:dyDescent="0.2">
      <c r="B748" s="219"/>
      <c r="C748" s="219"/>
      <c r="D748" s="301">
        <v>3</v>
      </c>
      <c r="E748" s="945" t="str">
        <f>[1]I_Summary!E655</f>
        <v/>
      </c>
      <c r="F748" s="946"/>
      <c r="G748" s="251" t="str">
        <f>[1]I_Summary!G655</f>
        <v/>
      </c>
      <c r="H748" s="252"/>
      <c r="I748" s="7" t="str">
        <f>[1]I_Summary!I655</f>
        <v/>
      </c>
      <c r="J748" s="7" t="str">
        <f>[1]I_Summary!J655</f>
        <v/>
      </c>
      <c r="K748" s="7" t="str">
        <f>[1]I_Summary!K655</f>
        <v/>
      </c>
      <c r="L748" s="7" t="str">
        <f>[1]I_Summary!L655</f>
        <v/>
      </c>
      <c r="M748" s="7" t="str">
        <f>[1]I_Summary!M655</f>
        <v/>
      </c>
      <c r="N748" s="7" t="str">
        <f>[1]I_Summary!N655</f>
        <v/>
      </c>
      <c r="P748" s="340" t="str">
        <f>EUconst_SubAbsoluteReduction&amp;I710</f>
        <v>AbsRed_</v>
      </c>
    </row>
    <row r="749" spans="2:16" ht="12.75" customHeight="1" x14ac:dyDescent="0.2">
      <c r="B749" s="219"/>
      <c r="C749" s="219"/>
      <c r="D749" s="301">
        <v>4</v>
      </c>
      <c r="E749" s="945" t="str">
        <f>[1]I_Summary!E656</f>
        <v/>
      </c>
      <c r="F749" s="946"/>
      <c r="G749" s="251" t="str">
        <f>[1]I_Summary!G656</f>
        <v/>
      </c>
      <c r="H749" s="252"/>
      <c r="I749" s="7" t="str">
        <f>[1]I_Summary!I656</f>
        <v/>
      </c>
      <c r="J749" s="7" t="str">
        <f>[1]I_Summary!J656</f>
        <v/>
      </c>
      <c r="K749" s="7" t="str">
        <f>[1]I_Summary!K656</f>
        <v/>
      </c>
      <c r="L749" s="7" t="str">
        <f>[1]I_Summary!L656</f>
        <v/>
      </c>
      <c r="M749" s="7" t="str">
        <f>[1]I_Summary!M656</f>
        <v/>
      </c>
      <c r="N749" s="7" t="str">
        <f>[1]I_Summary!N656</f>
        <v/>
      </c>
      <c r="P749" s="340" t="str">
        <f>EUconst_SubAbsoluteReduction&amp;I710</f>
        <v>AbsRed_</v>
      </c>
    </row>
    <row r="750" spans="2:16" ht="12.75" customHeight="1" x14ac:dyDescent="0.2">
      <c r="B750" s="219"/>
      <c r="C750" s="219"/>
      <c r="D750" s="301">
        <v>5</v>
      </c>
      <c r="E750" s="945" t="str">
        <f>[1]I_Summary!E657</f>
        <v/>
      </c>
      <c r="F750" s="946"/>
      <c r="G750" s="251" t="str">
        <f>[1]I_Summary!G657</f>
        <v/>
      </c>
      <c r="H750" s="252"/>
      <c r="I750" s="7" t="str">
        <f>[1]I_Summary!I657</f>
        <v/>
      </c>
      <c r="J750" s="7" t="str">
        <f>[1]I_Summary!J657</f>
        <v/>
      </c>
      <c r="K750" s="7" t="str">
        <f>[1]I_Summary!K657</f>
        <v/>
      </c>
      <c r="L750" s="7" t="str">
        <f>[1]I_Summary!L657</f>
        <v/>
      </c>
      <c r="M750" s="7" t="str">
        <f>[1]I_Summary!M657</f>
        <v/>
      </c>
      <c r="N750" s="7" t="str">
        <f>[1]I_Summary!N657</f>
        <v/>
      </c>
      <c r="P750" s="340" t="str">
        <f>EUconst_SubAbsoluteReduction&amp;I710</f>
        <v>AbsRed_</v>
      </c>
    </row>
    <row r="751" spans="2:16" ht="12.75" customHeight="1" x14ac:dyDescent="0.2">
      <c r="B751" s="219"/>
      <c r="C751" s="219"/>
      <c r="D751" s="301">
        <v>6</v>
      </c>
      <c r="E751" s="945" t="str">
        <f>[1]I_Summary!E658</f>
        <v/>
      </c>
      <c r="F751" s="946"/>
      <c r="G751" s="251" t="str">
        <f>[1]I_Summary!G658</f>
        <v/>
      </c>
      <c r="H751" s="252"/>
      <c r="I751" s="7" t="str">
        <f>[1]I_Summary!I658</f>
        <v/>
      </c>
      <c r="J751" s="7" t="str">
        <f>[1]I_Summary!J658</f>
        <v/>
      </c>
      <c r="K751" s="7" t="str">
        <f>[1]I_Summary!K658</f>
        <v/>
      </c>
      <c r="L751" s="7" t="str">
        <f>[1]I_Summary!L658</f>
        <v/>
      </c>
      <c r="M751" s="7" t="str">
        <f>[1]I_Summary!M658</f>
        <v/>
      </c>
      <c r="N751" s="7" t="str">
        <f>[1]I_Summary!N658</f>
        <v/>
      </c>
      <c r="P751" s="340" t="str">
        <f>EUconst_SubAbsoluteReduction&amp;I710</f>
        <v>AbsRed_</v>
      </c>
    </row>
    <row r="752" spans="2:16" ht="12.75" customHeight="1" x14ac:dyDescent="0.2">
      <c r="B752" s="219"/>
      <c r="C752" s="219"/>
      <c r="D752" s="301">
        <v>7</v>
      </c>
      <c r="E752" s="945" t="str">
        <f>[1]I_Summary!E659</f>
        <v/>
      </c>
      <c r="F752" s="946"/>
      <c r="G752" s="251" t="str">
        <f>[1]I_Summary!G659</f>
        <v/>
      </c>
      <c r="H752" s="252"/>
      <c r="I752" s="7" t="str">
        <f>[1]I_Summary!I659</f>
        <v/>
      </c>
      <c r="J752" s="7" t="str">
        <f>[1]I_Summary!J659</f>
        <v/>
      </c>
      <c r="K752" s="7" t="str">
        <f>[1]I_Summary!K659</f>
        <v/>
      </c>
      <c r="L752" s="7" t="str">
        <f>[1]I_Summary!L659</f>
        <v/>
      </c>
      <c r="M752" s="7" t="str">
        <f>[1]I_Summary!M659</f>
        <v/>
      </c>
      <c r="N752" s="7" t="str">
        <f>[1]I_Summary!N659</f>
        <v/>
      </c>
      <c r="P752" s="340" t="str">
        <f>EUconst_SubAbsoluteReduction&amp;I710</f>
        <v>AbsRed_</v>
      </c>
    </row>
    <row r="753" spans="1:19" ht="12.75" customHeight="1" x14ac:dyDescent="0.2">
      <c r="B753" s="219"/>
      <c r="C753" s="219"/>
      <c r="D753" s="301">
        <v>8</v>
      </c>
      <c r="E753" s="945" t="str">
        <f>[1]I_Summary!E660</f>
        <v/>
      </c>
      <c r="F753" s="946"/>
      <c r="G753" s="251" t="str">
        <f>[1]I_Summary!G660</f>
        <v/>
      </c>
      <c r="H753" s="252"/>
      <c r="I753" s="7" t="str">
        <f>[1]I_Summary!I660</f>
        <v/>
      </c>
      <c r="J753" s="7" t="str">
        <f>[1]I_Summary!J660</f>
        <v/>
      </c>
      <c r="K753" s="7" t="str">
        <f>[1]I_Summary!K660</f>
        <v/>
      </c>
      <c r="L753" s="7" t="str">
        <f>[1]I_Summary!L660</f>
        <v/>
      </c>
      <c r="M753" s="7" t="str">
        <f>[1]I_Summary!M660</f>
        <v/>
      </c>
      <c r="N753" s="7" t="str">
        <f>[1]I_Summary!N660</f>
        <v/>
      </c>
      <c r="P753" s="340" t="str">
        <f>EUconst_SubAbsoluteReduction&amp;I710</f>
        <v>AbsRed_</v>
      </c>
    </row>
    <row r="754" spans="1:19" ht="12.75" customHeight="1" x14ac:dyDescent="0.2">
      <c r="B754" s="219"/>
      <c r="C754" s="219"/>
      <c r="D754" s="301">
        <v>9</v>
      </c>
      <c r="E754" s="945" t="str">
        <f>[1]I_Summary!E661</f>
        <v/>
      </c>
      <c r="F754" s="946"/>
      <c r="G754" s="251" t="str">
        <f>[1]I_Summary!G661</f>
        <v/>
      </c>
      <c r="H754" s="252"/>
      <c r="I754" s="7" t="str">
        <f>[1]I_Summary!I661</f>
        <v/>
      </c>
      <c r="J754" s="7" t="str">
        <f>[1]I_Summary!J661</f>
        <v/>
      </c>
      <c r="K754" s="7" t="str">
        <f>[1]I_Summary!K661</f>
        <v/>
      </c>
      <c r="L754" s="7" t="str">
        <f>[1]I_Summary!L661</f>
        <v/>
      </c>
      <c r="M754" s="7" t="str">
        <f>[1]I_Summary!M661</f>
        <v/>
      </c>
      <c r="N754" s="7" t="str">
        <f>[1]I_Summary!N661</f>
        <v/>
      </c>
      <c r="P754" s="340" t="str">
        <f>EUconst_SubAbsoluteReduction&amp;I710</f>
        <v>AbsRed_</v>
      </c>
    </row>
    <row r="755" spans="1:19" ht="12.75" customHeight="1" x14ac:dyDescent="0.2">
      <c r="B755" s="219"/>
      <c r="C755" s="219"/>
      <c r="D755" s="301">
        <v>10</v>
      </c>
      <c r="E755" s="947" t="str">
        <f>[1]I_Summary!E662</f>
        <v/>
      </c>
      <c r="F755" s="948"/>
      <c r="G755" s="253" t="str">
        <f>[1]I_Summary!G662</f>
        <v/>
      </c>
      <c r="H755" s="254"/>
      <c r="I755" s="8" t="str">
        <f>[1]I_Summary!I662</f>
        <v/>
      </c>
      <c r="J755" s="8" t="str">
        <f>[1]I_Summary!J662</f>
        <v/>
      </c>
      <c r="K755" s="8" t="str">
        <f>[1]I_Summary!K662</f>
        <v/>
      </c>
      <c r="L755" s="8" t="str">
        <f>[1]I_Summary!L662</f>
        <v/>
      </c>
      <c r="M755" s="8" t="str">
        <f>[1]I_Summary!M662</f>
        <v/>
      </c>
      <c r="N755" s="8" t="str">
        <f>[1]I_Summary!N662</f>
        <v/>
      </c>
      <c r="P755" s="340" t="str">
        <f>EUconst_SubAbsoluteReduction&amp;I710</f>
        <v>AbsRed_</v>
      </c>
    </row>
    <row r="756" spans="1:19" ht="12.75" customHeight="1" x14ac:dyDescent="0.2">
      <c r="B756" s="219"/>
      <c r="C756" s="219"/>
      <c r="H756" s="366" t="str">
        <f>Translations!$B$323</f>
        <v>SUMA</v>
      </c>
      <c r="I756" s="369" t="str">
        <f>[1]I_Summary!I663</f>
        <v/>
      </c>
      <c r="J756" s="369" t="str">
        <f>[1]I_Summary!J663</f>
        <v/>
      </c>
      <c r="K756" s="369" t="str">
        <f>[1]I_Summary!K663</f>
        <v/>
      </c>
      <c r="L756" s="369" t="str">
        <f>[1]I_Summary!L663</f>
        <v/>
      </c>
      <c r="M756" s="369" t="str">
        <f>[1]I_Summary!M663</f>
        <v/>
      </c>
      <c r="N756" s="369" t="str">
        <f>[1]I_Summary!N663</f>
        <v/>
      </c>
    </row>
    <row r="757" spans="1:19" ht="12.75" customHeight="1" x14ac:dyDescent="0.2"/>
    <row r="758" spans="1:19" ht="5.0999999999999996" customHeight="1" thickBot="1" x14ac:dyDescent="0.25">
      <c r="E758" s="334"/>
      <c r="F758" s="183"/>
      <c r="G758" s="183"/>
      <c r="H758" s="183"/>
      <c r="I758" s="183"/>
      <c r="J758" s="183"/>
      <c r="K758" s="183"/>
      <c r="L758" s="183"/>
      <c r="M758" s="183"/>
      <c r="N758" s="183"/>
    </row>
    <row r="759" spans="1:19" ht="5.0999999999999996" customHeight="1" thickBot="1" x14ac:dyDescent="0.3">
      <c r="C759" s="335"/>
      <c r="D759" s="335"/>
      <c r="E759" s="335"/>
      <c r="F759" s="335"/>
      <c r="G759" s="335"/>
      <c r="H759" s="335"/>
      <c r="I759" s="335"/>
      <c r="J759" s="335"/>
      <c r="K759" s="335"/>
      <c r="L759" s="335"/>
      <c r="M759" s="335"/>
      <c r="N759" s="335"/>
    </row>
    <row r="760" spans="1:19" ht="20.100000000000001" customHeight="1" thickBot="1" x14ac:dyDescent="0.25">
      <c r="C760" s="302">
        <v>10</v>
      </c>
      <c r="D760" s="935" t="str">
        <f>Translations!$B$262</f>
        <v>Podinstalacje objęte wskaźnikiem emisyjności dla produktów:</v>
      </c>
      <c r="E760" s="936"/>
      <c r="F760" s="936"/>
      <c r="G760" s="936"/>
      <c r="H760" s="937"/>
      <c r="I760" s="964" t="str">
        <f>[1]I_Summary!I667</f>
        <v/>
      </c>
      <c r="J760" s="965"/>
      <c r="K760" s="965"/>
      <c r="L760" s="965"/>
      <c r="M760" s="965"/>
      <c r="N760" s="966"/>
      <c r="P760" s="118" t="str">
        <f>Translations!$B$318</f>
        <v>Podinstalacje produktowe</v>
      </c>
      <c r="R760" s="336" t="str">
        <f>I760</f>
        <v/>
      </c>
    </row>
    <row r="761" spans="1:19" ht="5.0999999999999996" customHeight="1" x14ac:dyDescent="0.2"/>
    <row r="762" spans="1:19" ht="12.75" customHeight="1" x14ac:dyDescent="0.2">
      <c r="A762" s="147"/>
      <c r="B762" s="173"/>
      <c r="D762" s="337"/>
      <c r="E762" s="960" t="str">
        <f>Translations!$B$571</f>
        <v>Data rozpoczęcia</v>
      </c>
      <c r="F762" s="961"/>
      <c r="G762" s="339" t="str">
        <f>IFERROR(INDEX([1]C_InstallationDescription!$V$17:$V$26,MATCH(C760,[1]C_InstallationDescription!$S$17:$S$26,0)),"")</f>
        <v/>
      </c>
      <c r="P762" s="340" t="str">
        <f>EUconst_StartRow&amp;I760</f>
        <v>Start_</v>
      </c>
    </row>
    <row r="763" spans="1:19" ht="12.75" customHeight="1" x14ac:dyDescent="0.2">
      <c r="A763" s="147"/>
      <c r="B763" s="173"/>
      <c r="D763" s="337"/>
      <c r="E763" s="962" t="s">
        <v>2275</v>
      </c>
      <c r="F763" s="963"/>
      <c r="G763" s="342" t="str">
        <f>IFERROR(INDEX([1]C_InstallationDescription!$W$17:$W$26,MATCH(C760,[1]C_InstallationDescription!$S$17:$S$26,0)),"")</f>
        <v/>
      </c>
      <c r="O763" s="343"/>
      <c r="P763" s="340" t="str">
        <f>EUconst_CessationRow&amp;I760</f>
        <v>Cessation_</v>
      </c>
      <c r="Q763" s="344"/>
      <c r="R763" s="344"/>
      <c r="S763" s="195"/>
    </row>
    <row r="764" spans="1:19" ht="5.0999999999999996" customHeight="1" x14ac:dyDescent="0.2"/>
    <row r="765" spans="1:19" ht="12.75" customHeight="1" x14ac:dyDescent="0.2">
      <c r="A765" s="147"/>
      <c r="B765" s="173"/>
      <c r="D765" s="345"/>
      <c r="F765" s="346"/>
      <c r="G765" s="347" t="str">
        <f>[1]Translations!$B$169</f>
        <v>Baseline</v>
      </c>
      <c r="H765" s="348" t="str">
        <f xml:space="preserve"> EUconst_Unit</f>
        <v>Jednostka</v>
      </c>
      <c r="I765" s="290">
        <v>2025</v>
      </c>
      <c r="J765" s="290">
        <v>2030</v>
      </c>
      <c r="K765" s="290">
        <v>2035</v>
      </c>
      <c r="L765" s="290">
        <v>2040</v>
      </c>
      <c r="M765" s="290">
        <v>2045</v>
      </c>
      <c r="N765" s="290">
        <v>2050</v>
      </c>
    </row>
    <row r="766" spans="1:19" ht="12.75" customHeight="1" x14ac:dyDescent="0.2">
      <c r="A766" s="147"/>
      <c r="B766" s="173"/>
      <c r="D766" s="337" t="s">
        <v>117</v>
      </c>
      <c r="E766" s="960" t="str">
        <f>[1]Translations!$B$264</f>
        <v>Specific emission targets</v>
      </c>
      <c r="F766" s="961"/>
      <c r="G766" s="339" t="str">
        <f>[1]F_ProdBM!G514</f>
        <v/>
      </c>
      <c r="H766" s="349" t="str">
        <f>[1]F_ProdBM!H514</f>
        <v/>
      </c>
      <c r="I766" s="350" t="str">
        <f>IF([1]F_ProdBM!I514="","",[1]F_ProdBM!I514)</f>
        <v/>
      </c>
      <c r="J766" s="351" t="str">
        <f>IF([1]F_ProdBM!J514="","",[1]F_ProdBM!J514)</f>
        <v/>
      </c>
      <c r="K766" s="351" t="str">
        <f>IF([1]F_ProdBM!K514="","",[1]F_ProdBM!K514)</f>
        <v/>
      </c>
      <c r="L766" s="351" t="str">
        <f>IF([1]F_ProdBM!L514="","",[1]F_ProdBM!L514)</f>
        <v/>
      </c>
      <c r="M766" s="351" t="str">
        <f>IF([1]F_ProdBM!M514="","",[1]F_ProdBM!M514)</f>
        <v/>
      </c>
      <c r="N766" s="351" t="str">
        <f>IF([1]F_ProdBM!N514="","",[1]F_ProdBM!N514)</f>
        <v/>
      </c>
      <c r="P766" s="275" t="str">
        <f>EUConst_Target&amp;I760</f>
        <v>Target_</v>
      </c>
    </row>
    <row r="767" spans="1:19" ht="12.75" customHeight="1" x14ac:dyDescent="0.2">
      <c r="A767" s="147"/>
      <c r="B767" s="173"/>
      <c r="D767" s="337" t="s">
        <v>118</v>
      </c>
      <c r="E767" s="962" t="str">
        <f>[1]Translations!$B$268</f>
        <v>Absolute emission targets</v>
      </c>
      <c r="F767" s="963"/>
      <c r="G767" s="342" t="str">
        <f>[1]F_ProdBM!G516</f>
        <v/>
      </c>
      <c r="H767" s="352" t="str">
        <f>[1]F_ProdBM!H516</f>
        <v>t CO2e</v>
      </c>
      <c r="I767" s="353" t="str">
        <f>IF([1]F_ProdBM!I516="","",[1]F_ProdBM!I516)</f>
        <v/>
      </c>
      <c r="J767" s="342" t="str">
        <f>IF([1]F_ProdBM!J516="","",[1]F_ProdBM!J516)</f>
        <v/>
      </c>
      <c r="K767" s="342" t="str">
        <f>IF([1]F_ProdBM!K516="","",[1]F_ProdBM!K516)</f>
        <v/>
      </c>
      <c r="L767" s="342" t="str">
        <f>IF([1]F_ProdBM!L516="","",[1]F_ProdBM!L516)</f>
        <v/>
      </c>
      <c r="M767" s="342" t="str">
        <f>IF([1]F_ProdBM!M516="","",[1]F_ProdBM!M516)</f>
        <v/>
      </c>
      <c r="N767" s="342" t="str">
        <f>IF([1]F_ProdBM!N516="","",[1]F_ProdBM!N516)</f>
        <v/>
      </c>
      <c r="O767" s="343"/>
      <c r="P767" s="275" t="str">
        <f>EUConst_TargetAbs&amp;I760</f>
        <v>TargetAbs_</v>
      </c>
      <c r="Q767" s="344"/>
      <c r="R767" s="344"/>
      <c r="S767" s="195"/>
    </row>
    <row r="768" spans="1:19" ht="5.0999999999999996" customHeight="1" x14ac:dyDescent="0.2"/>
    <row r="769" spans="2:16" ht="25.5" customHeight="1" x14ac:dyDescent="0.2">
      <c r="E769" s="354"/>
      <c r="F769" s="354"/>
      <c r="G769" s="354"/>
      <c r="H769" s="355" t="str">
        <f>Translations!$B$271</f>
        <v>Wartość wyjściowa</v>
      </c>
      <c r="I769" s="943">
        <v>2025</v>
      </c>
      <c r="J769" s="943">
        <v>2030</v>
      </c>
      <c r="K769" s="943">
        <v>2035</v>
      </c>
      <c r="L769" s="943">
        <v>2040</v>
      </c>
      <c r="M769" s="943">
        <v>2045</v>
      </c>
      <c r="N769" s="943">
        <v>2050</v>
      </c>
    </row>
    <row r="770" spans="2:16" ht="12.75" customHeight="1" x14ac:dyDescent="0.2">
      <c r="E770" s="354"/>
      <c r="F770" s="354"/>
      <c r="G770" s="354"/>
      <c r="H770" s="361" t="str">
        <f>[1]I_Summary!H670</f>
        <v/>
      </c>
      <c r="I770" s="944"/>
      <c r="J770" s="944"/>
      <c r="K770" s="944"/>
      <c r="L770" s="944"/>
      <c r="M770" s="944"/>
      <c r="N770" s="944"/>
    </row>
    <row r="771" spans="2:16" ht="12.75" customHeight="1" x14ac:dyDescent="0.2">
      <c r="B771" s="219"/>
      <c r="C771" s="219"/>
      <c r="D771" s="337" t="s">
        <v>117</v>
      </c>
      <c r="E771" s="931" t="str">
        <f>Translations!$B$319</f>
        <v>Wartości docelowe w odniesieniu do wartości wyjściowych</v>
      </c>
      <c r="F771" s="931"/>
      <c r="G771" s="932"/>
      <c r="H771" s="17" t="str">
        <f>[1]I_Summary!H671</f>
        <v/>
      </c>
      <c r="I771" s="12" t="str">
        <f>[1]I_Summary!I671</f>
        <v/>
      </c>
      <c r="J771" s="12" t="str">
        <f>[1]I_Summary!J671</f>
        <v/>
      </c>
      <c r="K771" s="12" t="str">
        <f>[1]I_Summary!K671</f>
        <v/>
      </c>
      <c r="L771" s="12" t="str">
        <f>[1]I_Summary!L671</f>
        <v/>
      </c>
      <c r="M771" s="12" t="str">
        <f>[1]I_Summary!M671</f>
        <v/>
      </c>
      <c r="N771" s="12" t="str">
        <f>[1]I_Summary!N671</f>
        <v/>
      </c>
      <c r="P771" s="275" t="str">
        <f>EUconst_SubRelToBaseline&amp;I760</f>
        <v>RelBL_</v>
      </c>
    </row>
    <row r="772" spans="2:16" ht="12.75" customHeight="1" x14ac:dyDescent="0.2">
      <c r="B772" s="219"/>
      <c r="C772" s="219"/>
      <c r="D772" s="337" t="s">
        <v>118</v>
      </c>
      <c r="E772" s="933" t="str">
        <f>Translations!$B$320</f>
        <v>Wartości docelowe w odniesieniu do wielkości benchmarku</v>
      </c>
      <c r="F772" s="933"/>
      <c r="G772" s="934"/>
      <c r="H772" s="19" t="str">
        <f>[1]I_Summary!H672</f>
        <v/>
      </c>
      <c r="I772" s="5" t="str">
        <f>[1]I_Summary!I672</f>
        <v/>
      </c>
      <c r="J772" s="5" t="str">
        <f>[1]I_Summary!J672</f>
        <v/>
      </c>
      <c r="K772" s="5" t="str">
        <f>[1]I_Summary!K672</f>
        <v/>
      </c>
      <c r="L772" s="5" t="str">
        <f>[1]I_Summary!L672</f>
        <v/>
      </c>
      <c r="M772" s="5" t="str">
        <f>[1]I_Summary!M672</f>
        <v/>
      </c>
      <c r="N772" s="5" t="str">
        <f>[1]I_Summary!N672</f>
        <v/>
      </c>
      <c r="P772" s="275" t="str">
        <f>EUconst_SubRelToBM&amp;I760</f>
        <v>RelBM_</v>
      </c>
    </row>
    <row r="773" spans="2:16" ht="5.0999999999999996" customHeight="1" x14ac:dyDescent="0.2">
      <c r="B773" s="219"/>
      <c r="C773" s="219"/>
    </row>
    <row r="774" spans="2:16" ht="25.5" customHeight="1" x14ac:dyDescent="0.2">
      <c r="B774" s="219"/>
      <c r="C774" s="219"/>
      <c r="D774" s="354"/>
      <c r="E774" s="354"/>
      <c r="F774" s="354"/>
      <c r="G774" s="354"/>
      <c r="H774" s="355" t="str">
        <f>Translations!$B$271</f>
        <v>Wartość wyjściowa</v>
      </c>
      <c r="I774" s="943">
        <v>2025</v>
      </c>
      <c r="J774" s="943">
        <v>2030</v>
      </c>
      <c r="K774" s="943">
        <v>2035</v>
      </c>
      <c r="L774" s="943">
        <v>2040</v>
      </c>
      <c r="M774" s="943">
        <v>2045</v>
      </c>
      <c r="N774" s="943">
        <v>2050</v>
      </c>
    </row>
    <row r="775" spans="2:16" ht="12.75" customHeight="1" x14ac:dyDescent="0.2">
      <c r="B775" s="219"/>
      <c r="C775" s="219"/>
      <c r="G775" s="354"/>
      <c r="H775" s="361" t="str">
        <f>[1]I_Summary!H675</f>
        <v/>
      </c>
      <c r="I775" s="944"/>
      <c r="J775" s="944"/>
      <c r="K775" s="944"/>
      <c r="L775" s="944"/>
      <c r="M775" s="944"/>
      <c r="N775" s="944"/>
    </row>
    <row r="776" spans="2:16" ht="12.75" customHeight="1" x14ac:dyDescent="0.2">
      <c r="B776" s="219"/>
      <c r="C776" s="219"/>
      <c r="D776" s="337" t="s">
        <v>119</v>
      </c>
      <c r="E776" s="953" t="str">
        <f>Translations!$B$321</f>
        <v>Bezwzględna redukcja w porównaniu z wartością wyjściową</v>
      </c>
      <c r="F776" s="953"/>
      <c r="G776" s="953"/>
      <c r="H776" s="363" t="str">
        <f>[1]I_Summary!H676</f>
        <v/>
      </c>
      <c r="I776" s="364" t="str">
        <f>[1]I_Summary!I676</f>
        <v/>
      </c>
      <c r="J776" s="364" t="str">
        <f>[1]I_Summary!J676</f>
        <v/>
      </c>
      <c r="K776" s="364" t="str">
        <f>[1]I_Summary!K676</f>
        <v/>
      </c>
      <c r="L776" s="364" t="str">
        <f>[1]I_Summary!L676</f>
        <v/>
      </c>
      <c r="M776" s="364" t="str">
        <f>[1]I_Summary!M676</f>
        <v/>
      </c>
      <c r="N776" s="364" t="str">
        <f>[1]I_Summary!N676</f>
        <v/>
      </c>
      <c r="P776" s="340" t="str">
        <f>EUconst_SubAbsoluteReduction&amp;I760</f>
        <v>AbsRed_</v>
      </c>
    </row>
    <row r="777" spans="2:16" ht="5.0999999999999996" customHeight="1" x14ac:dyDescent="0.2">
      <c r="B777" s="219"/>
      <c r="C777" s="219"/>
    </row>
    <row r="778" spans="2:16" ht="12.75" customHeight="1" x14ac:dyDescent="0.2">
      <c r="B778" s="219"/>
      <c r="C778" s="219"/>
      <c r="D778" s="337" t="s">
        <v>120</v>
      </c>
      <c r="E778" s="176" t="str">
        <f>Translations!$B$322</f>
        <v>Wpływ każdego środka na redukcję (100% = wartość wyjściowa z pkt i.)</v>
      </c>
    </row>
    <row r="779" spans="2:16" ht="5.0999999999999996" customHeight="1" x14ac:dyDescent="0.2">
      <c r="B779" s="219"/>
      <c r="C779" s="219"/>
    </row>
    <row r="780" spans="2:16" ht="12.75" customHeight="1" x14ac:dyDescent="0.2">
      <c r="B780" s="219"/>
      <c r="C780" s="219"/>
      <c r="E780" s="365" t="str">
        <f>Translations!$B$199</f>
        <v>Środki</v>
      </c>
      <c r="F780" s="183"/>
      <c r="G780" s="958" t="str">
        <f>Translations!$B$228</f>
        <v>Szczegółowy opis inwestycji</v>
      </c>
      <c r="H780" s="959"/>
      <c r="I780" s="290">
        <v>2025</v>
      </c>
      <c r="J780" s="290">
        <v>2030</v>
      </c>
      <c r="K780" s="290">
        <v>2035</v>
      </c>
      <c r="L780" s="290">
        <v>2040</v>
      </c>
      <c r="M780" s="290">
        <v>2045</v>
      </c>
      <c r="N780" s="290">
        <v>2050</v>
      </c>
    </row>
    <row r="781" spans="2:16" ht="12.75" customHeight="1" x14ac:dyDescent="0.2">
      <c r="B781" s="219"/>
      <c r="C781" s="219"/>
      <c r="D781" s="301">
        <v>1</v>
      </c>
      <c r="E781" s="957" t="str">
        <f>[1]I_Summary!E681</f>
        <v/>
      </c>
      <c r="F781" s="957"/>
      <c r="G781" s="249" t="str">
        <f>[1]I_Summary!G681</f>
        <v/>
      </c>
      <c r="H781" s="250"/>
      <c r="I781" s="6" t="str">
        <f>[1]I_Summary!I681</f>
        <v/>
      </c>
      <c r="J781" s="6" t="str">
        <f>[1]I_Summary!J681</f>
        <v/>
      </c>
      <c r="K781" s="6" t="str">
        <f>[1]I_Summary!K681</f>
        <v/>
      </c>
      <c r="L781" s="6" t="str">
        <f>[1]I_Summary!L681</f>
        <v/>
      </c>
      <c r="M781" s="6" t="str">
        <f>[1]I_Summary!M681</f>
        <v/>
      </c>
      <c r="N781" s="6" t="str">
        <f>[1]I_Summary!N681</f>
        <v/>
      </c>
      <c r="P781" s="340" t="str">
        <f>EUconst_SubMeasureImpact&amp;I760&amp;"_"&amp;D781</f>
        <v>SubMeasImp__1</v>
      </c>
    </row>
    <row r="782" spans="2:16" ht="12.75" customHeight="1" x14ac:dyDescent="0.2">
      <c r="B782" s="219"/>
      <c r="C782" s="219"/>
      <c r="D782" s="301">
        <v>2</v>
      </c>
      <c r="E782" s="945" t="str">
        <f>[1]I_Summary!E682</f>
        <v/>
      </c>
      <c r="F782" s="946"/>
      <c r="G782" s="251" t="str">
        <f>[1]I_Summary!G682</f>
        <v/>
      </c>
      <c r="H782" s="252"/>
      <c r="I782" s="7" t="str">
        <f>[1]I_Summary!I682</f>
        <v/>
      </c>
      <c r="J782" s="7" t="str">
        <f>[1]I_Summary!J682</f>
        <v/>
      </c>
      <c r="K782" s="7" t="str">
        <f>[1]I_Summary!K682</f>
        <v/>
      </c>
      <c r="L782" s="7" t="str">
        <f>[1]I_Summary!L682</f>
        <v/>
      </c>
      <c r="M782" s="7" t="str">
        <f>[1]I_Summary!M682</f>
        <v/>
      </c>
      <c r="N782" s="7" t="str">
        <f>[1]I_Summary!N682</f>
        <v/>
      </c>
      <c r="P782" s="340" t="str">
        <f>EUconst_SubMeasureImpact&amp;I760&amp;"_"&amp;D782</f>
        <v>SubMeasImp__2</v>
      </c>
    </row>
    <row r="783" spans="2:16" ht="12.75" customHeight="1" x14ac:dyDescent="0.2">
      <c r="B783" s="219"/>
      <c r="C783" s="219"/>
      <c r="D783" s="301">
        <v>3</v>
      </c>
      <c r="E783" s="945" t="str">
        <f>[1]I_Summary!E683</f>
        <v/>
      </c>
      <c r="F783" s="946"/>
      <c r="G783" s="251" t="str">
        <f>[1]I_Summary!G683</f>
        <v/>
      </c>
      <c r="H783" s="252"/>
      <c r="I783" s="7" t="str">
        <f>[1]I_Summary!I683</f>
        <v/>
      </c>
      <c r="J783" s="7" t="str">
        <f>[1]I_Summary!J683</f>
        <v/>
      </c>
      <c r="K783" s="7" t="str">
        <f>[1]I_Summary!K683</f>
        <v/>
      </c>
      <c r="L783" s="7" t="str">
        <f>[1]I_Summary!L683</f>
        <v/>
      </c>
      <c r="M783" s="7" t="str">
        <f>[1]I_Summary!M683</f>
        <v/>
      </c>
      <c r="N783" s="7" t="str">
        <f>[1]I_Summary!N683</f>
        <v/>
      </c>
      <c r="P783" s="340" t="str">
        <f>EUconst_SubMeasureImpact&amp;I760&amp;"_"&amp;D783</f>
        <v>SubMeasImp__3</v>
      </c>
    </row>
    <row r="784" spans="2:16" ht="12.75" customHeight="1" x14ac:dyDescent="0.2">
      <c r="B784" s="219"/>
      <c r="C784" s="219"/>
      <c r="D784" s="301">
        <v>4</v>
      </c>
      <c r="E784" s="945" t="str">
        <f>[1]I_Summary!E684</f>
        <v/>
      </c>
      <c r="F784" s="946"/>
      <c r="G784" s="251" t="str">
        <f>[1]I_Summary!G684</f>
        <v/>
      </c>
      <c r="H784" s="252"/>
      <c r="I784" s="7" t="str">
        <f>[1]I_Summary!I684</f>
        <v/>
      </c>
      <c r="J784" s="7" t="str">
        <f>[1]I_Summary!J684</f>
        <v/>
      </c>
      <c r="K784" s="7" t="str">
        <f>[1]I_Summary!K684</f>
        <v/>
      </c>
      <c r="L784" s="7" t="str">
        <f>[1]I_Summary!L684</f>
        <v/>
      </c>
      <c r="M784" s="7" t="str">
        <f>[1]I_Summary!M684</f>
        <v/>
      </c>
      <c r="N784" s="7" t="str">
        <f>[1]I_Summary!N684</f>
        <v/>
      </c>
      <c r="P784" s="340" t="str">
        <f>EUconst_SubMeasureImpact&amp;I760&amp;"_"&amp;D784</f>
        <v>SubMeasImp__4</v>
      </c>
    </row>
    <row r="785" spans="2:16" ht="12.75" customHeight="1" x14ac:dyDescent="0.2">
      <c r="B785" s="219"/>
      <c r="C785" s="219"/>
      <c r="D785" s="301">
        <v>5</v>
      </c>
      <c r="E785" s="945" t="str">
        <f>[1]I_Summary!E685</f>
        <v/>
      </c>
      <c r="F785" s="946"/>
      <c r="G785" s="251" t="str">
        <f>[1]I_Summary!G685</f>
        <v/>
      </c>
      <c r="H785" s="252"/>
      <c r="I785" s="7" t="str">
        <f>[1]I_Summary!I685</f>
        <v/>
      </c>
      <c r="J785" s="7" t="str">
        <f>[1]I_Summary!J685</f>
        <v/>
      </c>
      <c r="K785" s="7" t="str">
        <f>[1]I_Summary!K685</f>
        <v/>
      </c>
      <c r="L785" s="7" t="str">
        <f>[1]I_Summary!L685</f>
        <v/>
      </c>
      <c r="M785" s="7" t="str">
        <f>[1]I_Summary!M685</f>
        <v/>
      </c>
      <c r="N785" s="7" t="str">
        <f>[1]I_Summary!N685</f>
        <v/>
      </c>
      <c r="P785" s="340" t="str">
        <f>EUconst_SubMeasureImpact&amp;I760&amp;"_"&amp;D785</f>
        <v>SubMeasImp__5</v>
      </c>
    </row>
    <row r="786" spans="2:16" ht="12.75" customHeight="1" x14ac:dyDescent="0.2">
      <c r="B786" s="219"/>
      <c r="C786" s="219"/>
      <c r="D786" s="301">
        <v>6</v>
      </c>
      <c r="E786" s="945" t="str">
        <f>[1]I_Summary!E686</f>
        <v/>
      </c>
      <c r="F786" s="946"/>
      <c r="G786" s="251" t="str">
        <f>[1]I_Summary!G686</f>
        <v/>
      </c>
      <c r="H786" s="252"/>
      <c r="I786" s="7" t="str">
        <f>[1]I_Summary!I686</f>
        <v/>
      </c>
      <c r="J786" s="7" t="str">
        <f>[1]I_Summary!J686</f>
        <v/>
      </c>
      <c r="K786" s="7" t="str">
        <f>[1]I_Summary!K686</f>
        <v/>
      </c>
      <c r="L786" s="7" t="str">
        <f>[1]I_Summary!L686</f>
        <v/>
      </c>
      <c r="M786" s="7" t="str">
        <f>[1]I_Summary!M686</f>
        <v/>
      </c>
      <c r="N786" s="7" t="str">
        <f>[1]I_Summary!N686</f>
        <v/>
      </c>
      <c r="P786" s="340" t="str">
        <f>EUconst_SubMeasureImpact&amp;I760&amp;"_"&amp;D786</f>
        <v>SubMeasImp__6</v>
      </c>
    </row>
    <row r="787" spans="2:16" ht="12.75" customHeight="1" x14ac:dyDescent="0.2">
      <c r="B787" s="219"/>
      <c r="C787" s="219"/>
      <c r="D787" s="301">
        <v>7</v>
      </c>
      <c r="E787" s="945" t="str">
        <f>[1]I_Summary!E687</f>
        <v/>
      </c>
      <c r="F787" s="946"/>
      <c r="G787" s="251" t="str">
        <f>[1]I_Summary!G687</f>
        <v/>
      </c>
      <c r="H787" s="252"/>
      <c r="I787" s="7" t="str">
        <f>[1]I_Summary!I687</f>
        <v/>
      </c>
      <c r="J787" s="7" t="str">
        <f>[1]I_Summary!J687</f>
        <v/>
      </c>
      <c r="K787" s="7" t="str">
        <f>[1]I_Summary!K687</f>
        <v/>
      </c>
      <c r="L787" s="7" t="str">
        <f>[1]I_Summary!L687</f>
        <v/>
      </c>
      <c r="M787" s="7" t="str">
        <f>[1]I_Summary!M687</f>
        <v/>
      </c>
      <c r="N787" s="7" t="str">
        <f>[1]I_Summary!N687</f>
        <v/>
      </c>
      <c r="P787" s="340" t="str">
        <f>EUconst_SubMeasureImpact&amp;I760&amp;"_"&amp;D787</f>
        <v>SubMeasImp__7</v>
      </c>
    </row>
    <row r="788" spans="2:16" ht="12.75" customHeight="1" x14ac:dyDescent="0.2">
      <c r="B788" s="219"/>
      <c r="C788" s="219"/>
      <c r="D788" s="301">
        <v>8</v>
      </c>
      <c r="E788" s="945" t="str">
        <f>[1]I_Summary!E688</f>
        <v/>
      </c>
      <c r="F788" s="946"/>
      <c r="G788" s="251" t="str">
        <f>[1]I_Summary!G688</f>
        <v/>
      </c>
      <c r="H788" s="252"/>
      <c r="I788" s="7" t="str">
        <f>[1]I_Summary!I688</f>
        <v/>
      </c>
      <c r="J788" s="7" t="str">
        <f>[1]I_Summary!J688</f>
        <v/>
      </c>
      <c r="K788" s="7" t="str">
        <f>[1]I_Summary!K688</f>
        <v/>
      </c>
      <c r="L788" s="7" t="str">
        <f>[1]I_Summary!L688</f>
        <v/>
      </c>
      <c r="M788" s="7" t="str">
        <f>[1]I_Summary!M688</f>
        <v/>
      </c>
      <c r="N788" s="7" t="str">
        <f>[1]I_Summary!N688</f>
        <v/>
      </c>
      <c r="P788" s="340" t="str">
        <f>EUconst_SubMeasureImpact&amp;I760&amp;"_"&amp;D788</f>
        <v>SubMeasImp__8</v>
      </c>
    </row>
    <row r="789" spans="2:16" ht="12.75" customHeight="1" x14ac:dyDescent="0.2">
      <c r="B789" s="219"/>
      <c r="C789" s="219"/>
      <c r="D789" s="301">
        <v>9</v>
      </c>
      <c r="E789" s="945" t="str">
        <f>[1]I_Summary!E689</f>
        <v/>
      </c>
      <c r="F789" s="946"/>
      <c r="G789" s="251" t="str">
        <f>[1]I_Summary!G689</f>
        <v/>
      </c>
      <c r="H789" s="252"/>
      <c r="I789" s="7" t="str">
        <f>[1]I_Summary!I689</f>
        <v/>
      </c>
      <c r="J789" s="7" t="str">
        <f>[1]I_Summary!J689</f>
        <v/>
      </c>
      <c r="K789" s="7" t="str">
        <f>[1]I_Summary!K689</f>
        <v/>
      </c>
      <c r="L789" s="7" t="str">
        <f>[1]I_Summary!L689</f>
        <v/>
      </c>
      <c r="M789" s="7" t="str">
        <f>[1]I_Summary!M689</f>
        <v/>
      </c>
      <c r="N789" s="7" t="str">
        <f>[1]I_Summary!N689</f>
        <v/>
      </c>
      <c r="P789" s="340" t="str">
        <f>EUconst_SubMeasureImpact&amp;I760&amp;"_"&amp;D789</f>
        <v>SubMeasImp__9</v>
      </c>
    </row>
    <row r="790" spans="2:16" ht="12.75" customHeight="1" x14ac:dyDescent="0.2">
      <c r="B790" s="219"/>
      <c r="C790" s="219"/>
      <c r="D790" s="301">
        <v>10</v>
      </c>
      <c r="E790" s="947" t="str">
        <f>[1]I_Summary!E690</f>
        <v/>
      </c>
      <c r="F790" s="948"/>
      <c r="G790" s="253" t="str">
        <f>[1]I_Summary!G690</f>
        <v/>
      </c>
      <c r="H790" s="254"/>
      <c r="I790" s="8" t="str">
        <f>[1]I_Summary!I690</f>
        <v/>
      </c>
      <c r="J790" s="8" t="str">
        <f>[1]I_Summary!J690</f>
        <v/>
      </c>
      <c r="K790" s="8" t="str">
        <f>[1]I_Summary!K690</f>
        <v/>
      </c>
      <c r="L790" s="8" t="str">
        <f>[1]I_Summary!L690</f>
        <v/>
      </c>
      <c r="M790" s="8" t="str">
        <f>[1]I_Summary!M690</f>
        <v/>
      </c>
      <c r="N790" s="8" t="str">
        <f>[1]I_Summary!N690</f>
        <v/>
      </c>
      <c r="P790" s="340" t="str">
        <f>EUconst_SubMeasureImpact&amp;I760&amp;"_"&amp;D790</f>
        <v>SubMeasImp__10</v>
      </c>
    </row>
    <row r="791" spans="2:16" ht="12.75" customHeight="1" x14ac:dyDescent="0.2">
      <c r="B791" s="219"/>
      <c r="C791" s="219"/>
      <c r="H791" s="366" t="str">
        <f>Translations!$B$323</f>
        <v>SUMA</v>
      </c>
      <c r="I791" s="367" t="str">
        <f>[1]I_Summary!I691</f>
        <v/>
      </c>
      <c r="J791" s="367" t="str">
        <f>[1]I_Summary!J691</f>
        <v/>
      </c>
      <c r="K791" s="367" t="str">
        <f>[1]I_Summary!K691</f>
        <v/>
      </c>
      <c r="L791" s="367" t="str">
        <f>[1]I_Summary!L691</f>
        <v/>
      </c>
      <c r="M791" s="367" t="str">
        <f>[1]I_Summary!M691</f>
        <v/>
      </c>
      <c r="N791" s="367" t="str">
        <f>[1]I_Summary!N691</f>
        <v/>
      </c>
    </row>
    <row r="792" spans="2:16" ht="5.0999999999999996" customHeight="1" x14ac:dyDescent="0.2">
      <c r="B792" s="219"/>
      <c r="C792" s="219"/>
    </row>
    <row r="793" spans="2:16" ht="12.75" customHeight="1" x14ac:dyDescent="0.2">
      <c r="B793" s="219"/>
      <c r="C793" s="219"/>
      <c r="D793" s="337" t="s">
        <v>121</v>
      </c>
      <c r="E793" s="176" t="str">
        <f>Translations!$B$324</f>
        <v>Wpływ każdego środka na redukcję (100% = wartość wyjściowa z pkt i.)</v>
      </c>
    </row>
    <row r="794" spans="2:16" ht="5.0999999999999996" customHeight="1" x14ac:dyDescent="0.2">
      <c r="B794" s="219"/>
      <c r="C794" s="219"/>
    </row>
    <row r="795" spans="2:16" ht="12.75" customHeight="1" x14ac:dyDescent="0.2">
      <c r="B795" s="219"/>
      <c r="C795" s="219"/>
      <c r="E795" s="365" t="str">
        <f>Translations!$B$199</f>
        <v>Środki</v>
      </c>
      <c r="F795" s="183"/>
      <c r="G795" s="368" t="str">
        <f>Translations!$B$228</f>
        <v>Szczegółowy opis inwestycji</v>
      </c>
      <c r="I795" s="290">
        <v>2025</v>
      </c>
      <c r="J795" s="290">
        <v>2030</v>
      </c>
      <c r="K795" s="290">
        <v>2035</v>
      </c>
      <c r="L795" s="290">
        <v>2040</v>
      </c>
      <c r="M795" s="290">
        <v>2045</v>
      </c>
      <c r="N795" s="290">
        <v>2050</v>
      </c>
    </row>
    <row r="796" spans="2:16" ht="12.75" customHeight="1" x14ac:dyDescent="0.2">
      <c r="B796" s="219"/>
      <c r="C796" s="219"/>
      <c r="D796" s="301">
        <v>1</v>
      </c>
      <c r="E796" s="957" t="str">
        <f>[1]I_Summary!E696</f>
        <v/>
      </c>
      <c r="F796" s="957"/>
      <c r="G796" s="249" t="str">
        <f>[1]I_Summary!G696</f>
        <v/>
      </c>
      <c r="H796" s="250"/>
      <c r="I796" s="6" t="str">
        <f>[1]I_Summary!I696</f>
        <v/>
      </c>
      <c r="J796" s="6" t="str">
        <f>[1]I_Summary!J696</f>
        <v/>
      </c>
      <c r="K796" s="6" t="str">
        <f>[1]I_Summary!K696</f>
        <v/>
      </c>
      <c r="L796" s="6" t="str">
        <f>[1]I_Summary!L696</f>
        <v/>
      </c>
      <c r="M796" s="6" t="str">
        <f>[1]I_Summary!M696</f>
        <v/>
      </c>
      <c r="N796" s="6" t="str">
        <f>[1]I_Summary!N696</f>
        <v/>
      </c>
      <c r="P796" s="340" t="str">
        <f>EUconst_SubAbsoluteReduction&amp;I760</f>
        <v>AbsRed_</v>
      </c>
    </row>
    <row r="797" spans="2:16" ht="12.75" customHeight="1" x14ac:dyDescent="0.2">
      <c r="B797" s="219"/>
      <c r="C797" s="219"/>
      <c r="D797" s="301">
        <v>2</v>
      </c>
      <c r="E797" s="945" t="str">
        <f>[1]I_Summary!E697</f>
        <v/>
      </c>
      <c r="F797" s="946"/>
      <c r="G797" s="251" t="str">
        <f>[1]I_Summary!G697</f>
        <v/>
      </c>
      <c r="H797" s="252"/>
      <c r="I797" s="7" t="str">
        <f>[1]I_Summary!I697</f>
        <v/>
      </c>
      <c r="J797" s="7" t="str">
        <f>[1]I_Summary!J697</f>
        <v/>
      </c>
      <c r="K797" s="7" t="str">
        <f>[1]I_Summary!K697</f>
        <v/>
      </c>
      <c r="L797" s="7" t="str">
        <f>[1]I_Summary!L697</f>
        <v/>
      </c>
      <c r="M797" s="7" t="str">
        <f>[1]I_Summary!M697</f>
        <v/>
      </c>
      <c r="N797" s="7" t="str">
        <f>[1]I_Summary!N697</f>
        <v/>
      </c>
      <c r="P797" s="340" t="str">
        <f>EUconst_SubAbsoluteReduction&amp;I760</f>
        <v>AbsRed_</v>
      </c>
    </row>
    <row r="798" spans="2:16" ht="12.75" customHeight="1" x14ac:dyDescent="0.2">
      <c r="B798" s="219"/>
      <c r="C798" s="219"/>
      <c r="D798" s="301">
        <v>3</v>
      </c>
      <c r="E798" s="945" t="str">
        <f>[1]I_Summary!E698</f>
        <v/>
      </c>
      <c r="F798" s="946"/>
      <c r="G798" s="251" t="str">
        <f>[1]I_Summary!G698</f>
        <v/>
      </c>
      <c r="H798" s="252"/>
      <c r="I798" s="7" t="str">
        <f>[1]I_Summary!I698</f>
        <v/>
      </c>
      <c r="J798" s="7" t="str">
        <f>[1]I_Summary!J698</f>
        <v/>
      </c>
      <c r="K798" s="7" t="str">
        <f>[1]I_Summary!K698</f>
        <v/>
      </c>
      <c r="L798" s="7" t="str">
        <f>[1]I_Summary!L698</f>
        <v/>
      </c>
      <c r="M798" s="7" t="str">
        <f>[1]I_Summary!M698</f>
        <v/>
      </c>
      <c r="N798" s="7" t="str">
        <f>[1]I_Summary!N698</f>
        <v/>
      </c>
      <c r="P798" s="340" t="str">
        <f>EUconst_SubAbsoluteReduction&amp;I760</f>
        <v>AbsRed_</v>
      </c>
    </row>
    <row r="799" spans="2:16" ht="12.75" customHeight="1" x14ac:dyDescent="0.2">
      <c r="B799" s="219"/>
      <c r="C799" s="219"/>
      <c r="D799" s="301">
        <v>4</v>
      </c>
      <c r="E799" s="945" t="str">
        <f>[1]I_Summary!E699</f>
        <v/>
      </c>
      <c r="F799" s="946"/>
      <c r="G799" s="251" t="str">
        <f>[1]I_Summary!G699</f>
        <v/>
      </c>
      <c r="H799" s="252"/>
      <c r="I799" s="7" t="str">
        <f>[1]I_Summary!I699</f>
        <v/>
      </c>
      <c r="J799" s="7" t="str">
        <f>[1]I_Summary!J699</f>
        <v/>
      </c>
      <c r="K799" s="7" t="str">
        <f>[1]I_Summary!K699</f>
        <v/>
      </c>
      <c r="L799" s="7" t="str">
        <f>[1]I_Summary!L699</f>
        <v/>
      </c>
      <c r="M799" s="7" t="str">
        <f>[1]I_Summary!M699</f>
        <v/>
      </c>
      <c r="N799" s="7" t="str">
        <f>[1]I_Summary!N699</f>
        <v/>
      </c>
      <c r="P799" s="340" t="str">
        <f>EUconst_SubAbsoluteReduction&amp;I760</f>
        <v>AbsRed_</v>
      </c>
    </row>
    <row r="800" spans="2:16" ht="12.75" customHeight="1" x14ac:dyDescent="0.2">
      <c r="B800" s="219"/>
      <c r="C800" s="219"/>
      <c r="D800" s="301">
        <v>5</v>
      </c>
      <c r="E800" s="945" t="str">
        <f>[1]I_Summary!E700</f>
        <v/>
      </c>
      <c r="F800" s="946"/>
      <c r="G800" s="251" t="str">
        <f>[1]I_Summary!G700</f>
        <v/>
      </c>
      <c r="H800" s="252"/>
      <c r="I800" s="7" t="str">
        <f>[1]I_Summary!I700</f>
        <v/>
      </c>
      <c r="J800" s="7" t="str">
        <f>[1]I_Summary!J700</f>
        <v/>
      </c>
      <c r="K800" s="7" t="str">
        <f>[1]I_Summary!K700</f>
        <v/>
      </c>
      <c r="L800" s="7" t="str">
        <f>[1]I_Summary!L700</f>
        <v/>
      </c>
      <c r="M800" s="7" t="str">
        <f>[1]I_Summary!M700</f>
        <v/>
      </c>
      <c r="N800" s="7" t="str">
        <f>[1]I_Summary!N700</f>
        <v/>
      </c>
      <c r="P800" s="340" t="str">
        <f>EUconst_SubAbsoluteReduction&amp;I760</f>
        <v>AbsRed_</v>
      </c>
    </row>
    <row r="801" spans="1:19" ht="12.75" customHeight="1" x14ac:dyDescent="0.2">
      <c r="B801" s="219"/>
      <c r="C801" s="219"/>
      <c r="D801" s="301">
        <v>6</v>
      </c>
      <c r="E801" s="945" t="str">
        <f>[1]I_Summary!E701</f>
        <v/>
      </c>
      <c r="F801" s="946"/>
      <c r="G801" s="251" t="str">
        <f>[1]I_Summary!G701</f>
        <v/>
      </c>
      <c r="H801" s="252"/>
      <c r="I801" s="7" t="str">
        <f>[1]I_Summary!I701</f>
        <v/>
      </c>
      <c r="J801" s="7" t="str">
        <f>[1]I_Summary!J701</f>
        <v/>
      </c>
      <c r="K801" s="7" t="str">
        <f>[1]I_Summary!K701</f>
        <v/>
      </c>
      <c r="L801" s="7" t="str">
        <f>[1]I_Summary!L701</f>
        <v/>
      </c>
      <c r="M801" s="7" t="str">
        <f>[1]I_Summary!M701</f>
        <v/>
      </c>
      <c r="N801" s="7" t="str">
        <f>[1]I_Summary!N701</f>
        <v/>
      </c>
      <c r="P801" s="340" t="str">
        <f>EUconst_SubAbsoluteReduction&amp;I760</f>
        <v>AbsRed_</v>
      </c>
    </row>
    <row r="802" spans="1:19" ht="12.75" customHeight="1" x14ac:dyDescent="0.2">
      <c r="B802" s="219"/>
      <c r="C802" s="219"/>
      <c r="D802" s="301">
        <v>7</v>
      </c>
      <c r="E802" s="945" t="str">
        <f>[1]I_Summary!E702</f>
        <v/>
      </c>
      <c r="F802" s="946"/>
      <c r="G802" s="251" t="str">
        <f>[1]I_Summary!G702</f>
        <v/>
      </c>
      <c r="H802" s="252"/>
      <c r="I802" s="7" t="str">
        <f>[1]I_Summary!I702</f>
        <v/>
      </c>
      <c r="J802" s="7" t="str">
        <f>[1]I_Summary!J702</f>
        <v/>
      </c>
      <c r="K802" s="7" t="str">
        <f>[1]I_Summary!K702</f>
        <v/>
      </c>
      <c r="L802" s="7" t="str">
        <f>[1]I_Summary!L702</f>
        <v/>
      </c>
      <c r="M802" s="7" t="str">
        <f>[1]I_Summary!M702</f>
        <v/>
      </c>
      <c r="N802" s="7" t="str">
        <f>[1]I_Summary!N702</f>
        <v/>
      </c>
      <c r="P802" s="340" t="str">
        <f>EUconst_SubAbsoluteReduction&amp;I760</f>
        <v>AbsRed_</v>
      </c>
    </row>
    <row r="803" spans="1:19" ht="12.75" customHeight="1" x14ac:dyDescent="0.2">
      <c r="B803" s="219"/>
      <c r="C803" s="219"/>
      <c r="D803" s="301">
        <v>8</v>
      </c>
      <c r="E803" s="945" t="str">
        <f>[1]I_Summary!E703</f>
        <v/>
      </c>
      <c r="F803" s="946"/>
      <c r="G803" s="251" t="str">
        <f>[1]I_Summary!G703</f>
        <v/>
      </c>
      <c r="H803" s="252"/>
      <c r="I803" s="7" t="str">
        <f>[1]I_Summary!I703</f>
        <v/>
      </c>
      <c r="J803" s="7" t="str">
        <f>[1]I_Summary!J703</f>
        <v/>
      </c>
      <c r="K803" s="7" t="str">
        <f>[1]I_Summary!K703</f>
        <v/>
      </c>
      <c r="L803" s="7" t="str">
        <f>[1]I_Summary!L703</f>
        <v/>
      </c>
      <c r="M803" s="7" t="str">
        <f>[1]I_Summary!M703</f>
        <v/>
      </c>
      <c r="N803" s="7" t="str">
        <f>[1]I_Summary!N703</f>
        <v/>
      </c>
      <c r="P803" s="340" t="str">
        <f>EUconst_SubAbsoluteReduction&amp;I760</f>
        <v>AbsRed_</v>
      </c>
    </row>
    <row r="804" spans="1:19" ht="12.75" customHeight="1" x14ac:dyDescent="0.2">
      <c r="B804" s="219"/>
      <c r="C804" s="219"/>
      <c r="D804" s="301">
        <v>9</v>
      </c>
      <c r="E804" s="945" t="str">
        <f>[1]I_Summary!E704</f>
        <v/>
      </c>
      <c r="F804" s="946"/>
      <c r="G804" s="251" t="str">
        <f>[1]I_Summary!G704</f>
        <v/>
      </c>
      <c r="H804" s="252"/>
      <c r="I804" s="7" t="str">
        <f>[1]I_Summary!I704</f>
        <v/>
      </c>
      <c r="J804" s="7" t="str">
        <f>[1]I_Summary!J704</f>
        <v/>
      </c>
      <c r="K804" s="7" t="str">
        <f>[1]I_Summary!K704</f>
        <v/>
      </c>
      <c r="L804" s="7" t="str">
        <f>[1]I_Summary!L704</f>
        <v/>
      </c>
      <c r="M804" s="7" t="str">
        <f>[1]I_Summary!M704</f>
        <v/>
      </c>
      <c r="N804" s="7" t="str">
        <f>[1]I_Summary!N704</f>
        <v/>
      </c>
      <c r="P804" s="340" t="str">
        <f>EUconst_SubAbsoluteReduction&amp;I760</f>
        <v>AbsRed_</v>
      </c>
    </row>
    <row r="805" spans="1:19" ht="12.75" customHeight="1" x14ac:dyDescent="0.2">
      <c r="B805" s="219"/>
      <c r="C805" s="219"/>
      <c r="D805" s="301">
        <v>10</v>
      </c>
      <c r="E805" s="947" t="str">
        <f>[1]I_Summary!E705</f>
        <v/>
      </c>
      <c r="F805" s="948"/>
      <c r="G805" s="253" t="str">
        <f>[1]I_Summary!G705</f>
        <v/>
      </c>
      <c r="H805" s="254"/>
      <c r="I805" s="8" t="str">
        <f>[1]I_Summary!I705</f>
        <v/>
      </c>
      <c r="J805" s="8" t="str">
        <f>[1]I_Summary!J705</f>
        <v/>
      </c>
      <c r="K805" s="8" t="str">
        <f>[1]I_Summary!K705</f>
        <v/>
      </c>
      <c r="L805" s="8" t="str">
        <f>[1]I_Summary!L705</f>
        <v/>
      </c>
      <c r="M805" s="8" t="str">
        <f>[1]I_Summary!M705</f>
        <v/>
      </c>
      <c r="N805" s="8" t="str">
        <f>[1]I_Summary!N705</f>
        <v/>
      </c>
      <c r="P805" s="340" t="str">
        <f>EUconst_SubAbsoluteReduction&amp;I760</f>
        <v>AbsRed_</v>
      </c>
    </row>
    <row r="806" spans="1:19" ht="12.75" customHeight="1" x14ac:dyDescent="0.2">
      <c r="B806" s="219"/>
      <c r="C806" s="219"/>
      <c r="H806" s="366" t="str">
        <f>Translations!$B$323</f>
        <v>SUMA</v>
      </c>
      <c r="I806" s="369" t="str">
        <f>[1]I_Summary!I706</f>
        <v/>
      </c>
      <c r="J806" s="369" t="str">
        <f>[1]I_Summary!J706</f>
        <v/>
      </c>
      <c r="K806" s="369" t="str">
        <f>[1]I_Summary!K706</f>
        <v/>
      </c>
      <c r="L806" s="369" t="str">
        <f>[1]I_Summary!L706</f>
        <v/>
      </c>
      <c r="M806" s="369" t="str">
        <f>[1]I_Summary!M706</f>
        <v/>
      </c>
      <c r="N806" s="369" t="str">
        <f>[1]I_Summary!N706</f>
        <v/>
      </c>
    </row>
    <row r="807" spans="1:19" ht="12.75" customHeight="1" x14ac:dyDescent="0.2"/>
    <row r="808" spans="1:19" ht="5.0999999999999996" customHeight="1" thickBot="1" x14ac:dyDescent="0.25">
      <c r="E808" s="334"/>
      <c r="F808" s="183"/>
      <c r="G808" s="183"/>
      <c r="H808" s="183"/>
      <c r="I808" s="183"/>
      <c r="J808" s="183"/>
      <c r="K808" s="183"/>
      <c r="L808" s="183"/>
      <c r="M808" s="183"/>
      <c r="N808" s="183"/>
    </row>
    <row r="809" spans="1:19" ht="5.0999999999999996" customHeight="1" thickBot="1" x14ac:dyDescent="0.3">
      <c r="C809" s="335"/>
      <c r="D809" s="335"/>
      <c r="E809" s="335"/>
      <c r="F809" s="335"/>
      <c r="G809" s="335"/>
      <c r="H809" s="335"/>
      <c r="I809" s="335"/>
      <c r="J809" s="335"/>
      <c r="K809" s="335"/>
      <c r="L809" s="335"/>
      <c r="M809" s="335"/>
      <c r="N809" s="335"/>
    </row>
    <row r="810" spans="1:19" ht="20.100000000000001" customHeight="1" thickBot="1" x14ac:dyDescent="0.25">
      <c r="A810" s="244">
        <v>7</v>
      </c>
      <c r="C810" s="302">
        <v>11</v>
      </c>
      <c r="D810" s="935" t="str">
        <f>Translations!$B$297</f>
        <v>Podinstalacje, dla których wprowadzono rozwiązania rezerwowe (fall-back):</v>
      </c>
      <c r="E810" s="936"/>
      <c r="F810" s="936"/>
      <c r="G810" s="936"/>
      <c r="H810" s="937"/>
      <c r="I810" s="938" t="str">
        <f>[1]I_Summary!I710</f>
        <v>Heat benchmark sub-installation, CL, non-CBAM</v>
      </c>
      <c r="J810" s="939"/>
      <c r="K810" s="939"/>
      <c r="L810" s="940"/>
      <c r="M810" s="941" t="str">
        <f>[1]I_Summary!M710</f>
        <v/>
      </c>
      <c r="N810" s="942"/>
      <c r="P810" s="370" t="str">
        <f>Translations!$B$325</f>
        <v>Podinstalacje rezerwowe</v>
      </c>
      <c r="R810" s="336" t="str">
        <f>I810</f>
        <v>Heat benchmark sub-installation, CL, non-CBAM</v>
      </c>
    </row>
    <row r="811" spans="1:19" ht="5.0999999999999996" customHeight="1" x14ac:dyDescent="0.2"/>
    <row r="812" spans="1:19" ht="12.75" customHeight="1" x14ac:dyDescent="0.2">
      <c r="A812" s="147"/>
      <c r="B812" s="173"/>
      <c r="D812" s="337"/>
      <c r="E812" s="960" t="str">
        <f>Translations!$B$571</f>
        <v>Data rozpoczęcia</v>
      </c>
      <c r="F812" s="961"/>
      <c r="G812" s="339" t="str" cm="1">
        <f t="array" ref="G812">IFERROR(INDEX([1]C_InstallationDescription!$V$39:$V$48,MATCH(INDEX(EUconst_FallBackListNumber,C810-10),[1]C_InstallationDescription!$R$39:$R$48,0)),"")</f>
        <v/>
      </c>
      <c r="P812" s="340" t="str">
        <f>EUconst_StartRow&amp;I810</f>
        <v>Start_Heat benchmark sub-installation, CL, non-CBAM</v>
      </c>
    </row>
    <row r="813" spans="1:19" ht="12.75" customHeight="1" x14ac:dyDescent="0.2">
      <c r="A813" s="147"/>
      <c r="B813" s="173"/>
      <c r="D813" s="337"/>
      <c r="E813" s="962" t="s">
        <v>2275</v>
      </c>
      <c r="F813" s="963"/>
      <c r="G813" s="371" t="str" cm="1">
        <f t="array" ref="G813">IFERROR(INDEX([1]C_InstallationDescription!$K$39:$K$48,MATCH(INDEX(EUconst_FallBackListNumber,C810-10),[1]C_InstallationDescription!$R$39:$R$48,0)),"")</f>
        <v/>
      </c>
      <c r="O813" s="343"/>
      <c r="P813" s="340" t="str">
        <f>EUconst_CessationRow&amp;I810</f>
        <v>Cessation_Heat benchmark sub-installation, CL, non-CBAM</v>
      </c>
      <c r="Q813" s="344"/>
      <c r="R813" s="344"/>
      <c r="S813" s="195"/>
    </row>
    <row r="814" spans="1:19" ht="5.0999999999999996" customHeight="1" x14ac:dyDescent="0.2"/>
    <row r="815" spans="1:19" ht="12.75" customHeight="1" x14ac:dyDescent="0.2">
      <c r="A815" s="147"/>
      <c r="B815" s="173"/>
      <c r="D815" s="345"/>
      <c r="F815" s="346"/>
      <c r="G815" s="347" t="str">
        <f>[1]Translations!$B$169</f>
        <v>Baseline</v>
      </c>
      <c r="H815" s="348" t="str">
        <f xml:space="preserve"> EUconst_Unit</f>
        <v>Jednostka</v>
      </c>
      <c r="I815" s="290">
        <v>2025</v>
      </c>
      <c r="J815" s="290">
        <v>2030</v>
      </c>
      <c r="K815" s="290">
        <v>2035</v>
      </c>
      <c r="L815" s="290">
        <v>2040</v>
      </c>
      <c r="M815" s="290">
        <v>2045</v>
      </c>
      <c r="N815" s="290">
        <v>2050</v>
      </c>
    </row>
    <row r="816" spans="1:19" ht="12.75" customHeight="1" x14ac:dyDescent="0.2">
      <c r="A816" s="147"/>
      <c r="B816" s="173"/>
      <c r="D816" s="337" t="s">
        <v>117</v>
      </c>
      <c r="E816" s="960" t="str">
        <f>[1]Translations!$B$264</f>
        <v>Specific emission targets</v>
      </c>
      <c r="F816" s="961"/>
      <c r="G816" s="339" t="str">
        <f>[1]G_FallBackBM!G19</f>
        <v/>
      </c>
      <c r="H816" s="349" t="str">
        <f>[1]G_FallBackBM!H19</f>
        <v>t CO2e / TJ</v>
      </c>
      <c r="I816" s="350" t="str">
        <f>IF([1]G_FallBackBM!I19="","",[1]G_FallBackBM!I19)</f>
        <v/>
      </c>
      <c r="J816" s="351" t="str">
        <f>IF([1]G_FallBackBM!J19="","",[1]G_FallBackBM!J19)</f>
        <v/>
      </c>
      <c r="K816" s="351" t="str">
        <f>IF([1]G_FallBackBM!K19="","",[1]G_FallBackBM!K19)</f>
        <v/>
      </c>
      <c r="L816" s="351" t="str">
        <f>IF([1]G_FallBackBM!L19="","",[1]G_FallBackBM!L19)</f>
        <v/>
      </c>
      <c r="M816" s="351" t="str">
        <f>IF([1]G_FallBackBM!M19="","",[1]G_FallBackBM!M19)</f>
        <v/>
      </c>
      <c r="N816" s="351" t="str">
        <f>IF([1]G_FallBackBM!N19="","",[1]G_FallBackBM!N19)</f>
        <v/>
      </c>
      <c r="P816" s="275" t="str">
        <f>EUConst_Target&amp;I810</f>
        <v>Target_Heat benchmark sub-installation, CL, non-CBAM</v>
      </c>
    </row>
    <row r="817" spans="1:19" ht="12.75" customHeight="1" x14ac:dyDescent="0.2">
      <c r="A817" s="147"/>
      <c r="B817" s="173"/>
      <c r="D817" s="337" t="s">
        <v>118</v>
      </c>
      <c r="E817" s="962" t="str">
        <f>[1]Translations!$B$268</f>
        <v>Absolute emission targets</v>
      </c>
      <c r="F817" s="963"/>
      <c r="G817" s="342" t="str">
        <f>[1]G_FallBackBM!G21</f>
        <v/>
      </c>
      <c r="H817" s="352" t="str">
        <f>[1]G_FallBackBM!H21</f>
        <v>t CO2e</v>
      </c>
      <c r="I817" s="353" t="str">
        <f>IF([1]G_FallBackBM!I21="","",[1]G_FallBackBM!I21)</f>
        <v/>
      </c>
      <c r="J817" s="342" t="str">
        <f>IF([1]G_FallBackBM!J21="","",[1]G_FallBackBM!J21)</f>
        <v/>
      </c>
      <c r="K817" s="342" t="str">
        <f>IF([1]G_FallBackBM!K21="","",[1]G_FallBackBM!K21)</f>
        <v/>
      </c>
      <c r="L817" s="342" t="str">
        <f>IF([1]G_FallBackBM!L21="","",[1]G_FallBackBM!L21)</f>
        <v/>
      </c>
      <c r="M817" s="342" t="str">
        <f>IF([1]G_FallBackBM!M21="","",[1]G_FallBackBM!M21)</f>
        <v/>
      </c>
      <c r="N817" s="342" t="str">
        <f>IF([1]G_FallBackBM!N21="","",[1]G_FallBackBM!N21)</f>
        <v/>
      </c>
      <c r="O817" s="343"/>
      <c r="P817" s="275" t="str">
        <f>EUConst_TargetAbs&amp;I810</f>
        <v>TargetAbs_Heat benchmark sub-installation, CL, non-CBAM</v>
      </c>
      <c r="Q817" s="344"/>
      <c r="R817" s="344"/>
      <c r="S817" s="195"/>
    </row>
    <row r="818" spans="1:19" ht="5.0999999999999996" customHeight="1" x14ac:dyDescent="0.2"/>
    <row r="819" spans="1:19" ht="25.5" customHeight="1" x14ac:dyDescent="0.2">
      <c r="E819" s="354"/>
      <c r="F819" s="354"/>
      <c r="G819" s="354"/>
      <c r="H819" s="355" t="str">
        <f>Translations!$B$271</f>
        <v>Wartość wyjściowa</v>
      </c>
      <c r="I819" s="943">
        <v>2025</v>
      </c>
      <c r="J819" s="943">
        <v>2030</v>
      </c>
      <c r="K819" s="943">
        <v>2035</v>
      </c>
      <c r="L819" s="943">
        <v>2040</v>
      </c>
      <c r="M819" s="943">
        <v>2045</v>
      </c>
      <c r="N819" s="943">
        <v>2050</v>
      </c>
    </row>
    <row r="820" spans="1:19" ht="12.75" customHeight="1" x14ac:dyDescent="0.2">
      <c r="E820" s="354"/>
      <c r="F820" s="354"/>
      <c r="G820" s="354"/>
      <c r="H820" s="361" t="str">
        <f>[1]I_Summary!H713</f>
        <v>t CO2e / TJ</v>
      </c>
      <c r="I820" s="944"/>
      <c r="J820" s="944"/>
      <c r="K820" s="944"/>
      <c r="L820" s="944"/>
      <c r="M820" s="944"/>
      <c r="N820" s="944"/>
    </row>
    <row r="821" spans="1:19" ht="12.75" customHeight="1" x14ac:dyDescent="0.2">
      <c r="B821" s="219"/>
      <c r="C821" s="219"/>
      <c r="D821" s="337" t="s">
        <v>117</v>
      </c>
      <c r="E821" s="931" t="str">
        <f>Translations!$B$319</f>
        <v>Wartości docelowe w odniesieniu do wartości wyjściowych</v>
      </c>
      <c r="F821" s="931"/>
      <c r="G821" s="932"/>
      <c r="H821" s="58" t="str">
        <f>[1]I_Summary!H714</f>
        <v/>
      </c>
      <c r="I821" s="12" t="str">
        <f>[1]I_Summary!I714</f>
        <v>N.A.</v>
      </c>
      <c r="J821" s="12" t="str">
        <f>[1]I_Summary!J714</f>
        <v>N.A.</v>
      </c>
      <c r="K821" s="12" t="str">
        <f>[1]I_Summary!K714</f>
        <v>N.A.</v>
      </c>
      <c r="L821" s="12" t="str">
        <f>[1]I_Summary!L714</f>
        <v>N.A.</v>
      </c>
      <c r="M821" s="12" t="str">
        <f>[1]I_Summary!M714</f>
        <v>N.A.</v>
      </c>
      <c r="N821" s="12" t="str">
        <f>[1]I_Summary!N714</f>
        <v>N.A.</v>
      </c>
      <c r="P821" s="275" t="str">
        <f>EUconst_SubRelToBaseline&amp;R810</f>
        <v>RelBL_Heat benchmark sub-installation, CL, non-CBAM</v>
      </c>
    </row>
    <row r="822" spans="1:19" ht="12.75" customHeight="1" x14ac:dyDescent="0.2">
      <c r="B822" s="219"/>
      <c r="C822" s="219"/>
      <c r="D822" s="337" t="s">
        <v>118</v>
      </c>
      <c r="E822" s="933" t="str">
        <f>Translations!$B$320</f>
        <v>Wartości docelowe w odniesieniu do wielkości benchmarku</v>
      </c>
      <c r="F822" s="933"/>
      <c r="G822" s="934"/>
      <c r="H822" s="59">
        <f>[1]I_Summary!H715</f>
        <v>47.3</v>
      </c>
      <c r="I822" s="5" t="str">
        <f>[1]I_Summary!I715</f>
        <v/>
      </c>
      <c r="J822" s="5" t="str">
        <f>[1]I_Summary!J715</f>
        <v/>
      </c>
      <c r="K822" s="5" t="str">
        <f>[1]I_Summary!K715</f>
        <v/>
      </c>
      <c r="L822" s="5" t="str">
        <f>[1]I_Summary!L715</f>
        <v/>
      </c>
      <c r="M822" s="5" t="str">
        <f>[1]I_Summary!M715</f>
        <v/>
      </c>
      <c r="N822" s="5" t="str">
        <f>[1]I_Summary!N715</f>
        <v/>
      </c>
      <c r="P822" s="275" t="str">
        <f>EUconst_SubRelToBM&amp;R810</f>
        <v>RelBM_Heat benchmark sub-installation, CL, non-CBAM</v>
      </c>
    </row>
    <row r="823" spans="1:19" ht="5.0999999999999996" customHeight="1" x14ac:dyDescent="0.2">
      <c r="B823" s="219"/>
      <c r="C823" s="219"/>
    </row>
    <row r="824" spans="1:19" ht="25.5" customHeight="1" x14ac:dyDescent="0.2">
      <c r="B824" s="219"/>
      <c r="C824" s="219"/>
      <c r="D824" s="354"/>
      <c r="E824" s="354"/>
      <c r="F824" s="354"/>
      <c r="G824" s="354"/>
      <c r="H824" s="355" t="str">
        <f>Translations!$B$271</f>
        <v>Wartość wyjściowa</v>
      </c>
      <c r="I824" s="943">
        <v>2025</v>
      </c>
      <c r="J824" s="943">
        <v>2030</v>
      </c>
      <c r="K824" s="943">
        <v>2035</v>
      </c>
      <c r="L824" s="943">
        <v>2040</v>
      </c>
      <c r="M824" s="943">
        <v>2045</v>
      </c>
      <c r="N824" s="943">
        <v>2050</v>
      </c>
    </row>
    <row r="825" spans="1:19" ht="12.75" customHeight="1" x14ac:dyDescent="0.2">
      <c r="B825" s="219"/>
      <c r="C825" s="219"/>
      <c r="G825" s="354"/>
      <c r="H825" s="361" t="str">
        <f>[1]I_Summary!H718</f>
        <v>t CO2e / TJ</v>
      </c>
      <c r="I825" s="944"/>
      <c r="J825" s="944"/>
      <c r="K825" s="944"/>
      <c r="L825" s="944"/>
      <c r="M825" s="944"/>
      <c r="N825" s="944"/>
    </row>
    <row r="826" spans="1:19" ht="12.75" customHeight="1" x14ac:dyDescent="0.2">
      <c r="B826" s="219"/>
      <c r="C826" s="219"/>
      <c r="D826" s="337" t="s">
        <v>119</v>
      </c>
      <c r="E826" s="953" t="str">
        <f>Translations!$B$321</f>
        <v>Bezwzględna redukcja w porównaniu z wartością wyjściową</v>
      </c>
      <c r="F826" s="953"/>
      <c r="G826" s="953"/>
      <c r="H826" s="372" t="str">
        <f>[1]I_Summary!H719</f>
        <v/>
      </c>
      <c r="I826" s="373" t="str">
        <f>[1]I_Summary!I719</f>
        <v/>
      </c>
      <c r="J826" s="373" t="str">
        <f>[1]I_Summary!J719</f>
        <v/>
      </c>
      <c r="K826" s="373" t="str">
        <f>[1]I_Summary!K719</f>
        <v/>
      </c>
      <c r="L826" s="373" t="str">
        <f>[1]I_Summary!L719</f>
        <v/>
      </c>
      <c r="M826" s="373" t="str">
        <f>[1]I_Summary!M719</f>
        <v/>
      </c>
      <c r="N826" s="373" t="str">
        <f>[1]I_Summary!N719</f>
        <v/>
      </c>
      <c r="P826" s="340" t="str">
        <f>EUconst_SubAbsoluteReduction&amp;R810</f>
        <v>AbsRed_Heat benchmark sub-installation, CL, non-CBAM</v>
      </c>
    </row>
    <row r="827" spans="1:19" ht="5.0999999999999996" customHeight="1" x14ac:dyDescent="0.2">
      <c r="B827" s="219"/>
      <c r="C827" s="219"/>
    </row>
    <row r="828" spans="1:19" ht="12.75" customHeight="1" x14ac:dyDescent="0.2">
      <c r="B828" s="219"/>
      <c r="C828" s="219"/>
      <c r="D828" s="337" t="s">
        <v>120</v>
      </c>
      <c r="E828" s="176" t="str">
        <f>Translations!$B$322</f>
        <v>Wpływ każdego środka na redukcję (100% = wartość wyjściowa z pkt i.)</v>
      </c>
    </row>
    <row r="829" spans="1:19" ht="5.0999999999999996" customHeight="1" x14ac:dyDescent="0.2">
      <c r="B829" s="219"/>
      <c r="C829" s="219"/>
    </row>
    <row r="830" spans="1:19" ht="12.75" customHeight="1" x14ac:dyDescent="0.2">
      <c r="B830" s="219"/>
      <c r="C830" s="219"/>
      <c r="D830" s="337"/>
      <c r="E830" s="365" t="str">
        <f>Translations!$B$199</f>
        <v>Środki</v>
      </c>
      <c r="F830" s="183"/>
      <c r="G830" s="958" t="str">
        <f>Translations!$B$228</f>
        <v>Szczegółowy opis inwestycji</v>
      </c>
      <c r="H830" s="959"/>
      <c r="I830" s="290">
        <v>2025</v>
      </c>
      <c r="J830" s="290">
        <v>2030</v>
      </c>
      <c r="K830" s="290">
        <v>2035</v>
      </c>
      <c r="L830" s="290">
        <v>2040</v>
      </c>
      <c r="M830" s="290">
        <v>2045</v>
      </c>
      <c r="N830" s="290">
        <v>2050</v>
      </c>
    </row>
    <row r="831" spans="1:19" ht="12.75" customHeight="1" x14ac:dyDescent="0.2">
      <c r="B831" s="219"/>
      <c r="C831" s="219"/>
      <c r="D831" s="301">
        <v>1</v>
      </c>
      <c r="E831" s="957" t="str">
        <f>[1]I_Summary!E724</f>
        <v/>
      </c>
      <c r="F831" s="957"/>
      <c r="G831" s="249" t="str">
        <f>[1]I_Summary!G724</f>
        <v/>
      </c>
      <c r="H831" s="250"/>
      <c r="I831" s="6" t="str">
        <f>[1]I_Summary!I724</f>
        <v/>
      </c>
      <c r="J831" s="6" t="str">
        <f>[1]I_Summary!J724</f>
        <v/>
      </c>
      <c r="K831" s="6" t="str">
        <f>[1]I_Summary!K724</f>
        <v/>
      </c>
      <c r="L831" s="6" t="str">
        <f>[1]I_Summary!L724</f>
        <v/>
      </c>
      <c r="M831" s="6" t="str">
        <f>[1]I_Summary!M724</f>
        <v/>
      </c>
      <c r="N831" s="6" t="str">
        <f>[1]I_Summary!N724</f>
        <v/>
      </c>
      <c r="P831" s="340" t="str">
        <f>EUconst_SubMeasureImpact&amp;R810&amp;"_"&amp;D831</f>
        <v>SubMeasImp_Heat benchmark sub-installation, CL, non-CBAM_1</v>
      </c>
    </row>
    <row r="832" spans="1:19" ht="12.75" customHeight="1" x14ac:dyDescent="0.2">
      <c r="B832" s="219"/>
      <c r="C832" s="219"/>
      <c r="D832" s="301">
        <v>2</v>
      </c>
      <c r="E832" s="945" t="str">
        <f>[1]I_Summary!E725</f>
        <v/>
      </c>
      <c r="F832" s="946"/>
      <c r="G832" s="251" t="str">
        <f>[1]I_Summary!G725</f>
        <v/>
      </c>
      <c r="H832" s="252"/>
      <c r="I832" s="7" t="str">
        <f>[1]I_Summary!I725</f>
        <v/>
      </c>
      <c r="J832" s="7" t="str">
        <f>[1]I_Summary!J725</f>
        <v/>
      </c>
      <c r="K832" s="7" t="str">
        <f>[1]I_Summary!K725</f>
        <v/>
      </c>
      <c r="L832" s="7" t="str">
        <f>[1]I_Summary!L725</f>
        <v/>
      </c>
      <c r="M832" s="7" t="str">
        <f>[1]I_Summary!M725</f>
        <v/>
      </c>
      <c r="N832" s="7" t="str">
        <f>[1]I_Summary!N725</f>
        <v/>
      </c>
      <c r="P832" s="340" t="str">
        <f>EUconst_SubMeasureImpact&amp;R810&amp;"_"&amp;D832</f>
        <v>SubMeasImp_Heat benchmark sub-installation, CL, non-CBAM_2</v>
      </c>
    </row>
    <row r="833" spans="2:16" ht="12.75" customHeight="1" x14ac:dyDescent="0.2">
      <c r="B833" s="219"/>
      <c r="C833" s="219"/>
      <c r="D833" s="301">
        <v>3</v>
      </c>
      <c r="E833" s="945" t="str">
        <f>[1]I_Summary!E726</f>
        <v/>
      </c>
      <c r="F833" s="946"/>
      <c r="G833" s="251" t="str">
        <f>[1]I_Summary!G726</f>
        <v/>
      </c>
      <c r="H833" s="252"/>
      <c r="I833" s="7" t="str">
        <f>[1]I_Summary!I726</f>
        <v/>
      </c>
      <c r="J833" s="7" t="str">
        <f>[1]I_Summary!J726</f>
        <v/>
      </c>
      <c r="K833" s="7" t="str">
        <f>[1]I_Summary!K726</f>
        <v/>
      </c>
      <c r="L833" s="7" t="str">
        <f>[1]I_Summary!L726</f>
        <v/>
      </c>
      <c r="M833" s="7" t="str">
        <f>[1]I_Summary!M726</f>
        <v/>
      </c>
      <c r="N833" s="7" t="str">
        <f>[1]I_Summary!N726</f>
        <v/>
      </c>
      <c r="P833" s="340" t="str">
        <f>EUconst_SubMeasureImpact&amp;R810&amp;"_"&amp;D833</f>
        <v>SubMeasImp_Heat benchmark sub-installation, CL, non-CBAM_3</v>
      </c>
    </row>
    <row r="834" spans="2:16" ht="12.75" customHeight="1" x14ac:dyDescent="0.2">
      <c r="B834" s="219"/>
      <c r="C834" s="219"/>
      <c r="D834" s="301">
        <v>4</v>
      </c>
      <c r="E834" s="945" t="str">
        <f>[1]I_Summary!E727</f>
        <v/>
      </c>
      <c r="F834" s="946"/>
      <c r="G834" s="251" t="str">
        <f>[1]I_Summary!G727</f>
        <v/>
      </c>
      <c r="H834" s="252"/>
      <c r="I834" s="7" t="str">
        <f>[1]I_Summary!I727</f>
        <v/>
      </c>
      <c r="J834" s="7" t="str">
        <f>[1]I_Summary!J727</f>
        <v/>
      </c>
      <c r="K834" s="7" t="str">
        <f>[1]I_Summary!K727</f>
        <v/>
      </c>
      <c r="L834" s="7" t="str">
        <f>[1]I_Summary!L727</f>
        <v/>
      </c>
      <c r="M834" s="7" t="str">
        <f>[1]I_Summary!M727</f>
        <v/>
      </c>
      <c r="N834" s="7" t="str">
        <f>[1]I_Summary!N727</f>
        <v/>
      </c>
      <c r="P834" s="340" t="str">
        <f>EUconst_SubMeasureImpact&amp;R810&amp;"_"&amp;D834</f>
        <v>SubMeasImp_Heat benchmark sub-installation, CL, non-CBAM_4</v>
      </c>
    </row>
    <row r="835" spans="2:16" ht="12.75" customHeight="1" x14ac:dyDescent="0.2">
      <c r="B835" s="219"/>
      <c r="C835" s="219"/>
      <c r="D835" s="301">
        <v>5</v>
      </c>
      <c r="E835" s="945" t="str">
        <f>[1]I_Summary!E728</f>
        <v/>
      </c>
      <c r="F835" s="946"/>
      <c r="G835" s="251" t="str">
        <f>[1]I_Summary!G728</f>
        <v/>
      </c>
      <c r="H835" s="252"/>
      <c r="I835" s="7" t="str">
        <f>[1]I_Summary!I728</f>
        <v/>
      </c>
      <c r="J835" s="7" t="str">
        <f>[1]I_Summary!J728</f>
        <v/>
      </c>
      <c r="K835" s="7" t="str">
        <f>[1]I_Summary!K728</f>
        <v/>
      </c>
      <c r="L835" s="7" t="str">
        <f>[1]I_Summary!L728</f>
        <v/>
      </c>
      <c r="M835" s="7" t="str">
        <f>[1]I_Summary!M728</f>
        <v/>
      </c>
      <c r="N835" s="7" t="str">
        <f>[1]I_Summary!N728</f>
        <v/>
      </c>
      <c r="P835" s="340" t="str">
        <f>EUconst_SubMeasureImpact&amp;R810&amp;"_"&amp;D835</f>
        <v>SubMeasImp_Heat benchmark sub-installation, CL, non-CBAM_5</v>
      </c>
    </row>
    <row r="836" spans="2:16" ht="12.75" customHeight="1" x14ac:dyDescent="0.2">
      <c r="B836" s="219"/>
      <c r="C836" s="219"/>
      <c r="D836" s="301">
        <v>6</v>
      </c>
      <c r="E836" s="945" t="str">
        <f>[1]I_Summary!E729</f>
        <v/>
      </c>
      <c r="F836" s="946"/>
      <c r="G836" s="251" t="str">
        <f>[1]I_Summary!G729</f>
        <v/>
      </c>
      <c r="H836" s="252"/>
      <c r="I836" s="7" t="str">
        <f>[1]I_Summary!I729</f>
        <v/>
      </c>
      <c r="J836" s="7" t="str">
        <f>[1]I_Summary!J729</f>
        <v/>
      </c>
      <c r="K836" s="7" t="str">
        <f>[1]I_Summary!K729</f>
        <v/>
      </c>
      <c r="L836" s="7" t="str">
        <f>[1]I_Summary!L729</f>
        <v/>
      </c>
      <c r="M836" s="7" t="str">
        <f>[1]I_Summary!M729</f>
        <v/>
      </c>
      <c r="N836" s="7" t="str">
        <f>[1]I_Summary!N729</f>
        <v/>
      </c>
      <c r="P836" s="340" t="str">
        <f>EUconst_SubMeasureImpact&amp;R810&amp;"_"&amp;D836</f>
        <v>SubMeasImp_Heat benchmark sub-installation, CL, non-CBAM_6</v>
      </c>
    </row>
    <row r="837" spans="2:16" ht="12.75" customHeight="1" x14ac:dyDescent="0.2">
      <c r="B837" s="219"/>
      <c r="C837" s="219"/>
      <c r="D837" s="301">
        <v>7</v>
      </c>
      <c r="E837" s="945" t="str">
        <f>[1]I_Summary!E730</f>
        <v/>
      </c>
      <c r="F837" s="946"/>
      <c r="G837" s="251" t="str">
        <f>[1]I_Summary!G730</f>
        <v/>
      </c>
      <c r="H837" s="252"/>
      <c r="I837" s="7" t="str">
        <f>[1]I_Summary!I730</f>
        <v/>
      </c>
      <c r="J837" s="7" t="str">
        <f>[1]I_Summary!J730</f>
        <v/>
      </c>
      <c r="K837" s="7" t="str">
        <f>[1]I_Summary!K730</f>
        <v/>
      </c>
      <c r="L837" s="7" t="str">
        <f>[1]I_Summary!L730</f>
        <v/>
      </c>
      <c r="M837" s="7" t="str">
        <f>[1]I_Summary!M730</f>
        <v/>
      </c>
      <c r="N837" s="7" t="str">
        <f>[1]I_Summary!N730</f>
        <v/>
      </c>
      <c r="P837" s="340" t="str">
        <f>EUconst_SubMeasureImpact&amp;R810&amp;"_"&amp;D837</f>
        <v>SubMeasImp_Heat benchmark sub-installation, CL, non-CBAM_7</v>
      </c>
    </row>
    <row r="838" spans="2:16" ht="12.75" customHeight="1" x14ac:dyDescent="0.2">
      <c r="B838" s="219"/>
      <c r="C838" s="219"/>
      <c r="D838" s="301">
        <v>8</v>
      </c>
      <c r="E838" s="945" t="str">
        <f>[1]I_Summary!E731</f>
        <v/>
      </c>
      <c r="F838" s="946"/>
      <c r="G838" s="251" t="str">
        <f>[1]I_Summary!G731</f>
        <v/>
      </c>
      <c r="H838" s="252"/>
      <c r="I838" s="7" t="str">
        <f>[1]I_Summary!I731</f>
        <v/>
      </c>
      <c r="J838" s="7" t="str">
        <f>[1]I_Summary!J731</f>
        <v/>
      </c>
      <c r="K838" s="7" t="str">
        <f>[1]I_Summary!K731</f>
        <v/>
      </c>
      <c r="L838" s="7" t="str">
        <f>[1]I_Summary!L731</f>
        <v/>
      </c>
      <c r="M838" s="7" t="str">
        <f>[1]I_Summary!M731</f>
        <v/>
      </c>
      <c r="N838" s="7" t="str">
        <f>[1]I_Summary!N731</f>
        <v/>
      </c>
      <c r="P838" s="340" t="str">
        <f>EUconst_SubMeasureImpact&amp;R810&amp;"_"&amp;D838</f>
        <v>SubMeasImp_Heat benchmark sub-installation, CL, non-CBAM_8</v>
      </c>
    </row>
    <row r="839" spans="2:16" ht="12.75" customHeight="1" x14ac:dyDescent="0.2">
      <c r="B839" s="219"/>
      <c r="C839" s="219"/>
      <c r="D839" s="301">
        <v>9</v>
      </c>
      <c r="E839" s="945" t="str">
        <f>[1]I_Summary!E732</f>
        <v/>
      </c>
      <c r="F839" s="946"/>
      <c r="G839" s="251" t="str">
        <f>[1]I_Summary!G732</f>
        <v/>
      </c>
      <c r="H839" s="252"/>
      <c r="I839" s="7" t="str">
        <f>[1]I_Summary!I732</f>
        <v/>
      </c>
      <c r="J839" s="7" t="str">
        <f>[1]I_Summary!J732</f>
        <v/>
      </c>
      <c r="K839" s="7" t="str">
        <f>[1]I_Summary!K732</f>
        <v/>
      </c>
      <c r="L839" s="7" t="str">
        <f>[1]I_Summary!L732</f>
        <v/>
      </c>
      <c r="M839" s="7" t="str">
        <f>[1]I_Summary!M732</f>
        <v/>
      </c>
      <c r="N839" s="7" t="str">
        <f>[1]I_Summary!N732</f>
        <v/>
      </c>
      <c r="P839" s="340" t="str">
        <f>EUconst_SubMeasureImpact&amp;R810&amp;"_"&amp;D839</f>
        <v>SubMeasImp_Heat benchmark sub-installation, CL, non-CBAM_9</v>
      </c>
    </row>
    <row r="840" spans="2:16" ht="12.75" customHeight="1" x14ac:dyDescent="0.2">
      <c r="B840" s="219"/>
      <c r="C840" s="219"/>
      <c r="D840" s="301">
        <v>10</v>
      </c>
      <c r="E840" s="947" t="str">
        <f>[1]I_Summary!E733</f>
        <v/>
      </c>
      <c r="F840" s="948"/>
      <c r="G840" s="253" t="str">
        <f>[1]I_Summary!G733</f>
        <v/>
      </c>
      <c r="H840" s="254"/>
      <c r="I840" s="8" t="str">
        <f>[1]I_Summary!I733</f>
        <v/>
      </c>
      <c r="J840" s="8" t="str">
        <f>[1]I_Summary!J733</f>
        <v/>
      </c>
      <c r="K840" s="8" t="str">
        <f>[1]I_Summary!K733</f>
        <v/>
      </c>
      <c r="L840" s="8" t="str">
        <f>[1]I_Summary!L733</f>
        <v/>
      </c>
      <c r="M840" s="8" t="str">
        <f>[1]I_Summary!M733</f>
        <v/>
      </c>
      <c r="N840" s="8" t="str">
        <f>[1]I_Summary!N733</f>
        <v/>
      </c>
      <c r="P840" s="340" t="str">
        <f>EUconst_SubMeasureImpact&amp;R810&amp;"_"&amp;D840</f>
        <v>SubMeasImp_Heat benchmark sub-installation, CL, non-CBAM_10</v>
      </c>
    </row>
    <row r="841" spans="2:16" ht="12.75" customHeight="1" x14ac:dyDescent="0.2">
      <c r="B841" s="219"/>
      <c r="C841" s="219"/>
      <c r="H841" s="366" t="str">
        <f>Translations!$B$323</f>
        <v>SUMA</v>
      </c>
      <c r="I841" s="367" t="str">
        <f>[1]I_Summary!I734</f>
        <v/>
      </c>
      <c r="J841" s="367" t="str">
        <f>[1]I_Summary!J734</f>
        <v/>
      </c>
      <c r="K841" s="367" t="str">
        <f>[1]I_Summary!K734</f>
        <v/>
      </c>
      <c r="L841" s="367" t="str">
        <f>[1]I_Summary!L734</f>
        <v/>
      </c>
      <c r="M841" s="367" t="str">
        <f>[1]I_Summary!M734</f>
        <v/>
      </c>
      <c r="N841" s="367" t="str">
        <f>[1]I_Summary!N734</f>
        <v/>
      </c>
    </row>
    <row r="842" spans="2:16" ht="5.0999999999999996" customHeight="1" x14ac:dyDescent="0.2">
      <c r="B842" s="219"/>
      <c r="C842" s="219"/>
    </row>
    <row r="843" spans="2:16" ht="12.75" customHeight="1" x14ac:dyDescent="0.2">
      <c r="B843" s="219"/>
      <c r="C843" s="219"/>
      <c r="D843" s="337" t="s">
        <v>121</v>
      </c>
      <c r="E843" s="176" t="str">
        <f>Translations!$B$324</f>
        <v>Wpływ każdego środka na redukcję (100% = wartość wyjściowa z pkt i.)</v>
      </c>
    </row>
    <row r="844" spans="2:16" ht="5.0999999999999996" customHeight="1" x14ac:dyDescent="0.2">
      <c r="B844" s="219"/>
      <c r="C844" s="219"/>
    </row>
    <row r="845" spans="2:16" ht="12.75" customHeight="1" x14ac:dyDescent="0.2">
      <c r="B845" s="219"/>
      <c r="C845" s="219"/>
      <c r="E845" s="365" t="str">
        <f>Translations!$B$199</f>
        <v>Środki</v>
      </c>
      <c r="F845" s="183"/>
      <c r="G845" s="368" t="str">
        <f>Translations!$B$228</f>
        <v>Szczegółowy opis inwestycji</v>
      </c>
      <c r="I845" s="290">
        <v>2025</v>
      </c>
      <c r="J845" s="290">
        <v>2030</v>
      </c>
      <c r="K845" s="290">
        <v>2035</v>
      </c>
      <c r="L845" s="290">
        <v>2040</v>
      </c>
      <c r="M845" s="290">
        <v>2045</v>
      </c>
      <c r="N845" s="290">
        <v>2050</v>
      </c>
    </row>
    <row r="846" spans="2:16" ht="12.75" customHeight="1" x14ac:dyDescent="0.2">
      <c r="B846" s="219"/>
      <c r="C846" s="219"/>
      <c r="D846" s="301">
        <v>1</v>
      </c>
      <c r="E846" s="957" t="str">
        <f>[1]I_Summary!E739</f>
        <v/>
      </c>
      <c r="F846" s="957"/>
      <c r="G846" s="249" t="str">
        <f>[1]I_Summary!G739</f>
        <v/>
      </c>
      <c r="H846" s="250"/>
      <c r="I846" s="6" t="str">
        <f>[1]I_Summary!I739</f>
        <v/>
      </c>
      <c r="J846" s="6" t="str">
        <f>[1]I_Summary!J739</f>
        <v/>
      </c>
      <c r="K846" s="6" t="str">
        <f>[1]I_Summary!K739</f>
        <v/>
      </c>
      <c r="L846" s="6" t="str">
        <f>[1]I_Summary!L739</f>
        <v/>
      </c>
      <c r="M846" s="6" t="str">
        <f>[1]I_Summary!M739</f>
        <v/>
      </c>
      <c r="N846" s="6" t="str">
        <f>[1]I_Summary!N739</f>
        <v/>
      </c>
      <c r="P846" s="340" t="str">
        <f>EUconst_SubAbsoluteReduction&amp;R810</f>
        <v>AbsRed_Heat benchmark sub-installation, CL, non-CBAM</v>
      </c>
    </row>
    <row r="847" spans="2:16" ht="12.75" customHeight="1" x14ac:dyDescent="0.2">
      <c r="B847" s="219"/>
      <c r="C847" s="219"/>
      <c r="D847" s="301">
        <v>2</v>
      </c>
      <c r="E847" s="945" t="str">
        <f>[1]I_Summary!E740</f>
        <v/>
      </c>
      <c r="F847" s="946"/>
      <c r="G847" s="251" t="str">
        <f>[1]I_Summary!G740</f>
        <v/>
      </c>
      <c r="H847" s="252"/>
      <c r="I847" s="7" t="str">
        <f>[1]I_Summary!I740</f>
        <v/>
      </c>
      <c r="J847" s="7" t="str">
        <f>[1]I_Summary!J740</f>
        <v/>
      </c>
      <c r="K847" s="7" t="str">
        <f>[1]I_Summary!K740</f>
        <v/>
      </c>
      <c r="L847" s="7" t="str">
        <f>[1]I_Summary!L740</f>
        <v/>
      </c>
      <c r="M847" s="7" t="str">
        <f>[1]I_Summary!M740</f>
        <v/>
      </c>
      <c r="N847" s="7" t="str">
        <f>[1]I_Summary!N740</f>
        <v/>
      </c>
      <c r="P847" s="340" t="str">
        <f>EUconst_SubAbsoluteReduction&amp;R810</f>
        <v>AbsRed_Heat benchmark sub-installation, CL, non-CBAM</v>
      </c>
    </row>
    <row r="848" spans="2:16" ht="12.75" customHeight="1" x14ac:dyDescent="0.2">
      <c r="B848" s="219"/>
      <c r="C848" s="219"/>
      <c r="D848" s="301">
        <v>3</v>
      </c>
      <c r="E848" s="945" t="str">
        <f>[1]I_Summary!E741</f>
        <v/>
      </c>
      <c r="F848" s="946"/>
      <c r="G848" s="251" t="str">
        <f>[1]I_Summary!G741</f>
        <v/>
      </c>
      <c r="H848" s="252"/>
      <c r="I848" s="7" t="str">
        <f>[1]I_Summary!I741</f>
        <v/>
      </c>
      <c r="J848" s="7" t="str">
        <f>[1]I_Summary!J741</f>
        <v/>
      </c>
      <c r="K848" s="7" t="str">
        <f>[1]I_Summary!K741</f>
        <v/>
      </c>
      <c r="L848" s="7" t="str">
        <f>[1]I_Summary!L741</f>
        <v/>
      </c>
      <c r="M848" s="7" t="str">
        <f>[1]I_Summary!M741</f>
        <v/>
      </c>
      <c r="N848" s="7" t="str">
        <f>[1]I_Summary!N741</f>
        <v/>
      </c>
      <c r="P848" s="340" t="str">
        <f>EUconst_SubAbsoluteReduction&amp;R810</f>
        <v>AbsRed_Heat benchmark sub-installation, CL, non-CBAM</v>
      </c>
    </row>
    <row r="849" spans="1:19" ht="12.75" customHeight="1" x14ac:dyDescent="0.2">
      <c r="B849" s="219"/>
      <c r="C849" s="219"/>
      <c r="D849" s="301">
        <v>4</v>
      </c>
      <c r="E849" s="945" t="str">
        <f>[1]I_Summary!E742</f>
        <v/>
      </c>
      <c r="F849" s="946"/>
      <c r="G849" s="251" t="str">
        <f>[1]I_Summary!G742</f>
        <v/>
      </c>
      <c r="H849" s="252"/>
      <c r="I849" s="7" t="str">
        <f>[1]I_Summary!I742</f>
        <v/>
      </c>
      <c r="J849" s="7" t="str">
        <f>[1]I_Summary!J742</f>
        <v/>
      </c>
      <c r="K849" s="7" t="str">
        <f>[1]I_Summary!K742</f>
        <v/>
      </c>
      <c r="L849" s="7" t="str">
        <f>[1]I_Summary!L742</f>
        <v/>
      </c>
      <c r="M849" s="7" t="str">
        <f>[1]I_Summary!M742</f>
        <v/>
      </c>
      <c r="N849" s="7" t="str">
        <f>[1]I_Summary!N742</f>
        <v/>
      </c>
      <c r="P849" s="340" t="str">
        <f>EUconst_SubAbsoluteReduction&amp;R810</f>
        <v>AbsRed_Heat benchmark sub-installation, CL, non-CBAM</v>
      </c>
    </row>
    <row r="850" spans="1:19" ht="12.75" customHeight="1" x14ac:dyDescent="0.2">
      <c r="B850" s="219"/>
      <c r="C850" s="219"/>
      <c r="D850" s="301">
        <v>5</v>
      </c>
      <c r="E850" s="945" t="str">
        <f>[1]I_Summary!E743</f>
        <v/>
      </c>
      <c r="F850" s="946"/>
      <c r="G850" s="251" t="str">
        <f>[1]I_Summary!G743</f>
        <v/>
      </c>
      <c r="H850" s="252"/>
      <c r="I850" s="7" t="str">
        <f>[1]I_Summary!I743</f>
        <v/>
      </c>
      <c r="J850" s="7" t="str">
        <f>[1]I_Summary!J743</f>
        <v/>
      </c>
      <c r="K850" s="7" t="str">
        <f>[1]I_Summary!K743</f>
        <v/>
      </c>
      <c r="L850" s="7" t="str">
        <f>[1]I_Summary!L743</f>
        <v/>
      </c>
      <c r="M850" s="7" t="str">
        <f>[1]I_Summary!M743</f>
        <v/>
      </c>
      <c r="N850" s="7" t="str">
        <f>[1]I_Summary!N743</f>
        <v/>
      </c>
      <c r="P850" s="340" t="str">
        <f>EUconst_SubAbsoluteReduction&amp;R810</f>
        <v>AbsRed_Heat benchmark sub-installation, CL, non-CBAM</v>
      </c>
    </row>
    <row r="851" spans="1:19" ht="12.75" customHeight="1" x14ac:dyDescent="0.2">
      <c r="B851" s="219"/>
      <c r="C851" s="219"/>
      <c r="D851" s="301">
        <v>6</v>
      </c>
      <c r="E851" s="945" t="str">
        <f>[1]I_Summary!E744</f>
        <v/>
      </c>
      <c r="F851" s="946"/>
      <c r="G851" s="251" t="str">
        <f>[1]I_Summary!G744</f>
        <v/>
      </c>
      <c r="H851" s="252"/>
      <c r="I851" s="7" t="str">
        <f>[1]I_Summary!I744</f>
        <v/>
      </c>
      <c r="J851" s="7" t="str">
        <f>[1]I_Summary!J744</f>
        <v/>
      </c>
      <c r="K851" s="7" t="str">
        <f>[1]I_Summary!K744</f>
        <v/>
      </c>
      <c r="L851" s="7" t="str">
        <f>[1]I_Summary!L744</f>
        <v/>
      </c>
      <c r="M851" s="7" t="str">
        <f>[1]I_Summary!M744</f>
        <v/>
      </c>
      <c r="N851" s="7" t="str">
        <f>[1]I_Summary!N744</f>
        <v/>
      </c>
      <c r="P851" s="340" t="str">
        <f>EUconst_SubAbsoluteReduction&amp;R810</f>
        <v>AbsRed_Heat benchmark sub-installation, CL, non-CBAM</v>
      </c>
    </row>
    <row r="852" spans="1:19" ht="12.75" customHeight="1" x14ac:dyDescent="0.2">
      <c r="B852" s="219"/>
      <c r="C852" s="219"/>
      <c r="D852" s="301">
        <v>7</v>
      </c>
      <c r="E852" s="945" t="str">
        <f>[1]I_Summary!E745</f>
        <v/>
      </c>
      <c r="F852" s="946"/>
      <c r="G852" s="251" t="str">
        <f>[1]I_Summary!G745</f>
        <v/>
      </c>
      <c r="H852" s="252"/>
      <c r="I852" s="7" t="str">
        <f>[1]I_Summary!I745</f>
        <v/>
      </c>
      <c r="J852" s="7" t="str">
        <f>[1]I_Summary!J745</f>
        <v/>
      </c>
      <c r="K852" s="7" t="str">
        <f>[1]I_Summary!K745</f>
        <v/>
      </c>
      <c r="L852" s="7" t="str">
        <f>[1]I_Summary!L745</f>
        <v/>
      </c>
      <c r="M852" s="7" t="str">
        <f>[1]I_Summary!M745</f>
        <v/>
      </c>
      <c r="N852" s="7" t="str">
        <f>[1]I_Summary!N745</f>
        <v/>
      </c>
      <c r="P852" s="340" t="str">
        <f>EUconst_SubAbsoluteReduction&amp;R810</f>
        <v>AbsRed_Heat benchmark sub-installation, CL, non-CBAM</v>
      </c>
    </row>
    <row r="853" spans="1:19" ht="12.75" customHeight="1" x14ac:dyDescent="0.2">
      <c r="B853" s="219"/>
      <c r="C853" s="219"/>
      <c r="D853" s="301">
        <v>8</v>
      </c>
      <c r="E853" s="945" t="str">
        <f>[1]I_Summary!E746</f>
        <v/>
      </c>
      <c r="F853" s="946"/>
      <c r="G853" s="251" t="str">
        <f>[1]I_Summary!G746</f>
        <v/>
      </c>
      <c r="H853" s="252"/>
      <c r="I853" s="7" t="str">
        <f>[1]I_Summary!I746</f>
        <v/>
      </c>
      <c r="J853" s="7" t="str">
        <f>[1]I_Summary!J746</f>
        <v/>
      </c>
      <c r="K853" s="7" t="str">
        <f>[1]I_Summary!K746</f>
        <v/>
      </c>
      <c r="L853" s="7" t="str">
        <f>[1]I_Summary!L746</f>
        <v/>
      </c>
      <c r="M853" s="7" t="str">
        <f>[1]I_Summary!M746</f>
        <v/>
      </c>
      <c r="N853" s="7" t="str">
        <f>[1]I_Summary!N746</f>
        <v/>
      </c>
      <c r="P853" s="340" t="str">
        <f>EUconst_SubAbsoluteReduction&amp;R810</f>
        <v>AbsRed_Heat benchmark sub-installation, CL, non-CBAM</v>
      </c>
    </row>
    <row r="854" spans="1:19" ht="12.75" customHeight="1" x14ac:dyDescent="0.2">
      <c r="B854" s="219"/>
      <c r="C854" s="219"/>
      <c r="D854" s="301">
        <v>9</v>
      </c>
      <c r="E854" s="945" t="str">
        <f>[1]I_Summary!E747</f>
        <v/>
      </c>
      <c r="F854" s="946"/>
      <c r="G854" s="251" t="str">
        <f>[1]I_Summary!G747</f>
        <v/>
      </c>
      <c r="H854" s="252"/>
      <c r="I854" s="7" t="str">
        <f>[1]I_Summary!I747</f>
        <v/>
      </c>
      <c r="J854" s="7" t="str">
        <f>[1]I_Summary!J747</f>
        <v/>
      </c>
      <c r="K854" s="7" t="str">
        <f>[1]I_Summary!K747</f>
        <v/>
      </c>
      <c r="L854" s="7" t="str">
        <f>[1]I_Summary!L747</f>
        <v/>
      </c>
      <c r="M854" s="7" t="str">
        <f>[1]I_Summary!M747</f>
        <v/>
      </c>
      <c r="N854" s="7" t="str">
        <f>[1]I_Summary!N747</f>
        <v/>
      </c>
      <c r="P854" s="340" t="str">
        <f>EUconst_SubAbsoluteReduction&amp;R810</f>
        <v>AbsRed_Heat benchmark sub-installation, CL, non-CBAM</v>
      </c>
    </row>
    <row r="855" spans="1:19" ht="12.75" customHeight="1" x14ac:dyDescent="0.2">
      <c r="B855" s="219"/>
      <c r="C855" s="219"/>
      <c r="D855" s="301">
        <v>10</v>
      </c>
      <c r="E855" s="947" t="str">
        <f>[1]I_Summary!E748</f>
        <v/>
      </c>
      <c r="F855" s="948"/>
      <c r="G855" s="253" t="str">
        <f>[1]I_Summary!G748</f>
        <v/>
      </c>
      <c r="H855" s="254"/>
      <c r="I855" s="8" t="str">
        <f>[1]I_Summary!I748</f>
        <v/>
      </c>
      <c r="J855" s="8" t="str">
        <f>[1]I_Summary!J748</f>
        <v/>
      </c>
      <c r="K855" s="8" t="str">
        <f>[1]I_Summary!K748</f>
        <v/>
      </c>
      <c r="L855" s="8" t="str">
        <f>[1]I_Summary!L748</f>
        <v/>
      </c>
      <c r="M855" s="8" t="str">
        <f>[1]I_Summary!M748</f>
        <v/>
      </c>
      <c r="N855" s="8" t="str">
        <f>[1]I_Summary!N748</f>
        <v/>
      </c>
      <c r="P855" s="340" t="str">
        <f>EUconst_SubAbsoluteReduction&amp;R810</f>
        <v>AbsRed_Heat benchmark sub-installation, CL, non-CBAM</v>
      </c>
    </row>
    <row r="856" spans="1:19" ht="12.75" customHeight="1" x14ac:dyDescent="0.2">
      <c r="B856" s="219"/>
      <c r="C856" s="219"/>
      <c r="H856" s="366" t="str">
        <f>Translations!$B$323</f>
        <v>SUMA</v>
      </c>
      <c r="I856" s="369" t="str">
        <f>[1]I_Summary!I749</f>
        <v/>
      </c>
      <c r="J856" s="369" t="str">
        <f>[1]I_Summary!J749</f>
        <v/>
      </c>
      <c r="K856" s="369" t="str">
        <f>[1]I_Summary!K749</f>
        <v/>
      </c>
      <c r="L856" s="369" t="str">
        <f>[1]I_Summary!L749</f>
        <v/>
      </c>
      <c r="M856" s="369" t="str">
        <f>[1]I_Summary!M749</f>
        <v/>
      </c>
      <c r="N856" s="369" t="str">
        <f>[1]I_Summary!N749</f>
        <v/>
      </c>
    </row>
    <row r="857" spans="1:19" ht="12.75" customHeight="1" x14ac:dyDescent="0.2"/>
    <row r="858" spans="1:19" ht="5.0999999999999996" customHeight="1" thickBot="1" x14ac:dyDescent="0.25">
      <c r="E858" s="334"/>
      <c r="F858" s="183"/>
      <c r="G858" s="183"/>
      <c r="H858" s="183"/>
      <c r="I858" s="183"/>
      <c r="J858" s="183"/>
      <c r="K858" s="183"/>
      <c r="L858" s="183"/>
      <c r="M858" s="183"/>
      <c r="N858" s="183"/>
    </row>
    <row r="859" spans="1:19" ht="5.0999999999999996" customHeight="1" thickBot="1" x14ac:dyDescent="0.3">
      <c r="C859" s="335"/>
      <c r="D859" s="335"/>
      <c r="E859" s="335"/>
      <c r="F859" s="335"/>
      <c r="G859" s="335"/>
      <c r="H859" s="335"/>
      <c r="I859" s="335"/>
      <c r="J859" s="335"/>
      <c r="K859" s="335"/>
      <c r="L859" s="335"/>
      <c r="M859" s="335"/>
      <c r="N859" s="335"/>
    </row>
    <row r="860" spans="1:19" ht="20.100000000000001" customHeight="1" thickBot="1" x14ac:dyDescent="0.25">
      <c r="A860" s="244">
        <v>7</v>
      </c>
      <c r="C860" s="302">
        <v>12</v>
      </c>
      <c r="D860" s="935" t="str">
        <f>Translations!$B$297</f>
        <v>Podinstalacje, dla których wprowadzono rozwiązania rezerwowe (fall-back):</v>
      </c>
      <c r="E860" s="936"/>
      <c r="F860" s="936"/>
      <c r="G860" s="936"/>
      <c r="H860" s="937"/>
      <c r="I860" s="938" t="str">
        <f>[1]I_Summary!I753</f>
        <v>Heat benchmark sub-installation, non-CL, non-CBAM</v>
      </c>
      <c r="J860" s="939"/>
      <c r="K860" s="939"/>
      <c r="L860" s="940"/>
      <c r="M860" s="941" t="str">
        <f>[1]I_Summary!M753</f>
        <v/>
      </c>
      <c r="N860" s="942"/>
      <c r="P860" s="370" t="str">
        <f>Translations!$B$325</f>
        <v>Podinstalacje rezerwowe</v>
      </c>
      <c r="R860" s="336" t="str">
        <f>I860</f>
        <v>Heat benchmark sub-installation, non-CL, non-CBAM</v>
      </c>
    </row>
    <row r="861" spans="1:19" ht="5.0999999999999996" customHeight="1" x14ac:dyDescent="0.2"/>
    <row r="862" spans="1:19" ht="12.75" customHeight="1" x14ac:dyDescent="0.2">
      <c r="A862" s="147"/>
      <c r="B862" s="173"/>
      <c r="D862" s="337"/>
      <c r="E862" s="960" t="str">
        <f>Translations!$B$571</f>
        <v>Data rozpoczęcia</v>
      </c>
      <c r="F862" s="961"/>
      <c r="G862" s="339" t="str" cm="1">
        <f t="array" ref="G862">IFERROR(INDEX([1]C_InstallationDescription!$V$39:$V$48,MATCH(INDEX(EUconst_FallBackListNumber,C860-10),[1]C_InstallationDescription!$R$39:$R$48,0)),"")</f>
        <v/>
      </c>
      <c r="P862" s="340" t="str">
        <f>EUconst_StartRow&amp;I860</f>
        <v>Start_Heat benchmark sub-installation, non-CL, non-CBAM</v>
      </c>
    </row>
    <row r="863" spans="1:19" ht="12.75" customHeight="1" x14ac:dyDescent="0.2">
      <c r="A863" s="147"/>
      <c r="B863" s="173"/>
      <c r="D863" s="337"/>
      <c r="E863" s="962" t="s">
        <v>2275</v>
      </c>
      <c r="F863" s="963"/>
      <c r="G863" s="371" t="str" cm="1">
        <f t="array" ref="G863">IFERROR(INDEX([1]C_InstallationDescription!$K$39:$K$48,MATCH(INDEX(EUconst_FallBackListNumber,C860-10),[1]C_InstallationDescription!$R$39:$R$48,0)),"")</f>
        <v/>
      </c>
      <c r="O863" s="343"/>
      <c r="P863" s="340" t="str">
        <f>EUconst_CessationRow&amp;I860</f>
        <v>Cessation_Heat benchmark sub-installation, non-CL, non-CBAM</v>
      </c>
      <c r="Q863" s="344"/>
      <c r="R863" s="344"/>
      <c r="S863" s="195"/>
    </row>
    <row r="864" spans="1:19" ht="5.0999999999999996" customHeight="1" x14ac:dyDescent="0.2"/>
    <row r="865" spans="1:19" ht="12.75" customHeight="1" x14ac:dyDescent="0.2">
      <c r="A865" s="147"/>
      <c r="B865" s="173"/>
      <c r="D865" s="345"/>
      <c r="F865" s="346"/>
      <c r="G865" s="347" t="str">
        <f>[1]Translations!$B$169</f>
        <v>Baseline</v>
      </c>
      <c r="H865" s="348" t="str">
        <f xml:space="preserve"> EUconst_Unit</f>
        <v>Jednostka</v>
      </c>
      <c r="I865" s="290">
        <v>2025</v>
      </c>
      <c r="J865" s="290">
        <v>2030</v>
      </c>
      <c r="K865" s="290">
        <v>2035</v>
      </c>
      <c r="L865" s="290">
        <v>2040</v>
      </c>
      <c r="M865" s="290">
        <v>2045</v>
      </c>
      <c r="N865" s="290">
        <v>2050</v>
      </c>
    </row>
    <row r="866" spans="1:19" ht="12.75" customHeight="1" x14ac:dyDescent="0.2">
      <c r="A866" s="147"/>
      <c r="B866" s="173"/>
      <c r="D866" s="337" t="s">
        <v>117</v>
      </c>
      <c r="E866" s="960" t="str">
        <f>[1]Translations!$B$264</f>
        <v>Specific emission targets</v>
      </c>
      <c r="F866" s="961"/>
      <c r="G866" s="339" t="str">
        <f>[1]G_FallBackBM!G74</f>
        <v/>
      </c>
      <c r="H866" s="349" t="str">
        <f>[1]G_FallBackBM!H74</f>
        <v>t CO2e / TJ</v>
      </c>
      <c r="I866" s="350" t="str">
        <f>IF([1]G_FallBackBM!I74="","",[1]G_FallBackBM!I74)</f>
        <v/>
      </c>
      <c r="J866" s="351" t="str">
        <f>IF([1]G_FallBackBM!J74="","",[1]G_FallBackBM!J74)</f>
        <v/>
      </c>
      <c r="K866" s="351" t="str">
        <f>IF([1]G_FallBackBM!K74="","",[1]G_FallBackBM!K74)</f>
        <v/>
      </c>
      <c r="L866" s="351" t="str">
        <f>IF([1]G_FallBackBM!L74="","",[1]G_FallBackBM!L74)</f>
        <v/>
      </c>
      <c r="M866" s="351" t="str">
        <f>IF([1]G_FallBackBM!M74="","",[1]G_FallBackBM!M74)</f>
        <v/>
      </c>
      <c r="N866" s="351" t="str">
        <f>IF([1]G_FallBackBM!N74="","",[1]G_FallBackBM!N74)</f>
        <v/>
      </c>
      <c r="P866" s="275" t="str">
        <f>EUConst_Target&amp;I860</f>
        <v>Target_Heat benchmark sub-installation, non-CL, non-CBAM</v>
      </c>
    </row>
    <row r="867" spans="1:19" ht="12.75" customHeight="1" x14ac:dyDescent="0.2">
      <c r="A867" s="147"/>
      <c r="B867" s="173"/>
      <c r="D867" s="337" t="s">
        <v>118</v>
      </c>
      <c r="E867" s="962" t="str">
        <f>[1]Translations!$B$268</f>
        <v>Absolute emission targets</v>
      </c>
      <c r="F867" s="963"/>
      <c r="G867" s="342" t="str">
        <f>[1]G_FallBackBM!G76</f>
        <v/>
      </c>
      <c r="H867" s="352" t="str">
        <f>[1]G_FallBackBM!H76</f>
        <v>t CO2e</v>
      </c>
      <c r="I867" s="353" t="str">
        <f>IF([1]G_FallBackBM!I76="","",[1]G_FallBackBM!I76)</f>
        <v/>
      </c>
      <c r="J867" s="342" t="str">
        <f>IF([1]G_FallBackBM!J76="","",[1]G_FallBackBM!J76)</f>
        <v/>
      </c>
      <c r="K867" s="342" t="str">
        <f>IF([1]G_FallBackBM!K76="","",[1]G_FallBackBM!K76)</f>
        <v/>
      </c>
      <c r="L867" s="342" t="str">
        <f>IF([1]G_FallBackBM!L76="","",[1]G_FallBackBM!L76)</f>
        <v/>
      </c>
      <c r="M867" s="342" t="str">
        <f>IF([1]G_FallBackBM!M76="","",[1]G_FallBackBM!M76)</f>
        <v/>
      </c>
      <c r="N867" s="342" t="str">
        <f>IF([1]G_FallBackBM!N76="","",[1]G_FallBackBM!N76)</f>
        <v/>
      </c>
      <c r="O867" s="343"/>
      <c r="P867" s="275" t="str">
        <f>EUConst_TargetAbs&amp;I860</f>
        <v>TargetAbs_Heat benchmark sub-installation, non-CL, non-CBAM</v>
      </c>
      <c r="Q867" s="344"/>
      <c r="R867" s="344"/>
      <c r="S867" s="195"/>
    </row>
    <row r="868" spans="1:19" ht="5.0999999999999996" customHeight="1" x14ac:dyDescent="0.2"/>
    <row r="869" spans="1:19" ht="25.5" customHeight="1" x14ac:dyDescent="0.2">
      <c r="E869" s="354"/>
      <c r="F869" s="354"/>
      <c r="G869" s="354"/>
      <c r="H869" s="355" t="str">
        <f>Translations!$B$271</f>
        <v>Wartość wyjściowa</v>
      </c>
      <c r="I869" s="943">
        <v>2025</v>
      </c>
      <c r="J869" s="943">
        <v>2030</v>
      </c>
      <c r="K869" s="943">
        <v>2035</v>
      </c>
      <c r="L869" s="943">
        <v>2040</v>
      </c>
      <c r="M869" s="943">
        <v>2045</v>
      </c>
      <c r="N869" s="943">
        <v>2050</v>
      </c>
    </row>
    <row r="870" spans="1:19" ht="12.75" customHeight="1" x14ac:dyDescent="0.2">
      <c r="E870" s="354"/>
      <c r="F870" s="354"/>
      <c r="G870" s="354"/>
      <c r="H870" s="361" t="str">
        <f>[1]I_Summary!H756</f>
        <v>t CO2e / TJ</v>
      </c>
      <c r="I870" s="944"/>
      <c r="J870" s="944"/>
      <c r="K870" s="944"/>
      <c r="L870" s="944"/>
      <c r="M870" s="944"/>
      <c r="N870" s="944"/>
    </row>
    <row r="871" spans="1:19" ht="12.75" customHeight="1" x14ac:dyDescent="0.2">
      <c r="B871" s="219"/>
      <c r="C871" s="219"/>
      <c r="D871" s="337" t="s">
        <v>117</v>
      </c>
      <c r="E871" s="931" t="str">
        <f>Translations!$B$319</f>
        <v>Wartości docelowe w odniesieniu do wartości wyjściowych</v>
      </c>
      <c r="F871" s="931"/>
      <c r="G871" s="932"/>
      <c r="H871" s="58" t="str">
        <f>[1]I_Summary!H757</f>
        <v/>
      </c>
      <c r="I871" s="12" t="str">
        <f>[1]I_Summary!I757</f>
        <v>N.A.</v>
      </c>
      <c r="J871" s="12" t="str">
        <f>[1]I_Summary!J757</f>
        <v>N.A.</v>
      </c>
      <c r="K871" s="12" t="str">
        <f>[1]I_Summary!K757</f>
        <v>N.A.</v>
      </c>
      <c r="L871" s="12" t="str">
        <f>[1]I_Summary!L757</f>
        <v>N.A.</v>
      </c>
      <c r="M871" s="12" t="str">
        <f>[1]I_Summary!M757</f>
        <v>N.A.</v>
      </c>
      <c r="N871" s="12" t="str">
        <f>[1]I_Summary!N757</f>
        <v>N.A.</v>
      </c>
      <c r="P871" s="275" t="str">
        <f>EUconst_SubRelToBaseline&amp;R860</f>
        <v>RelBL_Heat benchmark sub-installation, non-CL, non-CBAM</v>
      </c>
    </row>
    <row r="872" spans="1:19" ht="12.75" customHeight="1" x14ac:dyDescent="0.2">
      <c r="B872" s="219"/>
      <c r="C872" s="219"/>
      <c r="D872" s="337" t="s">
        <v>118</v>
      </c>
      <c r="E872" s="933" t="str">
        <f>Translations!$B$320</f>
        <v>Wartości docelowe w odniesieniu do wielkości benchmarku</v>
      </c>
      <c r="F872" s="933"/>
      <c r="G872" s="934"/>
      <c r="H872" s="59">
        <f>[1]I_Summary!H758</f>
        <v>47.3</v>
      </c>
      <c r="I872" s="5" t="str">
        <f>[1]I_Summary!I758</f>
        <v/>
      </c>
      <c r="J872" s="5" t="str">
        <f>[1]I_Summary!J758</f>
        <v/>
      </c>
      <c r="K872" s="5" t="str">
        <f>[1]I_Summary!K758</f>
        <v/>
      </c>
      <c r="L872" s="5" t="str">
        <f>[1]I_Summary!L758</f>
        <v/>
      </c>
      <c r="M872" s="5" t="str">
        <f>[1]I_Summary!M758</f>
        <v/>
      </c>
      <c r="N872" s="5" t="str">
        <f>[1]I_Summary!N758</f>
        <v/>
      </c>
      <c r="P872" s="275" t="str">
        <f>EUconst_SubRelToBM&amp;R860</f>
        <v>RelBM_Heat benchmark sub-installation, non-CL, non-CBAM</v>
      </c>
    </row>
    <row r="873" spans="1:19" ht="5.0999999999999996" customHeight="1" x14ac:dyDescent="0.2">
      <c r="B873" s="219"/>
      <c r="C873" s="219"/>
    </row>
    <row r="874" spans="1:19" ht="25.5" customHeight="1" x14ac:dyDescent="0.2">
      <c r="B874" s="219"/>
      <c r="C874" s="219"/>
      <c r="D874" s="354"/>
      <c r="E874" s="354"/>
      <c r="F874" s="354"/>
      <c r="G874" s="354"/>
      <c r="H874" s="355" t="str">
        <f>Translations!$B$271</f>
        <v>Wartość wyjściowa</v>
      </c>
      <c r="I874" s="943">
        <v>2025</v>
      </c>
      <c r="J874" s="943">
        <v>2030</v>
      </c>
      <c r="K874" s="943">
        <v>2035</v>
      </c>
      <c r="L874" s="943">
        <v>2040</v>
      </c>
      <c r="M874" s="943">
        <v>2045</v>
      </c>
      <c r="N874" s="943">
        <v>2050</v>
      </c>
    </row>
    <row r="875" spans="1:19" ht="12.75" customHeight="1" x14ac:dyDescent="0.2">
      <c r="B875" s="219"/>
      <c r="C875" s="219"/>
      <c r="G875" s="354"/>
      <c r="H875" s="361" t="str">
        <f>[1]I_Summary!H761</f>
        <v>t CO2e / TJ</v>
      </c>
      <c r="I875" s="944"/>
      <c r="J875" s="944"/>
      <c r="K875" s="944"/>
      <c r="L875" s="944"/>
      <c r="M875" s="944"/>
      <c r="N875" s="944"/>
    </row>
    <row r="876" spans="1:19" ht="12.75" customHeight="1" x14ac:dyDescent="0.2">
      <c r="B876" s="219"/>
      <c r="C876" s="219"/>
      <c r="D876" s="337" t="s">
        <v>119</v>
      </c>
      <c r="E876" s="953" t="str">
        <f>Translations!$B$321</f>
        <v>Bezwzględna redukcja w porównaniu z wartością wyjściową</v>
      </c>
      <c r="F876" s="953"/>
      <c r="G876" s="953"/>
      <c r="H876" s="372" t="str">
        <f>[1]I_Summary!H762</f>
        <v/>
      </c>
      <c r="I876" s="373" t="str">
        <f>[1]I_Summary!I762</f>
        <v/>
      </c>
      <c r="J876" s="373" t="str">
        <f>[1]I_Summary!J762</f>
        <v/>
      </c>
      <c r="K876" s="373" t="str">
        <f>[1]I_Summary!K762</f>
        <v/>
      </c>
      <c r="L876" s="373" t="str">
        <f>[1]I_Summary!L762</f>
        <v/>
      </c>
      <c r="M876" s="373" t="str">
        <f>[1]I_Summary!M762</f>
        <v/>
      </c>
      <c r="N876" s="373" t="str">
        <f>[1]I_Summary!N762</f>
        <v/>
      </c>
      <c r="P876" s="340" t="str">
        <f>EUconst_SubAbsoluteReduction&amp;R860</f>
        <v>AbsRed_Heat benchmark sub-installation, non-CL, non-CBAM</v>
      </c>
    </row>
    <row r="877" spans="1:19" ht="5.0999999999999996" customHeight="1" x14ac:dyDescent="0.2">
      <c r="B877" s="219"/>
      <c r="C877" s="219"/>
    </row>
    <row r="878" spans="1:19" ht="12.75" customHeight="1" x14ac:dyDescent="0.2">
      <c r="B878" s="219"/>
      <c r="C878" s="219"/>
      <c r="D878" s="337" t="s">
        <v>120</v>
      </c>
      <c r="E878" s="176" t="str">
        <f>Translations!$B$322</f>
        <v>Wpływ każdego środka na redukcję (100% = wartość wyjściowa z pkt i.)</v>
      </c>
    </row>
    <row r="879" spans="1:19" ht="5.0999999999999996" customHeight="1" x14ac:dyDescent="0.2">
      <c r="B879" s="219"/>
      <c r="C879" s="219"/>
    </row>
    <row r="880" spans="1:19" ht="12.75" customHeight="1" x14ac:dyDescent="0.2">
      <c r="B880" s="219"/>
      <c r="C880" s="219"/>
      <c r="D880" s="337"/>
      <c r="E880" s="365" t="str">
        <f>Translations!$B$199</f>
        <v>Środki</v>
      </c>
      <c r="F880" s="183"/>
      <c r="G880" s="958" t="str">
        <f>Translations!$B$228</f>
        <v>Szczegółowy opis inwestycji</v>
      </c>
      <c r="H880" s="959"/>
      <c r="I880" s="290">
        <v>2025</v>
      </c>
      <c r="J880" s="290">
        <v>2030</v>
      </c>
      <c r="K880" s="290">
        <v>2035</v>
      </c>
      <c r="L880" s="290">
        <v>2040</v>
      </c>
      <c r="M880" s="290">
        <v>2045</v>
      </c>
      <c r="N880" s="290">
        <v>2050</v>
      </c>
    </row>
    <row r="881" spans="2:16" ht="12.75" customHeight="1" x14ac:dyDescent="0.2">
      <c r="B881" s="219"/>
      <c r="C881" s="219"/>
      <c r="D881" s="301">
        <v>1</v>
      </c>
      <c r="E881" s="957" t="str">
        <f>[1]I_Summary!E767</f>
        <v/>
      </c>
      <c r="F881" s="957"/>
      <c r="G881" s="249" t="str">
        <f>[1]I_Summary!G767</f>
        <v/>
      </c>
      <c r="H881" s="250"/>
      <c r="I881" s="6" t="str">
        <f>[1]I_Summary!I767</f>
        <v/>
      </c>
      <c r="J881" s="6" t="str">
        <f>[1]I_Summary!J767</f>
        <v/>
      </c>
      <c r="K881" s="6" t="str">
        <f>[1]I_Summary!K767</f>
        <v/>
      </c>
      <c r="L881" s="6" t="str">
        <f>[1]I_Summary!L767</f>
        <v/>
      </c>
      <c r="M881" s="6" t="str">
        <f>[1]I_Summary!M767</f>
        <v/>
      </c>
      <c r="N881" s="6" t="str">
        <f>[1]I_Summary!N767</f>
        <v/>
      </c>
      <c r="P881" s="340" t="str">
        <f>EUconst_SubMeasureImpact&amp;R860&amp;"_"&amp;D881</f>
        <v>SubMeasImp_Heat benchmark sub-installation, non-CL, non-CBAM_1</v>
      </c>
    </row>
    <row r="882" spans="2:16" ht="12.75" customHeight="1" x14ac:dyDescent="0.2">
      <c r="B882" s="219"/>
      <c r="C882" s="219"/>
      <c r="D882" s="301">
        <v>2</v>
      </c>
      <c r="E882" s="945" t="str">
        <f>[1]I_Summary!E768</f>
        <v/>
      </c>
      <c r="F882" s="946"/>
      <c r="G882" s="251" t="str">
        <f>[1]I_Summary!G768</f>
        <v/>
      </c>
      <c r="H882" s="252"/>
      <c r="I882" s="7" t="str">
        <f>[1]I_Summary!I768</f>
        <v/>
      </c>
      <c r="J882" s="7" t="str">
        <f>[1]I_Summary!J768</f>
        <v/>
      </c>
      <c r="K882" s="7" t="str">
        <f>[1]I_Summary!K768</f>
        <v/>
      </c>
      <c r="L882" s="7" t="str">
        <f>[1]I_Summary!L768</f>
        <v/>
      </c>
      <c r="M882" s="7" t="str">
        <f>[1]I_Summary!M768</f>
        <v/>
      </c>
      <c r="N882" s="7" t="str">
        <f>[1]I_Summary!N768</f>
        <v/>
      </c>
      <c r="P882" s="340" t="str">
        <f>EUconst_SubMeasureImpact&amp;R860&amp;"_"&amp;D882</f>
        <v>SubMeasImp_Heat benchmark sub-installation, non-CL, non-CBAM_2</v>
      </c>
    </row>
    <row r="883" spans="2:16" ht="12.75" customHeight="1" x14ac:dyDescent="0.2">
      <c r="B883" s="219"/>
      <c r="C883" s="219"/>
      <c r="D883" s="301">
        <v>3</v>
      </c>
      <c r="E883" s="945" t="str">
        <f>[1]I_Summary!E769</f>
        <v/>
      </c>
      <c r="F883" s="946"/>
      <c r="G883" s="251" t="str">
        <f>[1]I_Summary!G769</f>
        <v/>
      </c>
      <c r="H883" s="252"/>
      <c r="I883" s="7" t="str">
        <f>[1]I_Summary!I769</f>
        <v/>
      </c>
      <c r="J883" s="7" t="str">
        <f>[1]I_Summary!J769</f>
        <v/>
      </c>
      <c r="K883" s="7" t="str">
        <f>[1]I_Summary!K769</f>
        <v/>
      </c>
      <c r="L883" s="7" t="str">
        <f>[1]I_Summary!L769</f>
        <v/>
      </c>
      <c r="M883" s="7" t="str">
        <f>[1]I_Summary!M769</f>
        <v/>
      </c>
      <c r="N883" s="7" t="str">
        <f>[1]I_Summary!N769</f>
        <v/>
      </c>
      <c r="P883" s="340" t="str">
        <f>EUconst_SubMeasureImpact&amp;R860&amp;"_"&amp;D883</f>
        <v>SubMeasImp_Heat benchmark sub-installation, non-CL, non-CBAM_3</v>
      </c>
    </row>
    <row r="884" spans="2:16" ht="12.75" customHeight="1" x14ac:dyDescent="0.2">
      <c r="B884" s="219"/>
      <c r="C884" s="219"/>
      <c r="D884" s="301">
        <v>4</v>
      </c>
      <c r="E884" s="945" t="str">
        <f>[1]I_Summary!E770</f>
        <v/>
      </c>
      <c r="F884" s="946"/>
      <c r="G884" s="251" t="str">
        <f>[1]I_Summary!G770</f>
        <v/>
      </c>
      <c r="H884" s="252"/>
      <c r="I884" s="7" t="str">
        <f>[1]I_Summary!I770</f>
        <v/>
      </c>
      <c r="J884" s="7" t="str">
        <f>[1]I_Summary!J770</f>
        <v/>
      </c>
      <c r="K884" s="7" t="str">
        <f>[1]I_Summary!K770</f>
        <v/>
      </c>
      <c r="L884" s="7" t="str">
        <f>[1]I_Summary!L770</f>
        <v/>
      </c>
      <c r="M884" s="7" t="str">
        <f>[1]I_Summary!M770</f>
        <v/>
      </c>
      <c r="N884" s="7" t="str">
        <f>[1]I_Summary!N770</f>
        <v/>
      </c>
      <c r="P884" s="340" t="str">
        <f>EUconst_SubMeasureImpact&amp;R860&amp;"_"&amp;D884</f>
        <v>SubMeasImp_Heat benchmark sub-installation, non-CL, non-CBAM_4</v>
      </c>
    </row>
    <row r="885" spans="2:16" ht="12.75" customHeight="1" x14ac:dyDescent="0.2">
      <c r="B885" s="219"/>
      <c r="C885" s="219"/>
      <c r="D885" s="301">
        <v>5</v>
      </c>
      <c r="E885" s="945" t="str">
        <f>[1]I_Summary!E771</f>
        <v/>
      </c>
      <c r="F885" s="946"/>
      <c r="G885" s="251" t="str">
        <f>[1]I_Summary!G771</f>
        <v/>
      </c>
      <c r="H885" s="252"/>
      <c r="I885" s="7" t="str">
        <f>[1]I_Summary!I771</f>
        <v/>
      </c>
      <c r="J885" s="7" t="str">
        <f>[1]I_Summary!J771</f>
        <v/>
      </c>
      <c r="K885" s="7" t="str">
        <f>[1]I_Summary!K771</f>
        <v/>
      </c>
      <c r="L885" s="7" t="str">
        <f>[1]I_Summary!L771</f>
        <v/>
      </c>
      <c r="M885" s="7" t="str">
        <f>[1]I_Summary!M771</f>
        <v/>
      </c>
      <c r="N885" s="7" t="str">
        <f>[1]I_Summary!N771</f>
        <v/>
      </c>
      <c r="P885" s="340" t="str">
        <f>EUconst_SubMeasureImpact&amp;R860&amp;"_"&amp;D885</f>
        <v>SubMeasImp_Heat benchmark sub-installation, non-CL, non-CBAM_5</v>
      </c>
    </row>
    <row r="886" spans="2:16" ht="12.75" customHeight="1" x14ac:dyDescent="0.2">
      <c r="B886" s="219"/>
      <c r="C886" s="219"/>
      <c r="D886" s="301">
        <v>6</v>
      </c>
      <c r="E886" s="945" t="str">
        <f>[1]I_Summary!E772</f>
        <v/>
      </c>
      <c r="F886" s="946"/>
      <c r="G886" s="251" t="str">
        <f>[1]I_Summary!G772</f>
        <v/>
      </c>
      <c r="H886" s="252"/>
      <c r="I886" s="7" t="str">
        <f>[1]I_Summary!I772</f>
        <v/>
      </c>
      <c r="J886" s="7" t="str">
        <f>[1]I_Summary!J772</f>
        <v/>
      </c>
      <c r="K886" s="7" t="str">
        <f>[1]I_Summary!K772</f>
        <v/>
      </c>
      <c r="L886" s="7" t="str">
        <f>[1]I_Summary!L772</f>
        <v/>
      </c>
      <c r="M886" s="7" t="str">
        <f>[1]I_Summary!M772</f>
        <v/>
      </c>
      <c r="N886" s="7" t="str">
        <f>[1]I_Summary!N772</f>
        <v/>
      </c>
      <c r="P886" s="340" t="str">
        <f>EUconst_SubMeasureImpact&amp;R860&amp;"_"&amp;D886</f>
        <v>SubMeasImp_Heat benchmark sub-installation, non-CL, non-CBAM_6</v>
      </c>
    </row>
    <row r="887" spans="2:16" ht="12.75" customHeight="1" x14ac:dyDescent="0.2">
      <c r="B887" s="219"/>
      <c r="C887" s="219"/>
      <c r="D887" s="301">
        <v>7</v>
      </c>
      <c r="E887" s="945" t="str">
        <f>[1]I_Summary!E773</f>
        <v/>
      </c>
      <c r="F887" s="946"/>
      <c r="G887" s="251" t="str">
        <f>[1]I_Summary!G773</f>
        <v/>
      </c>
      <c r="H887" s="252"/>
      <c r="I887" s="7" t="str">
        <f>[1]I_Summary!I773</f>
        <v/>
      </c>
      <c r="J887" s="7" t="str">
        <f>[1]I_Summary!J773</f>
        <v/>
      </c>
      <c r="K887" s="7" t="str">
        <f>[1]I_Summary!K773</f>
        <v/>
      </c>
      <c r="L887" s="7" t="str">
        <f>[1]I_Summary!L773</f>
        <v/>
      </c>
      <c r="M887" s="7" t="str">
        <f>[1]I_Summary!M773</f>
        <v/>
      </c>
      <c r="N887" s="7" t="str">
        <f>[1]I_Summary!N773</f>
        <v/>
      </c>
      <c r="P887" s="340" t="str">
        <f>EUconst_SubMeasureImpact&amp;R860&amp;"_"&amp;D887</f>
        <v>SubMeasImp_Heat benchmark sub-installation, non-CL, non-CBAM_7</v>
      </c>
    </row>
    <row r="888" spans="2:16" ht="12.75" customHeight="1" x14ac:dyDescent="0.2">
      <c r="B888" s="219"/>
      <c r="C888" s="219"/>
      <c r="D888" s="301">
        <v>8</v>
      </c>
      <c r="E888" s="945" t="str">
        <f>[1]I_Summary!E774</f>
        <v/>
      </c>
      <c r="F888" s="946"/>
      <c r="G888" s="251" t="str">
        <f>[1]I_Summary!G774</f>
        <v/>
      </c>
      <c r="H888" s="252"/>
      <c r="I888" s="7" t="str">
        <f>[1]I_Summary!I774</f>
        <v/>
      </c>
      <c r="J888" s="7" t="str">
        <f>[1]I_Summary!J774</f>
        <v/>
      </c>
      <c r="K888" s="7" t="str">
        <f>[1]I_Summary!K774</f>
        <v/>
      </c>
      <c r="L888" s="7" t="str">
        <f>[1]I_Summary!L774</f>
        <v/>
      </c>
      <c r="M888" s="7" t="str">
        <f>[1]I_Summary!M774</f>
        <v/>
      </c>
      <c r="N888" s="7" t="str">
        <f>[1]I_Summary!N774</f>
        <v/>
      </c>
      <c r="P888" s="340" t="str">
        <f>EUconst_SubMeasureImpact&amp;R860&amp;"_"&amp;D888</f>
        <v>SubMeasImp_Heat benchmark sub-installation, non-CL, non-CBAM_8</v>
      </c>
    </row>
    <row r="889" spans="2:16" ht="12.75" customHeight="1" x14ac:dyDescent="0.2">
      <c r="B889" s="219"/>
      <c r="C889" s="219"/>
      <c r="D889" s="301">
        <v>9</v>
      </c>
      <c r="E889" s="945" t="str">
        <f>[1]I_Summary!E775</f>
        <v/>
      </c>
      <c r="F889" s="946"/>
      <c r="G889" s="251" t="str">
        <f>[1]I_Summary!G775</f>
        <v/>
      </c>
      <c r="H889" s="252"/>
      <c r="I889" s="7" t="str">
        <f>[1]I_Summary!I775</f>
        <v/>
      </c>
      <c r="J889" s="7" t="str">
        <f>[1]I_Summary!J775</f>
        <v/>
      </c>
      <c r="K889" s="7" t="str">
        <f>[1]I_Summary!K775</f>
        <v/>
      </c>
      <c r="L889" s="7" t="str">
        <f>[1]I_Summary!L775</f>
        <v/>
      </c>
      <c r="M889" s="7" t="str">
        <f>[1]I_Summary!M775</f>
        <v/>
      </c>
      <c r="N889" s="7" t="str">
        <f>[1]I_Summary!N775</f>
        <v/>
      </c>
      <c r="P889" s="340" t="str">
        <f>EUconst_SubMeasureImpact&amp;R860&amp;"_"&amp;D889</f>
        <v>SubMeasImp_Heat benchmark sub-installation, non-CL, non-CBAM_9</v>
      </c>
    </row>
    <row r="890" spans="2:16" ht="12.75" customHeight="1" x14ac:dyDescent="0.2">
      <c r="B890" s="219"/>
      <c r="C890" s="219"/>
      <c r="D890" s="301">
        <v>10</v>
      </c>
      <c r="E890" s="947" t="str">
        <f>[1]I_Summary!E776</f>
        <v/>
      </c>
      <c r="F890" s="948"/>
      <c r="G890" s="253" t="str">
        <f>[1]I_Summary!G776</f>
        <v/>
      </c>
      <c r="H890" s="254"/>
      <c r="I890" s="8" t="str">
        <f>[1]I_Summary!I776</f>
        <v/>
      </c>
      <c r="J890" s="8" t="str">
        <f>[1]I_Summary!J776</f>
        <v/>
      </c>
      <c r="K890" s="8" t="str">
        <f>[1]I_Summary!K776</f>
        <v/>
      </c>
      <c r="L890" s="8" t="str">
        <f>[1]I_Summary!L776</f>
        <v/>
      </c>
      <c r="M890" s="8" t="str">
        <f>[1]I_Summary!M776</f>
        <v/>
      </c>
      <c r="N890" s="8" t="str">
        <f>[1]I_Summary!N776</f>
        <v/>
      </c>
      <c r="P890" s="340" t="str">
        <f>EUconst_SubMeasureImpact&amp;R860&amp;"_"&amp;D890</f>
        <v>SubMeasImp_Heat benchmark sub-installation, non-CL, non-CBAM_10</v>
      </c>
    </row>
    <row r="891" spans="2:16" ht="12.75" customHeight="1" x14ac:dyDescent="0.2">
      <c r="B891" s="219"/>
      <c r="C891" s="219"/>
      <c r="H891" s="366" t="str">
        <f>Translations!$B$323</f>
        <v>SUMA</v>
      </c>
      <c r="I891" s="367" t="str">
        <f>[1]I_Summary!I777</f>
        <v/>
      </c>
      <c r="J891" s="367" t="str">
        <f>[1]I_Summary!J777</f>
        <v/>
      </c>
      <c r="K891" s="367" t="str">
        <f>[1]I_Summary!K777</f>
        <v/>
      </c>
      <c r="L891" s="367" t="str">
        <f>[1]I_Summary!L777</f>
        <v/>
      </c>
      <c r="M891" s="367" t="str">
        <f>[1]I_Summary!M777</f>
        <v/>
      </c>
      <c r="N891" s="367" t="str">
        <f>[1]I_Summary!N777</f>
        <v/>
      </c>
    </row>
    <row r="892" spans="2:16" ht="5.0999999999999996" customHeight="1" x14ac:dyDescent="0.2">
      <c r="B892" s="219"/>
      <c r="C892" s="219"/>
    </row>
    <row r="893" spans="2:16" ht="12.75" customHeight="1" x14ac:dyDescent="0.2">
      <c r="B893" s="219"/>
      <c r="C893" s="219"/>
      <c r="D893" s="337" t="s">
        <v>121</v>
      </c>
      <c r="E893" s="176" t="str">
        <f>Translations!$B$324</f>
        <v>Wpływ każdego środka na redukcję (100% = wartość wyjściowa z pkt i.)</v>
      </c>
    </row>
    <row r="894" spans="2:16" ht="5.0999999999999996" customHeight="1" x14ac:dyDescent="0.2">
      <c r="B894" s="219"/>
      <c r="C894" s="219"/>
    </row>
    <row r="895" spans="2:16" ht="12.75" customHeight="1" x14ac:dyDescent="0.2">
      <c r="B895" s="219"/>
      <c r="C895" s="219"/>
      <c r="E895" s="365" t="str">
        <f>Translations!$B$199</f>
        <v>Środki</v>
      </c>
      <c r="F895" s="183"/>
      <c r="G895" s="368" t="str">
        <f>Translations!$B$228</f>
        <v>Szczegółowy opis inwestycji</v>
      </c>
      <c r="I895" s="290">
        <v>2025</v>
      </c>
      <c r="J895" s="290">
        <v>2030</v>
      </c>
      <c r="K895" s="290">
        <v>2035</v>
      </c>
      <c r="L895" s="290">
        <v>2040</v>
      </c>
      <c r="M895" s="290">
        <v>2045</v>
      </c>
      <c r="N895" s="290">
        <v>2050</v>
      </c>
    </row>
    <row r="896" spans="2:16" ht="12.75" customHeight="1" x14ac:dyDescent="0.2">
      <c r="B896" s="219"/>
      <c r="C896" s="219"/>
      <c r="D896" s="301">
        <v>1</v>
      </c>
      <c r="E896" s="957" t="str">
        <f>[1]I_Summary!E782</f>
        <v/>
      </c>
      <c r="F896" s="957"/>
      <c r="G896" s="249" t="str">
        <f>[1]I_Summary!G782</f>
        <v/>
      </c>
      <c r="H896" s="250"/>
      <c r="I896" s="6" t="str">
        <f>[1]I_Summary!I782</f>
        <v/>
      </c>
      <c r="J896" s="6" t="str">
        <f>[1]I_Summary!J782</f>
        <v/>
      </c>
      <c r="K896" s="6" t="str">
        <f>[1]I_Summary!K782</f>
        <v/>
      </c>
      <c r="L896" s="6" t="str">
        <f>[1]I_Summary!L782</f>
        <v/>
      </c>
      <c r="M896" s="6" t="str">
        <f>[1]I_Summary!M782</f>
        <v/>
      </c>
      <c r="N896" s="6" t="str">
        <f>[1]I_Summary!N782</f>
        <v/>
      </c>
      <c r="P896" s="340" t="str">
        <f>EUconst_SubAbsoluteReduction&amp;R860</f>
        <v>AbsRed_Heat benchmark sub-installation, non-CL, non-CBAM</v>
      </c>
    </row>
    <row r="897" spans="1:18" ht="12.75" customHeight="1" x14ac:dyDescent="0.2">
      <c r="B897" s="219"/>
      <c r="C897" s="219"/>
      <c r="D897" s="301">
        <v>2</v>
      </c>
      <c r="E897" s="945" t="str">
        <f>[1]I_Summary!E783</f>
        <v/>
      </c>
      <c r="F897" s="946"/>
      <c r="G897" s="251" t="str">
        <f>[1]I_Summary!G783</f>
        <v/>
      </c>
      <c r="H897" s="252"/>
      <c r="I897" s="7" t="str">
        <f>[1]I_Summary!I783</f>
        <v/>
      </c>
      <c r="J897" s="7" t="str">
        <f>[1]I_Summary!J783</f>
        <v/>
      </c>
      <c r="K897" s="7" t="str">
        <f>[1]I_Summary!K783</f>
        <v/>
      </c>
      <c r="L897" s="7" t="str">
        <f>[1]I_Summary!L783</f>
        <v/>
      </c>
      <c r="M897" s="7" t="str">
        <f>[1]I_Summary!M783</f>
        <v/>
      </c>
      <c r="N897" s="7" t="str">
        <f>[1]I_Summary!N783</f>
        <v/>
      </c>
      <c r="P897" s="340" t="str">
        <f>EUconst_SubAbsoluteReduction&amp;R860</f>
        <v>AbsRed_Heat benchmark sub-installation, non-CL, non-CBAM</v>
      </c>
    </row>
    <row r="898" spans="1:18" ht="12.75" customHeight="1" x14ac:dyDescent="0.2">
      <c r="B898" s="219"/>
      <c r="C898" s="219"/>
      <c r="D898" s="301">
        <v>3</v>
      </c>
      <c r="E898" s="945" t="str">
        <f>[1]I_Summary!E784</f>
        <v/>
      </c>
      <c r="F898" s="946"/>
      <c r="G898" s="251" t="str">
        <f>[1]I_Summary!G784</f>
        <v/>
      </c>
      <c r="H898" s="252"/>
      <c r="I898" s="7" t="str">
        <f>[1]I_Summary!I784</f>
        <v/>
      </c>
      <c r="J898" s="7" t="str">
        <f>[1]I_Summary!J784</f>
        <v/>
      </c>
      <c r="K898" s="7" t="str">
        <f>[1]I_Summary!K784</f>
        <v/>
      </c>
      <c r="L898" s="7" t="str">
        <f>[1]I_Summary!L784</f>
        <v/>
      </c>
      <c r="M898" s="7" t="str">
        <f>[1]I_Summary!M784</f>
        <v/>
      </c>
      <c r="N898" s="7" t="str">
        <f>[1]I_Summary!N784</f>
        <v/>
      </c>
      <c r="P898" s="340" t="str">
        <f>EUconst_SubAbsoluteReduction&amp;R860</f>
        <v>AbsRed_Heat benchmark sub-installation, non-CL, non-CBAM</v>
      </c>
    </row>
    <row r="899" spans="1:18" ht="12.75" customHeight="1" x14ac:dyDescent="0.2">
      <c r="B899" s="219"/>
      <c r="C899" s="219"/>
      <c r="D899" s="301">
        <v>4</v>
      </c>
      <c r="E899" s="945" t="str">
        <f>[1]I_Summary!E785</f>
        <v/>
      </c>
      <c r="F899" s="946"/>
      <c r="G899" s="251" t="str">
        <f>[1]I_Summary!G785</f>
        <v/>
      </c>
      <c r="H899" s="252"/>
      <c r="I899" s="7" t="str">
        <f>[1]I_Summary!I785</f>
        <v/>
      </c>
      <c r="J899" s="7" t="str">
        <f>[1]I_Summary!J785</f>
        <v/>
      </c>
      <c r="K899" s="7" t="str">
        <f>[1]I_Summary!K785</f>
        <v/>
      </c>
      <c r="L899" s="7" t="str">
        <f>[1]I_Summary!L785</f>
        <v/>
      </c>
      <c r="M899" s="7" t="str">
        <f>[1]I_Summary!M785</f>
        <v/>
      </c>
      <c r="N899" s="7" t="str">
        <f>[1]I_Summary!N785</f>
        <v/>
      </c>
      <c r="P899" s="340" t="str">
        <f>EUconst_SubAbsoluteReduction&amp;R860</f>
        <v>AbsRed_Heat benchmark sub-installation, non-CL, non-CBAM</v>
      </c>
    </row>
    <row r="900" spans="1:18" ht="12.75" customHeight="1" x14ac:dyDescent="0.2">
      <c r="B900" s="219"/>
      <c r="C900" s="219"/>
      <c r="D900" s="301">
        <v>5</v>
      </c>
      <c r="E900" s="945" t="str">
        <f>[1]I_Summary!E786</f>
        <v/>
      </c>
      <c r="F900" s="946"/>
      <c r="G900" s="251" t="str">
        <f>[1]I_Summary!G786</f>
        <v/>
      </c>
      <c r="H900" s="252"/>
      <c r="I900" s="7" t="str">
        <f>[1]I_Summary!I786</f>
        <v/>
      </c>
      <c r="J900" s="7" t="str">
        <f>[1]I_Summary!J786</f>
        <v/>
      </c>
      <c r="K900" s="7" t="str">
        <f>[1]I_Summary!K786</f>
        <v/>
      </c>
      <c r="L900" s="7" t="str">
        <f>[1]I_Summary!L786</f>
        <v/>
      </c>
      <c r="M900" s="7" t="str">
        <f>[1]I_Summary!M786</f>
        <v/>
      </c>
      <c r="N900" s="7" t="str">
        <f>[1]I_Summary!N786</f>
        <v/>
      </c>
      <c r="P900" s="340" t="str">
        <f>EUconst_SubAbsoluteReduction&amp;R860</f>
        <v>AbsRed_Heat benchmark sub-installation, non-CL, non-CBAM</v>
      </c>
    </row>
    <row r="901" spans="1:18" ht="12.75" customHeight="1" x14ac:dyDescent="0.2">
      <c r="B901" s="219"/>
      <c r="C901" s="219"/>
      <c r="D901" s="301">
        <v>6</v>
      </c>
      <c r="E901" s="945" t="str">
        <f>[1]I_Summary!E787</f>
        <v/>
      </c>
      <c r="F901" s="946"/>
      <c r="G901" s="251" t="str">
        <f>[1]I_Summary!G787</f>
        <v/>
      </c>
      <c r="H901" s="252"/>
      <c r="I901" s="7" t="str">
        <f>[1]I_Summary!I787</f>
        <v/>
      </c>
      <c r="J901" s="7" t="str">
        <f>[1]I_Summary!J787</f>
        <v/>
      </c>
      <c r="K901" s="7" t="str">
        <f>[1]I_Summary!K787</f>
        <v/>
      </c>
      <c r="L901" s="7" t="str">
        <f>[1]I_Summary!L787</f>
        <v/>
      </c>
      <c r="M901" s="7" t="str">
        <f>[1]I_Summary!M787</f>
        <v/>
      </c>
      <c r="N901" s="7" t="str">
        <f>[1]I_Summary!N787</f>
        <v/>
      </c>
      <c r="P901" s="340" t="str">
        <f>EUconst_SubAbsoluteReduction&amp;R860</f>
        <v>AbsRed_Heat benchmark sub-installation, non-CL, non-CBAM</v>
      </c>
    </row>
    <row r="902" spans="1:18" ht="12.75" customHeight="1" x14ac:dyDescent="0.2">
      <c r="B902" s="219"/>
      <c r="C902" s="219"/>
      <c r="D902" s="301">
        <v>7</v>
      </c>
      <c r="E902" s="945" t="str">
        <f>[1]I_Summary!E788</f>
        <v/>
      </c>
      <c r="F902" s="946"/>
      <c r="G902" s="251" t="str">
        <f>[1]I_Summary!G788</f>
        <v/>
      </c>
      <c r="H902" s="252"/>
      <c r="I902" s="7" t="str">
        <f>[1]I_Summary!I788</f>
        <v/>
      </c>
      <c r="J902" s="7" t="str">
        <f>[1]I_Summary!J788</f>
        <v/>
      </c>
      <c r="K902" s="7" t="str">
        <f>[1]I_Summary!K788</f>
        <v/>
      </c>
      <c r="L902" s="7" t="str">
        <f>[1]I_Summary!L788</f>
        <v/>
      </c>
      <c r="M902" s="7" t="str">
        <f>[1]I_Summary!M788</f>
        <v/>
      </c>
      <c r="N902" s="7" t="str">
        <f>[1]I_Summary!N788</f>
        <v/>
      </c>
      <c r="P902" s="340" t="str">
        <f>EUconst_SubAbsoluteReduction&amp;R860</f>
        <v>AbsRed_Heat benchmark sub-installation, non-CL, non-CBAM</v>
      </c>
    </row>
    <row r="903" spans="1:18" ht="12.75" customHeight="1" x14ac:dyDescent="0.2">
      <c r="B903" s="219"/>
      <c r="C903" s="219"/>
      <c r="D903" s="301">
        <v>8</v>
      </c>
      <c r="E903" s="945" t="str">
        <f>[1]I_Summary!E789</f>
        <v/>
      </c>
      <c r="F903" s="946"/>
      <c r="G903" s="251" t="str">
        <f>[1]I_Summary!G789</f>
        <v/>
      </c>
      <c r="H903" s="252"/>
      <c r="I903" s="7" t="str">
        <f>[1]I_Summary!I789</f>
        <v/>
      </c>
      <c r="J903" s="7" t="str">
        <f>[1]I_Summary!J789</f>
        <v/>
      </c>
      <c r="K903" s="7" t="str">
        <f>[1]I_Summary!K789</f>
        <v/>
      </c>
      <c r="L903" s="7" t="str">
        <f>[1]I_Summary!L789</f>
        <v/>
      </c>
      <c r="M903" s="7" t="str">
        <f>[1]I_Summary!M789</f>
        <v/>
      </c>
      <c r="N903" s="7" t="str">
        <f>[1]I_Summary!N789</f>
        <v/>
      </c>
      <c r="P903" s="340" t="str">
        <f>EUconst_SubAbsoluteReduction&amp;R860</f>
        <v>AbsRed_Heat benchmark sub-installation, non-CL, non-CBAM</v>
      </c>
    </row>
    <row r="904" spans="1:18" ht="12.75" customHeight="1" x14ac:dyDescent="0.2">
      <c r="B904" s="219"/>
      <c r="C904" s="219"/>
      <c r="D904" s="301">
        <v>9</v>
      </c>
      <c r="E904" s="945" t="str">
        <f>[1]I_Summary!E790</f>
        <v/>
      </c>
      <c r="F904" s="946"/>
      <c r="G904" s="251" t="str">
        <f>[1]I_Summary!G790</f>
        <v/>
      </c>
      <c r="H904" s="252"/>
      <c r="I904" s="7" t="str">
        <f>[1]I_Summary!I790</f>
        <v/>
      </c>
      <c r="J904" s="7" t="str">
        <f>[1]I_Summary!J790</f>
        <v/>
      </c>
      <c r="K904" s="7" t="str">
        <f>[1]I_Summary!K790</f>
        <v/>
      </c>
      <c r="L904" s="7" t="str">
        <f>[1]I_Summary!L790</f>
        <v/>
      </c>
      <c r="M904" s="7" t="str">
        <f>[1]I_Summary!M790</f>
        <v/>
      </c>
      <c r="N904" s="7" t="str">
        <f>[1]I_Summary!N790</f>
        <v/>
      </c>
      <c r="P904" s="340" t="str">
        <f>EUconst_SubAbsoluteReduction&amp;R860</f>
        <v>AbsRed_Heat benchmark sub-installation, non-CL, non-CBAM</v>
      </c>
    </row>
    <row r="905" spans="1:18" ht="12.75" customHeight="1" x14ac:dyDescent="0.2">
      <c r="B905" s="219"/>
      <c r="C905" s="219"/>
      <c r="D905" s="301">
        <v>10</v>
      </c>
      <c r="E905" s="947" t="str">
        <f>[1]I_Summary!E791</f>
        <v/>
      </c>
      <c r="F905" s="948"/>
      <c r="G905" s="253" t="str">
        <f>[1]I_Summary!G791</f>
        <v/>
      </c>
      <c r="H905" s="254"/>
      <c r="I905" s="8" t="str">
        <f>[1]I_Summary!I791</f>
        <v/>
      </c>
      <c r="J905" s="8" t="str">
        <f>[1]I_Summary!J791</f>
        <v/>
      </c>
      <c r="K905" s="8" t="str">
        <f>[1]I_Summary!K791</f>
        <v/>
      </c>
      <c r="L905" s="8" t="str">
        <f>[1]I_Summary!L791</f>
        <v/>
      </c>
      <c r="M905" s="8" t="str">
        <f>[1]I_Summary!M791</f>
        <v/>
      </c>
      <c r="N905" s="8" t="str">
        <f>[1]I_Summary!N791</f>
        <v/>
      </c>
      <c r="P905" s="340" t="str">
        <f>EUconst_SubAbsoluteReduction&amp;R860</f>
        <v>AbsRed_Heat benchmark sub-installation, non-CL, non-CBAM</v>
      </c>
    </row>
    <row r="906" spans="1:18" ht="12.75" customHeight="1" x14ac:dyDescent="0.2">
      <c r="B906" s="219"/>
      <c r="C906" s="219"/>
      <c r="H906" s="366" t="str">
        <f>Translations!$B$323</f>
        <v>SUMA</v>
      </c>
      <c r="I906" s="369" t="str">
        <f>[1]I_Summary!I792</f>
        <v/>
      </c>
      <c r="J906" s="369" t="str">
        <f>[1]I_Summary!J792</f>
        <v/>
      </c>
      <c r="K906" s="369" t="str">
        <f>[1]I_Summary!K792</f>
        <v/>
      </c>
      <c r="L906" s="369" t="str">
        <f>[1]I_Summary!L792</f>
        <v/>
      </c>
      <c r="M906" s="369" t="str">
        <f>[1]I_Summary!M792</f>
        <v/>
      </c>
      <c r="N906" s="369" t="str">
        <f>[1]I_Summary!N792</f>
        <v/>
      </c>
    </row>
    <row r="907" spans="1:18" ht="12.75" customHeight="1" x14ac:dyDescent="0.2"/>
    <row r="908" spans="1:18" ht="5.0999999999999996" customHeight="1" thickBot="1" x14ac:dyDescent="0.25">
      <c r="E908" s="334"/>
      <c r="F908" s="183"/>
      <c r="G908" s="183"/>
      <c r="H908" s="183"/>
      <c r="I908" s="183"/>
      <c r="J908" s="183"/>
      <c r="K908" s="183"/>
      <c r="L908" s="183"/>
      <c r="M908" s="183"/>
      <c r="N908" s="183"/>
    </row>
    <row r="909" spans="1:18" ht="5.0999999999999996" customHeight="1" thickBot="1" x14ac:dyDescent="0.3">
      <c r="C909" s="335"/>
      <c r="D909" s="335"/>
      <c r="E909" s="335"/>
      <c r="F909" s="335"/>
      <c r="G909" s="335"/>
      <c r="H909" s="335"/>
      <c r="I909" s="335"/>
      <c r="J909" s="335"/>
      <c r="K909" s="335"/>
      <c r="L909" s="335"/>
      <c r="M909" s="335"/>
      <c r="N909" s="335"/>
    </row>
    <row r="910" spans="1:18" ht="20.100000000000001" customHeight="1" thickBot="1" x14ac:dyDescent="0.25">
      <c r="A910" s="244">
        <v>7</v>
      </c>
      <c r="C910" s="302">
        <v>13</v>
      </c>
      <c r="D910" s="935" t="str">
        <f>Translations!$B$297</f>
        <v>Podinstalacje, dla których wprowadzono rozwiązania rezerwowe (fall-back):</v>
      </c>
      <c r="E910" s="936"/>
      <c r="F910" s="936"/>
      <c r="G910" s="936"/>
      <c r="H910" s="937"/>
      <c r="I910" s="938" t="str">
        <f>[1]I_Summary!I796</f>
        <v>Heat benchmark sub-installation, CBAM</v>
      </c>
      <c r="J910" s="939"/>
      <c r="K910" s="939"/>
      <c r="L910" s="940"/>
      <c r="M910" s="941" t="str">
        <f>[1]I_Summary!M796</f>
        <v/>
      </c>
      <c r="N910" s="942"/>
      <c r="P910" s="370" t="str">
        <f>Translations!$B$325</f>
        <v>Podinstalacje rezerwowe</v>
      </c>
      <c r="R910" s="336" t="str">
        <f>I910</f>
        <v>Heat benchmark sub-installation, CBAM</v>
      </c>
    </row>
    <row r="911" spans="1:18" ht="5.0999999999999996" customHeight="1" x14ac:dyDescent="0.2"/>
    <row r="912" spans="1:18" ht="12.75" customHeight="1" x14ac:dyDescent="0.2">
      <c r="A912" s="147"/>
      <c r="B912" s="173"/>
      <c r="D912" s="337"/>
      <c r="E912" s="960" t="str">
        <f>Translations!$B$571</f>
        <v>Data rozpoczęcia</v>
      </c>
      <c r="F912" s="961"/>
      <c r="G912" s="339" t="str" cm="1">
        <f t="array" ref="G912">IFERROR(INDEX([1]C_InstallationDescription!$V$39:$V$48,MATCH(INDEX(EUconst_FallBackListNumber,C910-10),[1]C_InstallationDescription!$R$39:$R$48,0)),"")</f>
        <v/>
      </c>
      <c r="P912" s="340" t="str">
        <f>EUconst_StartRow&amp;I910</f>
        <v>Start_Heat benchmark sub-installation, CBAM</v>
      </c>
    </row>
    <row r="913" spans="1:19" ht="12.75" customHeight="1" x14ac:dyDescent="0.2">
      <c r="A913" s="147"/>
      <c r="B913" s="173"/>
      <c r="D913" s="337"/>
      <c r="E913" s="962" t="s">
        <v>2275</v>
      </c>
      <c r="F913" s="963"/>
      <c r="G913" s="371" t="str" cm="1">
        <f t="array" ref="G913">IFERROR(INDEX([1]C_InstallationDescription!$K$39:$K$48,MATCH(INDEX(EUconst_FallBackListNumber,C910-10),[1]C_InstallationDescription!$R$39:$R$48,0)),"")</f>
        <v/>
      </c>
      <c r="O913" s="343"/>
      <c r="P913" s="340" t="str">
        <f>EUconst_CessationRow&amp;I910</f>
        <v>Cessation_Heat benchmark sub-installation, CBAM</v>
      </c>
      <c r="Q913" s="344"/>
      <c r="R913" s="344"/>
      <c r="S913" s="195"/>
    </row>
    <row r="914" spans="1:19" ht="5.0999999999999996" customHeight="1" x14ac:dyDescent="0.2"/>
    <row r="915" spans="1:19" ht="12.75" customHeight="1" x14ac:dyDescent="0.2">
      <c r="A915" s="147"/>
      <c r="B915" s="173"/>
      <c r="D915" s="345"/>
      <c r="F915" s="346"/>
      <c r="G915" s="347" t="str">
        <f>[1]Translations!$B$169</f>
        <v>Baseline</v>
      </c>
      <c r="H915" s="348" t="str">
        <f xml:space="preserve"> EUconst_Unit</f>
        <v>Jednostka</v>
      </c>
      <c r="I915" s="290">
        <v>2025</v>
      </c>
      <c r="J915" s="290">
        <v>2030</v>
      </c>
      <c r="K915" s="290">
        <v>2035</v>
      </c>
      <c r="L915" s="290">
        <v>2040</v>
      </c>
      <c r="M915" s="290">
        <v>2045</v>
      </c>
      <c r="N915" s="290">
        <v>2050</v>
      </c>
    </row>
    <row r="916" spans="1:19" ht="12.75" customHeight="1" x14ac:dyDescent="0.2">
      <c r="A916" s="147"/>
      <c r="B916" s="173"/>
      <c r="D916" s="337" t="s">
        <v>117</v>
      </c>
      <c r="E916" s="960" t="str">
        <f>[1]Translations!$B$264</f>
        <v>Specific emission targets</v>
      </c>
      <c r="F916" s="961"/>
      <c r="G916" s="339" t="str">
        <f>[1]G_FallBackBM!G129</f>
        <v/>
      </c>
      <c r="H916" s="349" t="str">
        <f>[1]G_FallBackBM!H129</f>
        <v>t CO2e / TJ</v>
      </c>
      <c r="I916" s="350" t="str">
        <f>IF([1]G_FallBackBM!I129="","",[1]G_FallBackBM!I129)</f>
        <v/>
      </c>
      <c r="J916" s="351" t="str">
        <f>IF([1]G_FallBackBM!J129="","",[1]G_FallBackBM!J129)</f>
        <v/>
      </c>
      <c r="K916" s="351" t="str">
        <f>IF([1]G_FallBackBM!K129="","",[1]G_FallBackBM!K129)</f>
        <v/>
      </c>
      <c r="L916" s="351" t="str">
        <f>IF([1]G_FallBackBM!L129="","",[1]G_FallBackBM!L129)</f>
        <v/>
      </c>
      <c r="M916" s="351" t="str">
        <f>IF([1]G_FallBackBM!M129="","",[1]G_FallBackBM!M129)</f>
        <v/>
      </c>
      <c r="N916" s="351" t="str">
        <f>IF([1]G_FallBackBM!N129="","",[1]G_FallBackBM!N129)</f>
        <v/>
      </c>
      <c r="P916" s="275" t="str">
        <f>EUConst_Target&amp;I910</f>
        <v>Target_Heat benchmark sub-installation, CBAM</v>
      </c>
    </row>
    <row r="917" spans="1:19" ht="12.75" customHeight="1" x14ac:dyDescent="0.2">
      <c r="A917" s="147"/>
      <c r="B917" s="173"/>
      <c r="D917" s="337" t="s">
        <v>118</v>
      </c>
      <c r="E917" s="962" t="str">
        <f>[1]Translations!$B$268</f>
        <v>Absolute emission targets</v>
      </c>
      <c r="F917" s="963"/>
      <c r="G917" s="342" t="str">
        <f>[1]G_FallBackBM!G131</f>
        <v/>
      </c>
      <c r="H917" s="352" t="str">
        <f>[1]G_FallBackBM!H131</f>
        <v>t CO2e</v>
      </c>
      <c r="I917" s="353" t="str">
        <f>IF([1]G_FallBackBM!I131="","",[1]G_FallBackBM!I131)</f>
        <v/>
      </c>
      <c r="J917" s="342" t="str">
        <f>IF([1]G_FallBackBM!J131="","",[1]G_FallBackBM!J131)</f>
        <v/>
      </c>
      <c r="K917" s="342" t="str">
        <f>IF([1]G_FallBackBM!K131="","",[1]G_FallBackBM!K131)</f>
        <v/>
      </c>
      <c r="L917" s="342" t="str">
        <f>IF([1]G_FallBackBM!L131="","",[1]G_FallBackBM!L131)</f>
        <v/>
      </c>
      <c r="M917" s="342" t="str">
        <f>IF([1]G_FallBackBM!M131="","",[1]G_FallBackBM!M131)</f>
        <v/>
      </c>
      <c r="N917" s="342" t="str">
        <f>IF([1]G_FallBackBM!N131="","",[1]G_FallBackBM!N131)</f>
        <v/>
      </c>
      <c r="O917" s="343"/>
      <c r="P917" s="275" t="str">
        <f>EUConst_TargetAbs&amp;I910</f>
        <v>TargetAbs_Heat benchmark sub-installation, CBAM</v>
      </c>
      <c r="Q917" s="344"/>
      <c r="R917" s="344"/>
      <c r="S917" s="195"/>
    </row>
    <row r="918" spans="1:19" ht="5.0999999999999996" customHeight="1" x14ac:dyDescent="0.2"/>
    <row r="919" spans="1:19" ht="25.5" customHeight="1" x14ac:dyDescent="0.2">
      <c r="E919" s="354"/>
      <c r="F919" s="354"/>
      <c r="G919" s="354"/>
      <c r="H919" s="355" t="str">
        <f>Translations!$B$271</f>
        <v>Wartość wyjściowa</v>
      </c>
      <c r="I919" s="943">
        <v>2025</v>
      </c>
      <c r="J919" s="943">
        <v>2030</v>
      </c>
      <c r="K919" s="943">
        <v>2035</v>
      </c>
      <c r="L919" s="943">
        <v>2040</v>
      </c>
      <c r="M919" s="943">
        <v>2045</v>
      </c>
      <c r="N919" s="943">
        <v>2050</v>
      </c>
    </row>
    <row r="920" spans="1:19" ht="12.75" customHeight="1" x14ac:dyDescent="0.2">
      <c r="E920" s="354"/>
      <c r="F920" s="354"/>
      <c r="G920" s="354"/>
      <c r="H920" s="361" t="str">
        <f>[1]I_Summary!H799</f>
        <v>t CO2e / TJ</v>
      </c>
      <c r="I920" s="944"/>
      <c r="J920" s="944"/>
      <c r="K920" s="944"/>
      <c r="L920" s="944"/>
      <c r="M920" s="944"/>
      <c r="N920" s="944"/>
    </row>
    <row r="921" spans="1:19" ht="12.75" customHeight="1" x14ac:dyDescent="0.2">
      <c r="B921" s="219"/>
      <c r="C921" s="219"/>
      <c r="D921" s="337" t="s">
        <v>117</v>
      </c>
      <c r="E921" s="931" t="str">
        <f>Translations!$B$319</f>
        <v>Wartości docelowe w odniesieniu do wartości wyjściowych</v>
      </c>
      <c r="F921" s="931"/>
      <c r="G921" s="932"/>
      <c r="H921" s="58" t="str">
        <f>[1]I_Summary!H800</f>
        <v/>
      </c>
      <c r="I921" s="12" t="str">
        <f>[1]I_Summary!I800</f>
        <v>N.A.</v>
      </c>
      <c r="J921" s="12" t="str">
        <f>[1]I_Summary!J800</f>
        <v>N.A.</v>
      </c>
      <c r="K921" s="12" t="str">
        <f>[1]I_Summary!K800</f>
        <v>N.A.</v>
      </c>
      <c r="L921" s="12" t="str">
        <f>[1]I_Summary!L800</f>
        <v>N.A.</v>
      </c>
      <c r="M921" s="12" t="str">
        <f>[1]I_Summary!M800</f>
        <v>N.A.</v>
      </c>
      <c r="N921" s="12" t="str">
        <f>[1]I_Summary!N800</f>
        <v>N.A.</v>
      </c>
      <c r="P921" s="275" t="str">
        <f>EUconst_SubRelToBaseline&amp;R910</f>
        <v>RelBL_Heat benchmark sub-installation, CBAM</v>
      </c>
    </row>
    <row r="922" spans="1:19" ht="12.75" customHeight="1" x14ac:dyDescent="0.2">
      <c r="B922" s="219"/>
      <c r="C922" s="219"/>
      <c r="D922" s="337" t="s">
        <v>118</v>
      </c>
      <c r="E922" s="933" t="str">
        <f>Translations!$B$320</f>
        <v>Wartości docelowe w odniesieniu do wielkości benchmarku</v>
      </c>
      <c r="F922" s="933"/>
      <c r="G922" s="934"/>
      <c r="H922" s="59">
        <f>[1]I_Summary!H801</f>
        <v>47.3</v>
      </c>
      <c r="I922" s="5" t="str">
        <f>[1]I_Summary!I801</f>
        <v/>
      </c>
      <c r="J922" s="5" t="str">
        <f>[1]I_Summary!J801</f>
        <v/>
      </c>
      <c r="K922" s="5" t="str">
        <f>[1]I_Summary!K801</f>
        <v/>
      </c>
      <c r="L922" s="5" t="str">
        <f>[1]I_Summary!L801</f>
        <v/>
      </c>
      <c r="M922" s="5" t="str">
        <f>[1]I_Summary!M801</f>
        <v/>
      </c>
      <c r="N922" s="5" t="str">
        <f>[1]I_Summary!N801</f>
        <v/>
      </c>
      <c r="P922" s="275" t="str">
        <f>EUconst_SubRelToBM&amp;R910</f>
        <v>RelBM_Heat benchmark sub-installation, CBAM</v>
      </c>
    </row>
    <row r="923" spans="1:19" ht="5.0999999999999996" customHeight="1" x14ac:dyDescent="0.2">
      <c r="B923" s="219"/>
      <c r="C923" s="219"/>
    </row>
    <row r="924" spans="1:19" ht="25.5" customHeight="1" x14ac:dyDescent="0.2">
      <c r="B924" s="219"/>
      <c r="C924" s="219"/>
      <c r="D924" s="354"/>
      <c r="E924" s="354"/>
      <c r="F924" s="354"/>
      <c r="G924" s="354"/>
      <c r="H924" s="355" t="str">
        <f>Translations!$B$271</f>
        <v>Wartość wyjściowa</v>
      </c>
      <c r="I924" s="943">
        <v>2025</v>
      </c>
      <c r="J924" s="943">
        <v>2030</v>
      </c>
      <c r="K924" s="943">
        <v>2035</v>
      </c>
      <c r="L924" s="943">
        <v>2040</v>
      </c>
      <c r="M924" s="943">
        <v>2045</v>
      </c>
      <c r="N924" s="943">
        <v>2050</v>
      </c>
    </row>
    <row r="925" spans="1:19" ht="12.75" customHeight="1" x14ac:dyDescent="0.2">
      <c r="B925" s="219"/>
      <c r="C925" s="219"/>
      <c r="G925" s="354"/>
      <c r="H925" s="361" t="str">
        <f>[1]I_Summary!H804</f>
        <v>t CO2e / TJ</v>
      </c>
      <c r="I925" s="944"/>
      <c r="J925" s="944"/>
      <c r="K925" s="944"/>
      <c r="L925" s="944"/>
      <c r="M925" s="944"/>
      <c r="N925" s="944"/>
    </row>
    <row r="926" spans="1:19" ht="12.75" customHeight="1" x14ac:dyDescent="0.2">
      <c r="B926" s="219"/>
      <c r="C926" s="219"/>
      <c r="D926" s="337" t="s">
        <v>119</v>
      </c>
      <c r="E926" s="953" t="str">
        <f>Translations!$B$321</f>
        <v>Bezwzględna redukcja w porównaniu z wartością wyjściową</v>
      </c>
      <c r="F926" s="953"/>
      <c r="G926" s="953"/>
      <c r="H926" s="372" t="str">
        <f>[1]I_Summary!H805</f>
        <v/>
      </c>
      <c r="I926" s="373" t="str">
        <f>[1]I_Summary!I805</f>
        <v/>
      </c>
      <c r="J926" s="373" t="str">
        <f>[1]I_Summary!J805</f>
        <v/>
      </c>
      <c r="K926" s="373" t="str">
        <f>[1]I_Summary!K805</f>
        <v/>
      </c>
      <c r="L926" s="373" t="str">
        <f>[1]I_Summary!L805</f>
        <v/>
      </c>
      <c r="M926" s="373" t="str">
        <f>[1]I_Summary!M805</f>
        <v/>
      </c>
      <c r="N926" s="373" t="str">
        <f>[1]I_Summary!N805</f>
        <v/>
      </c>
      <c r="P926" s="340" t="str">
        <f>EUconst_SubAbsoluteReduction&amp;R910</f>
        <v>AbsRed_Heat benchmark sub-installation, CBAM</v>
      </c>
    </row>
    <row r="927" spans="1:19" ht="5.0999999999999996" customHeight="1" x14ac:dyDescent="0.2">
      <c r="B927" s="219"/>
      <c r="C927" s="219"/>
    </row>
    <row r="928" spans="1:19" ht="12.75" customHeight="1" x14ac:dyDescent="0.2">
      <c r="B928" s="219"/>
      <c r="C928" s="219"/>
      <c r="D928" s="337" t="s">
        <v>120</v>
      </c>
      <c r="E928" s="176" t="str">
        <f>Translations!$B$322</f>
        <v>Wpływ każdego środka na redukcję (100% = wartość wyjściowa z pkt i.)</v>
      </c>
    </row>
    <row r="929" spans="2:16" ht="5.0999999999999996" customHeight="1" x14ac:dyDescent="0.2">
      <c r="B929" s="219"/>
      <c r="C929" s="219"/>
    </row>
    <row r="930" spans="2:16" ht="12.75" customHeight="1" x14ac:dyDescent="0.2">
      <c r="B930" s="219"/>
      <c r="C930" s="219"/>
      <c r="D930" s="337"/>
      <c r="E930" s="365" t="str">
        <f>Translations!$B$199</f>
        <v>Środki</v>
      </c>
      <c r="F930" s="183"/>
      <c r="G930" s="958" t="str">
        <f>Translations!$B$228</f>
        <v>Szczegółowy opis inwestycji</v>
      </c>
      <c r="H930" s="959"/>
      <c r="I930" s="290">
        <v>2025</v>
      </c>
      <c r="J930" s="290">
        <v>2030</v>
      </c>
      <c r="K930" s="290">
        <v>2035</v>
      </c>
      <c r="L930" s="290">
        <v>2040</v>
      </c>
      <c r="M930" s="290">
        <v>2045</v>
      </c>
      <c r="N930" s="290">
        <v>2050</v>
      </c>
    </row>
    <row r="931" spans="2:16" ht="12.75" customHeight="1" x14ac:dyDescent="0.2">
      <c r="B931" s="219"/>
      <c r="C931" s="219"/>
      <c r="D931" s="301">
        <v>1</v>
      </c>
      <c r="E931" s="957" t="str">
        <f>[1]I_Summary!E810</f>
        <v/>
      </c>
      <c r="F931" s="957"/>
      <c r="G931" s="249" t="str">
        <f>[1]I_Summary!G810</f>
        <v/>
      </c>
      <c r="H931" s="250"/>
      <c r="I931" s="6" t="str">
        <f>[1]I_Summary!I810</f>
        <v/>
      </c>
      <c r="J931" s="6" t="str">
        <f>[1]I_Summary!J810</f>
        <v/>
      </c>
      <c r="K931" s="6" t="str">
        <f>[1]I_Summary!K810</f>
        <v/>
      </c>
      <c r="L931" s="6" t="str">
        <f>[1]I_Summary!L810</f>
        <v/>
      </c>
      <c r="M931" s="6" t="str">
        <f>[1]I_Summary!M810</f>
        <v/>
      </c>
      <c r="N931" s="6" t="str">
        <f>[1]I_Summary!N810</f>
        <v/>
      </c>
      <c r="P931" s="340" t="str">
        <f>EUconst_SubMeasureImpact&amp;R910&amp;"_"&amp;D931</f>
        <v>SubMeasImp_Heat benchmark sub-installation, CBAM_1</v>
      </c>
    </row>
    <row r="932" spans="2:16" ht="12.75" customHeight="1" x14ac:dyDescent="0.2">
      <c r="B932" s="219"/>
      <c r="C932" s="219"/>
      <c r="D932" s="301">
        <v>2</v>
      </c>
      <c r="E932" s="945" t="str">
        <f>[1]I_Summary!E811</f>
        <v/>
      </c>
      <c r="F932" s="946"/>
      <c r="G932" s="251" t="str">
        <f>[1]I_Summary!G811</f>
        <v/>
      </c>
      <c r="H932" s="252"/>
      <c r="I932" s="7" t="str">
        <f>[1]I_Summary!I811</f>
        <v/>
      </c>
      <c r="J932" s="7" t="str">
        <f>[1]I_Summary!J811</f>
        <v/>
      </c>
      <c r="K932" s="7" t="str">
        <f>[1]I_Summary!K811</f>
        <v/>
      </c>
      <c r="L932" s="7" t="str">
        <f>[1]I_Summary!L811</f>
        <v/>
      </c>
      <c r="M932" s="7" t="str">
        <f>[1]I_Summary!M811</f>
        <v/>
      </c>
      <c r="N932" s="7" t="str">
        <f>[1]I_Summary!N811</f>
        <v/>
      </c>
      <c r="P932" s="340" t="str">
        <f>EUconst_SubMeasureImpact&amp;R910&amp;"_"&amp;D932</f>
        <v>SubMeasImp_Heat benchmark sub-installation, CBAM_2</v>
      </c>
    </row>
    <row r="933" spans="2:16" ht="12.75" customHeight="1" x14ac:dyDescent="0.2">
      <c r="B933" s="219"/>
      <c r="C933" s="219"/>
      <c r="D933" s="301">
        <v>3</v>
      </c>
      <c r="E933" s="945" t="str">
        <f>[1]I_Summary!E812</f>
        <v/>
      </c>
      <c r="F933" s="946"/>
      <c r="G933" s="251" t="str">
        <f>[1]I_Summary!G812</f>
        <v/>
      </c>
      <c r="H933" s="252"/>
      <c r="I933" s="7" t="str">
        <f>[1]I_Summary!I812</f>
        <v/>
      </c>
      <c r="J933" s="7" t="str">
        <f>[1]I_Summary!J812</f>
        <v/>
      </c>
      <c r="K933" s="7" t="str">
        <f>[1]I_Summary!K812</f>
        <v/>
      </c>
      <c r="L933" s="7" t="str">
        <f>[1]I_Summary!L812</f>
        <v/>
      </c>
      <c r="M933" s="7" t="str">
        <f>[1]I_Summary!M812</f>
        <v/>
      </c>
      <c r="N933" s="7" t="str">
        <f>[1]I_Summary!N812</f>
        <v/>
      </c>
      <c r="P933" s="340" t="str">
        <f>EUconst_SubMeasureImpact&amp;R910&amp;"_"&amp;D933</f>
        <v>SubMeasImp_Heat benchmark sub-installation, CBAM_3</v>
      </c>
    </row>
    <row r="934" spans="2:16" ht="12.75" customHeight="1" x14ac:dyDescent="0.2">
      <c r="B934" s="219"/>
      <c r="C934" s="219"/>
      <c r="D934" s="301">
        <v>4</v>
      </c>
      <c r="E934" s="945" t="str">
        <f>[1]I_Summary!E813</f>
        <v/>
      </c>
      <c r="F934" s="946"/>
      <c r="G934" s="251" t="str">
        <f>[1]I_Summary!G813</f>
        <v/>
      </c>
      <c r="H934" s="252"/>
      <c r="I934" s="7" t="str">
        <f>[1]I_Summary!I813</f>
        <v/>
      </c>
      <c r="J934" s="7" t="str">
        <f>[1]I_Summary!J813</f>
        <v/>
      </c>
      <c r="K934" s="7" t="str">
        <f>[1]I_Summary!K813</f>
        <v/>
      </c>
      <c r="L934" s="7" t="str">
        <f>[1]I_Summary!L813</f>
        <v/>
      </c>
      <c r="M934" s="7" t="str">
        <f>[1]I_Summary!M813</f>
        <v/>
      </c>
      <c r="N934" s="7" t="str">
        <f>[1]I_Summary!N813</f>
        <v/>
      </c>
      <c r="P934" s="340" t="str">
        <f>EUconst_SubMeasureImpact&amp;R910&amp;"_"&amp;D934</f>
        <v>SubMeasImp_Heat benchmark sub-installation, CBAM_4</v>
      </c>
    </row>
    <row r="935" spans="2:16" ht="12.75" customHeight="1" x14ac:dyDescent="0.2">
      <c r="B935" s="219"/>
      <c r="C935" s="219"/>
      <c r="D935" s="301">
        <v>5</v>
      </c>
      <c r="E935" s="945" t="str">
        <f>[1]I_Summary!E814</f>
        <v/>
      </c>
      <c r="F935" s="946"/>
      <c r="G935" s="251" t="str">
        <f>[1]I_Summary!G814</f>
        <v/>
      </c>
      <c r="H935" s="252"/>
      <c r="I935" s="7" t="str">
        <f>[1]I_Summary!I814</f>
        <v/>
      </c>
      <c r="J935" s="7" t="str">
        <f>[1]I_Summary!J814</f>
        <v/>
      </c>
      <c r="K935" s="7" t="str">
        <f>[1]I_Summary!K814</f>
        <v/>
      </c>
      <c r="L935" s="7" t="str">
        <f>[1]I_Summary!L814</f>
        <v/>
      </c>
      <c r="M935" s="7" t="str">
        <f>[1]I_Summary!M814</f>
        <v/>
      </c>
      <c r="N935" s="7" t="str">
        <f>[1]I_Summary!N814</f>
        <v/>
      </c>
      <c r="P935" s="340" t="str">
        <f>EUconst_SubMeasureImpact&amp;R910&amp;"_"&amp;D935</f>
        <v>SubMeasImp_Heat benchmark sub-installation, CBAM_5</v>
      </c>
    </row>
    <row r="936" spans="2:16" ht="12.75" customHeight="1" x14ac:dyDescent="0.2">
      <c r="B936" s="219"/>
      <c r="C936" s="219"/>
      <c r="D936" s="301">
        <v>6</v>
      </c>
      <c r="E936" s="945" t="str">
        <f>[1]I_Summary!E815</f>
        <v/>
      </c>
      <c r="F936" s="946"/>
      <c r="G936" s="251" t="str">
        <f>[1]I_Summary!G815</f>
        <v/>
      </c>
      <c r="H936" s="252"/>
      <c r="I936" s="7" t="str">
        <f>[1]I_Summary!I815</f>
        <v/>
      </c>
      <c r="J936" s="7" t="str">
        <f>[1]I_Summary!J815</f>
        <v/>
      </c>
      <c r="K936" s="7" t="str">
        <f>[1]I_Summary!K815</f>
        <v/>
      </c>
      <c r="L936" s="7" t="str">
        <f>[1]I_Summary!L815</f>
        <v/>
      </c>
      <c r="M936" s="7" t="str">
        <f>[1]I_Summary!M815</f>
        <v/>
      </c>
      <c r="N936" s="7" t="str">
        <f>[1]I_Summary!N815</f>
        <v/>
      </c>
      <c r="P936" s="340" t="str">
        <f>EUconst_SubMeasureImpact&amp;R910&amp;"_"&amp;D936</f>
        <v>SubMeasImp_Heat benchmark sub-installation, CBAM_6</v>
      </c>
    </row>
    <row r="937" spans="2:16" ht="12.75" customHeight="1" x14ac:dyDescent="0.2">
      <c r="B937" s="219"/>
      <c r="C937" s="219"/>
      <c r="D937" s="301">
        <v>7</v>
      </c>
      <c r="E937" s="945" t="str">
        <f>[1]I_Summary!E816</f>
        <v/>
      </c>
      <c r="F937" s="946"/>
      <c r="G937" s="251" t="str">
        <f>[1]I_Summary!G816</f>
        <v/>
      </c>
      <c r="H937" s="252"/>
      <c r="I937" s="7" t="str">
        <f>[1]I_Summary!I816</f>
        <v/>
      </c>
      <c r="J937" s="7" t="str">
        <f>[1]I_Summary!J816</f>
        <v/>
      </c>
      <c r="K937" s="7" t="str">
        <f>[1]I_Summary!K816</f>
        <v/>
      </c>
      <c r="L937" s="7" t="str">
        <f>[1]I_Summary!L816</f>
        <v/>
      </c>
      <c r="M937" s="7" t="str">
        <f>[1]I_Summary!M816</f>
        <v/>
      </c>
      <c r="N937" s="7" t="str">
        <f>[1]I_Summary!N816</f>
        <v/>
      </c>
      <c r="P937" s="340" t="str">
        <f>EUconst_SubMeasureImpact&amp;R910&amp;"_"&amp;D937</f>
        <v>SubMeasImp_Heat benchmark sub-installation, CBAM_7</v>
      </c>
    </row>
    <row r="938" spans="2:16" ht="12.75" customHeight="1" x14ac:dyDescent="0.2">
      <c r="B938" s="219"/>
      <c r="C938" s="219"/>
      <c r="D938" s="301">
        <v>8</v>
      </c>
      <c r="E938" s="945" t="str">
        <f>[1]I_Summary!E817</f>
        <v/>
      </c>
      <c r="F938" s="946"/>
      <c r="G938" s="251" t="str">
        <f>[1]I_Summary!G817</f>
        <v/>
      </c>
      <c r="H938" s="252"/>
      <c r="I938" s="7" t="str">
        <f>[1]I_Summary!I817</f>
        <v/>
      </c>
      <c r="J938" s="7" t="str">
        <f>[1]I_Summary!J817</f>
        <v/>
      </c>
      <c r="K938" s="7" t="str">
        <f>[1]I_Summary!K817</f>
        <v/>
      </c>
      <c r="L938" s="7" t="str">
        <f>[1]I_Summary!L817</f>
        <v/>
      </c>
      <c r="M938" s="7" t="str">
        <f>[1]I_Summary!M817</f>
        <v/>
      </c>
      <c r="N938" s="7" t="str">
        <f>[1]I_Summary!N817</f>
        <v/>
      </c>
      <c r="P938" s="340" t="str">
        <f>EUconst_SubMeasureImpact&amp;R910&amp;"_"&amp;D938</f>
        <v>SubMeasImp_Heat benchmark sub-installation, CBAM_8</v>
      </c>
    </row>
    <row r="939" spans="2:16" ht="12.75" customHeight="1" x14ac:dyDescent="0.2">
      <c r="B939" s="219"/>
      <c r="C939" s="219"/>
      <c r="D939" s="301">
        <v>9</v>
      </c>
      <c r="E939" s="945" t="str">
        <f>[1]I_Summary!E818</f>
        <v/>
      </c>
      <c r="F939" s="946"/>
      <c r="G939" s="251" t="str">
        <f>[1]I_Summary!G818</f>
        <v/>
      </c>
      <c r="H939" s="252"/>
      <c r="I939" s="7" t="str">
        <f>[1]I_Summary!I818</f>
        <v/>
      </c>
      <c r="J939" s="7" t="str">
        <f>[1]I_Summary!J818</f>
        <v/>
      </c>
      <c r="K939" s="7" t="str">
        <f>[1]I_Summary!K818</f>
        <v/>
      </c>
      <c r="L939" s="7" t="str">
        <f>[1]I_Summary!L818</f>
        <v/>
      </c>
      <c r="M939" s="7" t="str">
        <f>[1]I_Summary!M818</f>
        <v/>
      </c>
      <c r="N939" s="7" t="str">
        <f>[1]I_Summary!N818</f>
        <v/>
      </c>
      <c r="P939" s="340" t="str">
        <f>EUconst_SubMeasureImpact&amp;R910&amp;"_"&amp;D939</f>
        <v>SubMeasImp_Heat benchmark sub-installation, CBAM_9</v>
      </c>
    </row>
    <row r="940" spans="2:16" ht="12.75" customHeight="1" x14ac:dyDescent="0.2">
      <c r="B940" s="219"/>
      <c r="C940" s="219"/>
      <c r="D940" s="301">
        <v>10</v>
      </c>
      <c r="E940" s="947" t="str">
        <f>[1]I_Summary!E819</f>
        <v/>
      </c>
      <c r="F940" s="948"/>
      <c r="G940" s="253" t="str">
        <f>[1]I_Summary!G819</f>
        <v/>
      </c>
      <c r="H940" s="254"/>
      <c r="I940" s="8" t="str">
        <f>[1]I_Summary!I819</f>
        <v/>
      </c>
      <c r="J940" s="8" t="str">
        <f>[1]I_Summary!J819</f>
        <v/>
      </c>
      <c r="K940" s="8" t="str">
        <f>[1]I_Summary!K819</f>
        <v/>
      </c>
      <c r="L940" s="8" t="str">
        <f>[1]I_Summary!L819</f>
        <v/>
      </c>
      <c r="M940" s="8" t="str">
        <f>[1]I_Summary!M819</f>
        <v/>
      </c>
      <c r="N940" s="8" t="str">
        <f>[1]I_Summary!N819</f>
        <v/>
      </c>
      <c r="P940" s="340" t="str">
        <f>EUconst_SubMeasureImpact&amp;R910&amp;"_"&amp;D940</f>
        <v>SubMeasImp_Heat benchmark sub-installation, CBAM_10</v>
      </c>
    </row>
    <row r="941" spans="2:16" ht="12.75" customHeight="1" x14ac:dyDescent="0.2">
      <c r="B941" s="219"/>
      <c r="C941" s="219"/>
      <c r="H941" s="366" t="str">
        <f>Translations!$B$323</f>
        <v>SUMA</v>
      </c>
      <c r="I941" s="367" t="str">
        <f>[1]I_Summary!I820</f>
        <v/>
      </c>
      <c r="J941" s="367" t="str">
        <f>[1]I_Summary!J820</f>
        <v/>
      </c>
      <c r="K941" s="367" t="str">
        <f>[1]I_Summary!K820</f>
        <v/>
      </c>
      <c r="L941" s="367" t="str">
        <f>[1]I_Summary!L820</f>
        <v/>
      </c>
      <c r="M941" s="367" t="str">
        <f>[1]I_Summary!M820</f>
        <v/>
      </c>
      <c r="N941" s="367" t="str">
        <f>[1]I_Summary!N820</f>
        <v/>
      </c>
    </row>
    <row r="942" spans="2:16" ht="5.0999999999999996" customHeight="1" x14ac:dyDescent="0.2">
      <c r="B942" s="219"/>
      <c r="C942" s="219"/>
    </row>
    <row r="943" spans="2:16" ht="12.75" customHeight="1" x14ac:dyDescent="0.2">
      <c r="B943" s="219"/>
      <c r="C943" s="219"/>
      <c r="D943" s="337" t="s">
        <v>121</v>
      </c>
      <c r="E943" s="176" t="str">
        <f>Translations!$B$324</f>
        <v>Wpływ każdego środka na redukcję (100% = wartość wyjściowa z pkt i.)</v>
      </c>
    </row>
    <row r="944" spans="2:16" ht="5.0999999999999996" customHeight="1" x14ac:dyDescent="0.2">
      <c r="B944" s="219"/>
      <c r="C944" s="219"/>
    </row>
    <row r="945" spans="1:18" ht="12.75" customHeight="1" x14ac:dyDescent="0.2">
      <c r="B945" s="219"/>
      <c r="C945" s="219"/>
      <c r="E945" s="365" t="str">
        <f>Translations!$B$199</f>
        <v>Środki</v>
      </c>
      <c r="F945" s="183"/>
      <c r="G945" s="368" t="str">
        <f>Translations!$B$228</f>
        <v>Szczegółowy opis inwestycji</v>
      </c>
      <c r="I945" s="290">
        <v>2025</v>
      </c>
      <c r="J945" s="290">
        <v>2030</v>
      </c>
      <c r="K945" s="290">
        <v>2035</v>
      </c>
      <c r="L945" s="290">
        <v>2040</v>
      </c>
      <c r="M945" s="290">
        <v>2045</v>
      </c>
      <c r="N945" s="290">
        <v>2050</v>
      </c>
    </row>
    <row r="946" spans="1:18" ht="12.75" customHeight="1" x14ac:dyDescent="0.2">
      <c r="B946" s="219"/>
      <c r="C946" s="219"/>
      <c r="D946" s="301">
        <v>1</v>
      </c>
      <c r="E946" s="957" t="str">
        <f>[1]I_Summary!E825</f>
        <v/>
      </c>
      <c r="F946" s="957"/>
      <c r="G946" s="249" t="str">
        <f>[1]I_Summary!G825</f>
        <v/>
      </c>
      <c r="H946" s="250"/>
      <c r="I946" s="6" t="str">
        <f>[1]I_Summary!I825</f>
        <v/>
      </c>
      <c r="J946" s="6" t="str">
        <f>[1]I_Summary!J825</f>
        <v/>
      </c>
      <c r="K946" s="6" t="str">
        <f>[1]I_Summary!K825</f>
        <v/>
      </c>
      <c r="L946" s="6" t="str">
        <f>[1]I_Summary!L825</f>
        <v/>
      </c>
      <c r="M946" s="6" t="str">
        <f>[1]I_Summary!M825</f>
        <v/>
      </c>
      <c r="N946" s="6" t="str">
        <f>[1]I_Summary!N825</f>
        <v/>
      </c>
      <c r="P946" s="340" t="str">
        <f>EUconst_SubAbsoluteReduction&amp;R910</f>
        <v>AbsRed_Heat benchmark sub-installation, CBAM</v>
      </c>
    </row>
    <row r="947" spans="1:18" ht="12.75" customHeight="1" x14ac:dyDescent="0.2">
      <c r="B947" s="219"/>
      <c r="C947" s="219"/>
      <c r="D947" s="301">
        <v>2</v>
      </c>
      <c r="E947" s="945" t="str">
        <f>[1]I_Summary!E826</f>
        <v/>
      </c>
      <c r="F947" s="946"/>
      <c r="G947" s="251" t="str">
        <f>[1]I_Summary!G826</f>
        <v/>
      </c>
      <c r="H947" s="252"/>
      <c r="I947" s="7" t="str">
        <f>[1]I_Summary!I826</f>
        <v/>
      </c>
      <c r="J947" s="7" t="str">
        <f>[1]I_Summary!J826</f>
        <v/>
      </c>
      <c r="K947" s="7" t="str">
        <f>[1]I_Summary!K826</f>
        <v/>
      </c>
      <c r="L947" s="7" t="str">
        <f>[1]I_Summary!L826</f>
        <v/>
      </c>
      <c r="M947" s="7" t="str">
        <f>[1]I_Summary!M826</f>
        <v/>
      </c>
      <c r="N947" s="7" t="str">
        <f>[1]I_Summary!N826</f>
        <v/>
      </c>
      <c r="P947" s="340" t="str">
        <f>EUconst_SubAbsoluteReduction&amp;R910</f>
        <v>AbsRed_Heat benchmark sub-installation, CBAM</v>
      </c>
    </row>
    <row r="948" spans="1:18" ht="12.75" customHeight="1" x14ac:dyDescent="0.2">
      <c r="B948" s="219"/>
      <c r="C948" s="219"/>
      <c r="D948" s="301">
        <v>3</v>
      </c>
      <c r="E948" s="945" t="str">
        <f>[1]I_Summary!E827</f>
        <v/>
      </c>
      <c r="F948" s="946"/>
      <c r="G948" s="251" t="str">
        <f>[1]I_Summary!G827</f>
        <v/>
      </c>
      <c r="H948" s="252"/>
      <c r="I948" s="7" t="str">
        <f>[1]I_Summary!I827</f>
        <v/>
      </c>
      <c r="J948" s="7" t="str">
        <f>[1]I_Summary!J827</f>
        <v/>
      </c>
      <c r="K948" s="7" t="str">
        <f>[1]I_Summary!K827</f>
        <v/>
      </c>
      <c r="L948" s="7" t="str">
        <f>[1]I_Summary!L827</f>
        <v/>
      </c>
      <c r="M948" s="7" t="str">
        <f>[1]I_Summary!M827</f>
        <v/>
      </c>
      <c r="N948" s="7" t="str">
        <f>[1]I_Summary!N827</f>
        <v/>
      </c>
      <c r="P948" s="340" t="str">
        <f>EUconst_SubAbsoluteReduction&amp;R910</f>
        <v>AbsRed_Heat benchmark sub-installation, CBAM</v>
      </c>
    </row>
    <row r="949" spans="1:18" ht="12.75" customHeight="1" x14ac:dyDescent="0.2">
      <c r="B949" s="219"/>
      <c r="C949" s="219"/>
      <c r="D949" s="301">
        <v>4</v>
      </c>
      <c r="E949" s="945" t="str">
        <f>[1]I_Summary!E828</f>
        <v/>
      </c>
      <c r="F949" s="946"/>
      <c r="G949" s="251" t="str">
        <f>[1]I_Summary!G828</f>
        <v/>
      </c>
      <c r="H949" s="252"/>
      <c r="I949" s="7" t="str">
        <f>[1]I_Summary!I828</f>
        <v/>
      </c>
      <c r="J949" s="7" t="str">
        <f>[1]I_Summary!J828</f>
        <v/>
      </c>
      <c r="K949" s="7" t="str">
        <f>[1]I_Summary!K828</f>
        <v/>
      </c>
      <c r="L949" s="7" t="str">
        <f>[1]I_Summary!L828</f>
        <v/>
      </c>
      <c r="M949" s="7" t="str">
        <f>[1]I_Summary!M828</f>
        <v/>
      </c>
      <c r="N949" s="7" t="str">
        <f>[1]I_Summary!N828</f>
        <v/>
      </c>
      <c r="P949" s="340" t="str">
        <f>EUconst_SubAbsoluteReduction&amp;R910</f>
        <v>AbsRed_Heat benchmark sub-installation, CBAM</v>
      </c>
    </row>
    <row r="950" spans="1:18" ht="12.75" customHeight="1" x14ac:dyDescent="0.2">
      <c r="B950" s="219"/>
      <c r="C950" s="219"/>
      <c r="D950" s="301">
        <v>5</v>
      </c>
      <c r="E950" s="945" t="str">
        <f>[1]I_Summary!E829</f>
        <v/>
      </c>
      <c r="F950" s="946"/>
      <c r="G950" s="251" t="str">
        <f>[1]I_Summary!G829</f>
        <v/>
      </c>
      <c r="H950" s="252"/>
      <c r="I950" s="7" t="str">
        <f>[1]I_Summary!I829</f>
        <v/>
      </c>
      <c r="J950" s="7" t="str">
        <f>[1]I_Summary!J829</f>
        <v/>
      </c>
      <c r="K950" s="7" t="str">
        <f>[1]I_Summary!K829</f>
        <v/>
      </c>
      <c r="L950" s="7" t="str">
        <f>[1]I_Summary!L829</f>
        <v/>
      </c>
      <c r="M950" s="7" t="str">
        <f>[1]I_Summary!M829</f>
        <v/>
      </c>
      <c r="N950" s="7" t="str">
        <f>[1]I_Summary!N829</f>
        <v/>
      </c>
      <c r="P950" s="340" t="str">
        <f>EUconst_SubAbsoluteReduction&amp;R910</f>
        <v>AbsRed_Heat benchmark sub-installation, CBAM</v>
      </c>
    </row>
    <row r="951" spans="1:18" ht="12.75" customHeight="1" x14ac:dyDescent="0.2">
      <c r="B951" s="219"/>
      <c r="C951" s="219"/>
      <c r="D951" s="301">
        <v>6</v>
      </c>
      <c r="E951" s="945" t="str">
        <f>[1]I_Summary!E830</f>
        <v/>
      </c>
      <c r="F951" s="946"/>
      <c r="G951" s="251" t="str">
        <f>[1]I_Summary!G830</f>
        <v/>
      </c>
      <c r="H951" s="252"/>
      <c r="I951" s="7" t="str">
        <f>[1]I_Summary!I830</f>
        <v/>
      </c>
      <c r="J951" s="7" t="str">
        <f>[1]I_Summary!J830</f>
        <v/>
      </c>
      <c r="K951" s="7" t="str">
        <f>[1]I_Summary!K830</f>
        <v/>
      </c>
      <c r="L951" s="7" t="str">
        <f>[1]I_Summary!L830</f>
        <v/>
      </c>
      <c r="M951" s="7" t="str">
        <f>[1]I_Summary!M830</f>
        <v/>
      </c>
      <c r="N951" s="7" t="str">
        <f>[1]I_Summary!N830</f>
        <v/>
      </c>
      <c r="P951" s="340" t="str">
        <f>EUconst_SubAbsoluteReduction&amp;R910</f>
        <v>AbsRed_Heat benchmark sub-installation, CBAM</v>
      </c>
    </row>
    <row r="952" spans="1:18" ht="12.75" customHeight="1" x14ac:dyDescent="0.2">
      <c r="B952" s="219"/>
      <c r="C952" s="219"/>
      <c r="D952" s="301">
        <v>7</v>
      </c>
      <c r="E952" s="945" t="str">
        <f>[1]I_Summary!E831</f>
        <v/>
      </c>
      <c r="F952" s="946"/>
      <c r="G952" s="251" t="str">
        <f>[1]I_Summary!G831</f>
        <v/>
      </c>
      <c r="H952" s="252"/>
      <c r="I952" s="7" t="str">
        <f>[1]I_Summary!I831</f>
        <v/>
      </c>
      <c r="J952" s="7" t="str">
        <f>[1]I_Summary!J831</f>
        <v/>
      </c>
      <c r="K952" s="7" t="str">
        <f>[1]I_Summary!K831</f>
        <v/>
      </c>
      <c r="L952" s="7" t="str">
        <f>[1]I_Summary!L831</f>
        <v/>
      </c>
      <c r="M952" s="7" t="str">
        <f>[1]I_Summary!M831</f>
        <v/>
      </c>
      <c r="N952" s="7" t="str">
        <f>[1]I_Summary!N831</f>
        <v/>
      </c>
      <c r="P952" s="340" t="str">
        <f>EUconst_SubAbsoluteReduction&amp;R910</f>
        <v>AbsRed_Heat benchmark sub-installation, CBAM</v>
      </c>
    </row>
    <row r="953" spans="1:18" ht="12.75" customHeight="1" x14ac:dyDescent="0.2">
      <c r="B953" s="219"/>
      <c r="C953" s="219"/>
      <c r="D953" s="301">
        <v>8</v>
      </c>
      <c r="E953" s="945" t="str">
        <f>[1]I_Summary!E832</f>
        <v/>
      </c>
      <c r="F953" s="946"/>
      <c r="G953" s="251" t="str">
        <f>[1]I_Summary!G832</f>
        <v/>
      </c>
      <c r="H953" s="252"/>
      <c r="I953" s="7" t="str">
        <f>[1]I_Summary!I832</f>
        <v/>
      </c>
      <c r="J953" s="7" t="str">
        <f>[1]I_Summary!J832</f>
        <v/>
      </c>
      <c r="K953" s="7" t="str">
        <f>[1]I_Summary!K832</f>
        <v/>
      </c>
      <c r="L953" s="7" t="str">
        <f>[1]I_Summary!L832</f>
        <v/>
      </c>
      <c r="M953" s="7" t="str">
        <f>[1]I_Summary!M832</f>
        <v/>
      </c>
      <c r="N953" s="7" t="str">
        <f>[1]I_Summary!N832</f>
        <v/>
      </c>
      <c r="P953" s="340" t="str">
        <f>EUconst_SubAbsoluteReduction&amp;R910</f>
        <v>AbsRed_Heat benchmark sub-installation, CBAM</v>
      </c>
    </row>
    <row r="954" spans="1:18" ht="12.75" customHeight="1" x14ac:dyDescent="0.2">
      <c r="B954" s="219"/>
      <c r="C954" s="219"/>
      <c r="D954" s="301">
        <v>9</v>
      </c>
      <c r="E954" s="945" t="str">
        <f>[1]I_Summary!E833</f>
        <v/>
      </c>
      <c r="F954" s="946"/>
      <c r="G954" s="251" t="str">
        <f>[1]I_Summary!G833</f>
        <v/>
      </c>
      <c r="H954" s="252"/>
      <c r="I954" s="7" t="str">
        <f>[1]I_Summary!I833</f>
        <v/>
      </c>
      <c r="J954" s="7" t="str">
        <f>[1]I_Summary!J833</f>
        <v/>
      </c>
      <c r="K954" s="7" t="str">
        <f>[1]I_Summary!K833</f>
        <v/>
      </c>
      <c r="L954" s="7" t="str">
        <f>[1]I_Summary!L833</f>
        <v/>
      </c>
      <c r="M954" s="7" t="str">
        <f>[1]I_Summary!M833</f>
        <v/>
      </c>
      <c r="N954" s="7" t="str">
        <f>[1]I_Summary!N833</f>
        <v/>
      </c>
      <c r="P954" s="340" t="str">
        <f>EUconst_SubAbsoluteReduction&amp;R910</f>
        <v>AbsRed_Heat benchmark sub-installation, CBAM</v>
      </c>
    </row>
    <row r="955" spans="1:18" ht="12.75" customHeight="1" x14ac:dyDescent="0.2">
      <c r="B955" s="219"/>
      <c r="C955" s="219"/>
      <c r="D955" s="301">
        <v>10</v>
      </c>
      <c r="E955" s="947" t="str">
        <f>[1]I_Summary!E834</f>
        <v/>
      </c>
      <c r="F955" s="948"/>
      <c r="G955" s="253" t="str">
        <f>[1]I_Summary!G834</f>
        <v/>
      </c>
      <c r="H955" s="254"/>
      <c r="I955" s="8" t="str">
        <f>[1]I_Summary!I834</f>
        <v/>
      </c>
      <c r="J955" s="8" t="str">
        <f>[1]I_Summary!J834</f>
        <v/>
      </c>
      <c r="K955" s="8" t="str">
        <f>[1]I_Summary!K834</f>
        <v/>
      </c>
      <c r="L955" s="8" t="str">
        <f>[1]I_Summary!L834</f>
        <v/>
      </c>
      <c r="M955" s="8" t="str">
        <f>[1]I_Summary!M834</f>
        <v/>
      </c>
      <c r="N955" s="8" t="str">
        <f>[1]I_Summary!N834</f>
        <v/>
      </c>
      <c r="P955" s="340" t="str">
        <f>EUconst_SubAbsoluteReduction&amp;R910</f>
        <v>AbsRed_Heat benchmark sub-installation, CBAM</v>
      </c>
    </row>
    <row r="956" spans="1:18" ht="12.75" customHeight="1" x14ac:dyDescent="0.2">
      <c r="B956" s="219"/>
      <c r="C956" s="219"/>
      <c r="H956" s="366" t="str">
        <f>Translations!$B$323</f>
        <v>SUMA</v>
      </c>
      <c r="I956" s="369" t="str">
        <f>[1]I_Summary!I835</f>
        <v/>
      </c>
      <c r="J956" s="369" t="str">
        <f>[1]I_Summary!J835</f>
        <v/>
      </c>
      <c r="K956" s="369" t="str">
        <f>[1]I_Summary!K835</f>
        <v/>
      </c>
      <c r="L956" s="369" t="str">
        <f>[1]I_Summary!L835</f>
        <v/>
      </c>
      <c r="M956" s="369" t="str">
        <f>[1]I_Summary!M835</f>
        <v/>
      </c>
      <c r="N956" s="369" t="str">
        <f>[1]I_Summary!N835</f>
        <v/>
      </c>
    </row>
    <row r="957" spans="1:18" ht="12.75" customHeight="1" x14ac:dyDescent="0.2"/>
    <row r="958" spans="1:18" ht="5.0999999999999996" customHeight="1" thickBot="1" x14ac:dyDescent="0.25">
      <c r="E958" s="334"/>
      <c r="F958" s="183"/>
      <c r="G958" s="183"/>
      <c r="H958" s="183"/>
      <c r="I958" s="183"/>
      <c r="J958" s="183"/>
      <c r="K958" s="183"/>
      <c r="L958" s="183"/>
      <c r="M958" s="183"/>
      <c r="N958" s="183"/>
    </row>
    <row r="959" spans="1:18" ht="5.0999999999999996" customHeight="1" thickBot="1" x14ac:dyDescent="0.3">
      <c r="C959" s="335"/>
      <c r="D959" s="335"/>
      <c r="E959" s="335"/>
      <c r="F959" s="335"/>
      <c r="G959" s="335"/>
      <c r="H959" s="335"/>
      <c r="I959" s="335"/>
      <c r="J959" s="335"/>
      <c r="K959" s="335"/>
      <c r="L959" s="335"/>
      <c r="M959" s="335"/>
      <c r="N959" s="335"/>
    </row>
    <row r="960" spans="1:18" ht="20.100000000000001" customHeight="1" thickBot="1" x14ac:dyDescent="0.25">
      <c r="A960" s="244">
        <v>7</v>
      </c>
      <c r="C960" s="302">
        <v>14</v>
      </c>
      <c r="D960" s="935" t="str">
        <f>Translations!$B$297</f>
        <v>Podinstalacje, dla których wprowadzono rozwiązania rezerwowe (fall-back):</v>
      </c>
      <c r="E960" s="936"/>
      <c r="F960" s="936"/>
      <c r="G960" s="936"/>
      <c r="H960" s="937"/>
      <c r="I960" s="938" t="str">
        <f>[1]I_Summary!I839</f>
        <v>District heating sub-installation</v>
      </c>
      <c r="J960" s="939"/>
      <c r="K960" s="939"/>
      <c r="L960" s="940"/>
      <c r="M960" s="941" t="str">
        <f>[1]I_Summary!M839</f>
        <v/>
      </c>
      <c r="N960" s="942"/>
      <c r="P960" s="370" t="str">
        <f>Translations!$B$325</f>
        <v>Podinstalacje rezerwowe</v>
      </c>
      <c r="R960" s="336" t="str">
        <f>I960</f>
        <v>District heating sub-installation</v>
      </c>
    </row>
    <row r="961" spans="1:19" ht="5.0999999999999996" customHeight="1" x14ac:dyDescent="0.2"/>
    <row r="962" spans="1:19" ht="12.75" customHeight="1" x14ac:dyDescent="0.2">
      <c r="A962" s="147"/>
      <c r="B962" s="173"/>
      <c r="D962" s="337"/>
      <c r="E962" s="960" t="str">
        <f>Translations!$B$571</f>
        <v>Data rozpoczęcia</v>
      </c>
      <c r="F962" s="961"/>
      <c r="G962" s="339" t="str" cm="1">
        <f t="array" ref="G962">IFERROR(INDEX([1]C_InstallationDescription!$V$39:$V$48,MATCH(INDEX(EUconst_FallBackListNumber,C960-10),[1]C_InstallationDescription!$R$39:$R$48,0)),"")</f>
        <v/>
      </c>
      <c r="P962" s="340" t="str">
        <f>EUconst_StartRow&amp;I960</f>
        <v>Start_District heating sub-installation</v>
      </c>
    </row>
    <row r="963" spans="1:19" ht="12.75" customHeight="1" x14ac:dyDescent="0.2">
      <c r="A963" s="147"/>
      <c r="B963" s="173"/>
      <c r="D963" s="337"/>
      <c r="E963" s="962" t="s">
        <v>2275</v>
      </c>
      <c r="F963" s="963"/>
      <c r="G963" s="371" t="str" cm="1">
        <f t="array" ref="G963">IFERROR(INDEX([1]C_InstallationDescription!$K$39:$K$48,MATCH(INDEX(EUconst_FallBackListNumber,C960-10),[1]C_InstallationDescription!$R$39:$R$48,0)),"")</f>
        <v/>
      </c>
      <c r="O963" s="343"/>
      <c r="P963" s="340" t="str">
        <f>EUconst_CessationRow&amp;I960</f>
        <v>Cessation_District heating sub-installation</v>
      </c>
      <c r="Q963" s="344"/>
      <c r="R963" s="344"/>
      <c r="S963" s="195"/>
    </row>
    <row r="964" spans="1:19" ht="5.0999999999999996" customHeight="1" x14ac:dyDescent="0.2"/>
    <row r="965" spans="1:19" ht="12.75" customHeight="1" x14ac:dyDescent="0.2">
      <c r="A965" s="147"/>
      <c r="B965" s="173"/>
      <c r="D965" s="345"/>
      <c r="F965" s="346"/>
      <c r="G965" s="347" t="str">
        <f>[1]Translations!$B$169</f>
        <v>Baseline</v>
      </c>
      <c r="H965" s="348" t="str">
        <f xml:space="preserve"> EUconst_Unit</f>
        <v>Jednostka</v>
      </c>
      <c r="I965" s="290">
        <v>2025</v>
      </c>
      <c r="J965" s="290">
        <v>2030</v>
      </c>
      <c r="K965" s="290">
        <v>2035</v>
      </c>
      <c r="L965" s="290">
        <v>2040</v>
      </c>
      <c r="M965" s="290">
        <v>2045</v>
      </c>
      <c r="N965" s="290">
        <v>2050</v>
      </c>
    </row>
    <row r="966" spans="1:19" ht="12.75" customHeight="1" x14ac:dyDescent="0.2">
      <c r="A966" s="147"/>
      <c r="B966" s="173"/>
      <c r="D966" s="337" t="s">
        <v>117</v>
      </c>
      <c r="E966" s="960" t="str">
        <f>[1]Translations!$B$264</f>
        <v>Specific emission targets</v>
      </c>
      <c r="F966" s="961"/>
      <c r="G966" s="339" t="str">
        <f>[1]G_FallBackBM!G184</f>
        <v/>
      </c>
      <c r="H966" s="349" t="str">
        <f>[1]G_FallBackBM!H184</f>
        <v>t CO2e / TJ</v>
      </c>
      <c r="I966" s="350" t="str">
        <f>IF([1]G_FallBackBM!I184="","",[1]G_FallBackBM!I184)</f>
        <v/>
      </c>
      <c r="J966" s="351" t="str">
        <f>IF([1]G_FallBackBM!J184="","",[1]G_FallBackBM!J184)</f>
        <v/>
      </c>
      <c r="K966" s="351" t="str">
        <f>IF([1]G_FallBackBM!K184="","",[1]G_FallBackBM!K184)</f>
        <v/>
      </c>
      <c r="L966" s="351" t="str">
        <f>IF([1]G_FallBackBM!L184="","",[1]G_FallBackBM!L184)</f>
        <v/>
      </c>
      <c r="M966" s="351" t="str">
        <f>IF([1]G_FallBackBM!M184="","",[1]G_FallBackBM!M184)</f>
        <v/>
      </c>
      <c r="N966" s="351" t="str">
        <f>IF([1]G_FallBackBM!N184="","",[1]G_FallBackBM!N184)</f>
        <v/>
      </c>
      <c r="P966" s="275" t="str">
        <f>EUConst_Target&amp;I960</f>
        <v>Target_District heating sub-installation</v>
      </c>
    </row>
    <row r="967" spans="1:19" ht="12.75" customHeight="1" x14ac:dyDescent="0.2">
      <c r="A967" s="147"/>
      <c r="B967" s="173"/>
      <c r="D967" s="337" t="s">
        <v>118</v>
      </c>
      <c r="E967" s="962" t="str">
        <f>[1]Translations!$B$268</f>
        <v>Absolute emission targets</v>
      </c>
      <c r="F967" s="963"/>
      <c r="G967" s="342" t="str">
        <f>[1]G_FallBackBM!G186</f>
        <v/>
      </c>
      <c r="H967" s="352" t="str">
        <f>[1]G_FallBackBM!H186</f>
        <v>t CO2e</v>
      </c>
      <c r="I967" s="353" t="str">
        <f>IF([1]G_FallBackBM!I186="","",[1]G_FallBackBM!I186)</f>
        <v/>
      </c>
      <c r="J967" s="342" t="str">
        <f>IF([1]G_FallBackBM!J186="","",[1]G_FallBackBM!J186)</f>
        <v/>
      </c>
      <c r="K967" s="342" t="str">
        <f>IF([1]G_FallBackBM!K186="","",[1]G_FallBackBM!K186)</f>
        <v/>
      </c>
      <c r="L967" s="342" t="str">
        <f>IF([1]G_FallBackBM!L186="","",[1]G_FallBackBM!L186)</f>
        <v/>
      </c>
      <c r="M967" s="342" t="str">
        <f>IF([1]G_FallBackBM!M186="","",[1]G_FallBackBM!M186)</f>
        <v/>
      </c>
      <c r="N967" s="342" t="str">
        <f>IF([1]G_FallBackBM!N186="","",[1]G_FallBackBM!N186)</f>
        <v/>
      </c>
      <c r="O967" s="343"/>
      <c r="P967" s="275" t="str">
        <f>EUConst_TargetAbs&amp;I960</f>
        <v>TargetAbs_District heating sub-installation</v>
      </c>
      <c r="Q967" s="344"/>
      <c r="R967" s="344"/>
      <c r="S967" s="195"/>
    </row>
    <row r="968" spans="1:19" ht="5.0999999999999996" customHeight="1" x14ac:dyDescent="0.2"/>
    <row r="969" spans="1:19" ht="25.5" customHeight="1" x14ac:dyDescent="0.2">
      <c r="E969" s="354"/>
      <c r="F969" s="354"/>
      <c r="G969" s="354"/>
      <c r="H969" s="355" t="str">
        <f>Translations!$B$271</f>
        <v>Wartość wyjściowa</v>
      </c>
      <c r="I969" s="943">
        <v>2025</v>
      </c>
      <c r="J969" s="943">
        <v>2030</v>
      </c>
      <c r="K969" s="943">
        <v>2035</v>
      </c>
      <c r="L969" s="943">
        <v>2040</v>
      </c>
      <c r="M969" s="943">
        <v>2045</v>
      </c>
      <c r="N969" s="943">
        <v>2050</v>
      </c>
    </row>
    <row r="970" spans="1:19" ht="12.75" customHeight="1" x14ac:dyDescent="0.2">
      <c r="E970" s="354"/>
      <c r="F970" s="354"/>
      <c r="G970" s="354"/>
      <c r="H970" s="361" t="str">
        <f>[1]I_Summary!H842</f>
        <v>t CO2e / TJ</v>
      </c>
      <c r="I970" s="944"/>
      <c r="J970" s="944"/>
      <c r="K970" s="944"/>
      <c r="L970" s="944"/>
      <c r="M970" s="944"/>
      <c r="N970" s="944"/>
    </row>
    <row r="971" spans="1:19" ht="12.75" customHeight="1" x14ac:dyDescent="0.2">
      <c r="B971" s="219"/>
      <c r="C971" s="219"/>
      <c r="D971" s="337" t="s">
        <v>117</v>
      </c>
      <c r="E971" s="931" t="str">
        <f>Translations!$B$319</f>
        <v>Wartości docelowe w odniesieniu do wartości wyjściowych</v>
      </c>
      <c r="F971" s="931"/>
      <c r="G971" s="932"/>
      <c r="H971" s="58" t="str">
        <f>[1]I_Summary!H843</f>
        <v/>
      </c>
      <c r="I971" s="12" t="str">
        <f>[1]I_Summary!I843</f>
        <v>N.A.</v>
      </c>
      <c r="J971" s="12" t="str">
        <f>[1]I_Summary!J843</f>
        <v>N.A.</v>
      </c>
      <c r="K971" s="12" t="str">
        <f>[1]I_Summary!K843</f>
        <v>N.A.</v>
      </c>
      <c r="L971" s="12" t="str">
        <f>[1]I_Summary!L843</f>
        <v>N.A.</v>
      </c>
      <c r="M971" s="12" t="str">
        <f>[1]I_Summary!M843</f>
        <v>N.A.</v>
      </c>
      <c r="N971" s="12" t="str">
        <f>[1]I_Summary!N843</f>
        <v>N.A.</v>
      </c>
      <c r="P971" s="275" t="str">
        <f>EUconst_SubRelToBaseline&amp;R960</f>
        <v>RelBL_District heating sub-installation</v>
      </c>
    </row>
    <row r="972" spans="1:19" ht="12.75" customHeight="1" x14ac:dyDescent="0.2">
      <c r="B972" s="219"/>
      <c r="C972" s="219"/>
      <c r="D972" s="337" t="s">
        <v>118</v>
      </c>
      <c r="E972" s="933" t="str">
        <f>Translations!$B$320</f>
        <v>Wartości docelowe w odniesieniu do wielkości benchmarku</v>
      </c>
      <c r="F972" s="933"/>
      <c r="G972" s="934"/>
      <c r="H972" s="59">
        <f>[1]I_Summary!H844</f>
        <v>47.3</v>
      </c>
      <c r="I972" s="5" t="str">
        <f>[1]I_Summary!I844</f>
        <v/>
      </c>
      <c r="J972" s="5" t="str">
        <f>[1]I_Summary!J844</f>
        <v/>
      </c>
      <c r="K972" s="5" t="str">
        <f>[1]I_Summary!K844</f>
        <v/>
      </c>
      <c r="L972" s="5" t="str">
        <f>[1]I_Summary!L844</f>
        <v/>
      </c>
      <c r="M972" s="5" t="str">
        <f>[1]I_Summary!M844</f>
        <v/>
      </c>
      <c r="N972" s="5" t="str">
        <f>[1]I_Summary!N844</f>
        <v/>
      </c>
      <c r="P972" s="275" t="str">
        <f>EUconst_SubRelToBM&amp;R960</f>
        <v>RelBM_District heating sub-installation</v>
      </c>
    </row>
    <row r="973" spans="1:19" ht="5.0999999999999996" customHeight="1" x14ac:dyDescent="0.2">
      <c r="B973" s="219"/>
      <c r="C973" s="219"/>
    </row>
    <row r="974" spans="1:19" ht="25.5" customHeight="1" x14ac:dyDescent="0.2">
      <c r="B974" s="219"/>
      <c r="C974" s="219"/>
      <c r="D974" s="354"/>
      <c r="E974" s="354"/>
      <c r="F974" s="354"/>
      <c r="G974" s="354"/>
      <c r="H974" s="355" t="str">
        <f>Translations!$B$271</f>
        <v>Wartość wyjściowa</v>
      </c>
      <c r="I974" s="943">
        <v>2025</v>
      </c>
      <c r="J974" s="943">
        <v>2030</v>
      </c>
      <c r="K974" s="943">
        <v>2035</v>
      </c>
      <c r="L974" s="943">
        <v>2040</v>
      </c>
      <c r="M974" s="943">
        <v>2045</v>
      </c>
      <c r="N974" s="943">
        <v>2050</v>
      </c>
    </row>
    <row r="975" spans="1:19" ht="12.75" customHeight="1" x14ac:dyDescent="0.2">
      <c r="B975" s="219"/>
      <c r="C975" s="219"/>
      <c r="G975" s="354"/>
      <c r="H975" s="361" t="str">
        <f>[1]I_Summary!H847</f>
        <v>t CO2e / TJ</v>
      </c>
      <c r="I975" s="944"/>
      <c r="J975" s="944"/>
      <c r="K975" s="944"/>
      <c r="L975" s="944"/>
      <c r="M975" s="944"/>
      <c r="N975" s="944"/>
    </row>
    <row r="976" spans="1:19" ht="12.75" customHeight="1" x14ac:dyDescent="0.2">
      <c r="B976" s="219"/>
      <c r="C976" s="219"/>
      <c r="D976" s="337" t="s">
        <v>119</v>
      </c>
      <c r="E976" s="953" t="str">
        <f>Translations!$B$321</f>
        <v>Bezwzględna redukcja w porównaniu z wartością wyjściową</v>
      </c>
      <c r="F976" s="953"/>
      <c r="G976" s="953"/>
      <c r="H976" s="372" t="str">
        <f>[1]I_Summary!H848</f>
        <v/>
      </c>
      <c r="I976" s="373" t="str">
        <f>[1]I_Summary!I848</f>
        <v/>
      </c>
      <c r="J976" s="373" t="str">
        <f>[1]I_Summary!J848</f>
        <v/>
      </c>
      <c r="K976" s="373" t="str">
        <f>[1]I_Summary!K848</f>
        <v/>
      </c>
      <c r="L976" s="373" t="str">
        <f>[1]I_Summary!L848</f>
        <v/>
      </c>
      <c r="M976" s="373" t="str">
        <f>[1]I_Summary!M848</f>
        <v/>
      </c>
      <c r="N976" s="373" t="str">
        <f>[1]I_Summary!N848</f>
        <v/>
      </c>
      <c r="P976" s="340" t="str">
        <f>EUconst_SubAbsoluteReduction&amp;R960</f>
        <v>AbsRed_District heating sub-installation</v>
      </c>
    </row>
    <row r="977" spans="2:16" ht="5.0999999999999996" customHeight="1" x14ac:dyDescent="0.2">
      <c r="B977" s="219"/>
      <c r="C977" s="219"/>
    </row>
    <row r="978" spans="2:16" ht="12.75" customHeight="1" x14ac:dyDescent="0.2">
      <c r="B978" s="219"/>
      <c r="C978" s="219"/>
      <c r="D978" s="337" t="s">
        <v>120</v>
      </c>
      <c r="E978" s="176" t="str">
        <f>Translations!$B$322</f>
        <v>Wpływ każdego środka na redukcję (100% = wartość wyjściowa z pkt i.)</v>
      </c>
    </row>
    <row r="979" spans="2:16" ht="5.0999999999999996" customHeight="1" x14ac:dyDescent="0.2">
      <c r="B979" s="219"/>
      <c r="C979" s="219"/>
    </row>
    <row r="980" spans="2:16" ht="12.75" customHeight="1" x14ac:dyDescent="0.2">
      <c r="B980" s="219"/>
      <c r="C980" s="219"/>
      <c r="D980" s="337"/>
      <c r="E980" s="365" t="str">
        <f>Translations!$B$199</f>
        <v>Środki</v>
      </c>
      <c r="F980" s="183"/>
      <c r="G980" s="958" t="str">
        <f>Translations!$B$228</f>
        <v>Szczegółowy opis inwestycji</v>
      </c>
      <c r="H980" s="959"/>
      <c r="I980" s="290">
        <v>2025</v>
      </c>
      <c r="J980" s="290">
        <v>2030</v>
      </c>
      <c r="K980" s="290">
        <v>2035</v>
      </c>
      <c r="L980" s="290">
        <v>2040</v>
      </c>
      <c r="M980" s="290">
        <v>2045</v>
      </c>
      <c r="N980" s="290">
        <v>2050</v>
      </c>
    </row>
    <row r="981" spans="2:16" ht="12.75" customHeight="1" x14ac:dyDescent="0.2">
      <c r="B981" s="219"/>
      <c r="C981" s="219"/>
      <c r="D981" s="301">
        <v>1</v>
      </c>
      <c r="E981" s="957" t="str">
        <f>[1]I_Summary!E853</f>
        <v/>
      </c>
      <c r="F981" s="957"/>
      <c r="G981" s="249" t="str">
        <f>[1]I_Summary!G853</f>
        <v/>
      </c>
      <c r="H981" s="250"/>
      <c r="I981" s="6" t="str">
        <f>[1]I_Summary!I853</f>
        <v/>
      </c>
      <c r="J981" s="6" t="str">
        <f>[1]I_Summary!J853</f>
        <v/>
      </c>
      <c r="K981" s="6" t="str">
        <f>[1]I_Summary!K853</f>
        <v/>
      </c>
      <c r="L981" s="6" t="str">
        <f>[1]I_Summary!L853</f>
        <v/>
      </c>
      <c r="M981" s="6" t="str">
        <f>[1]I_Summary!M853</f>
        <v/>
      </c>
      <c r="N981" s="6" t="str">
        <f>[1]I_Summary!N853</f>
        <v/>
      </c>
      <c r="P981" s="340" t="str">
        <f>EUconst_SubMeasureImpact&amp;R960&amp;"_"&amp;D981</f>
        <v>SubMeasImp_District heating sub-installation_1</v>
      </c>
    </row>
    <row r="982" spans="2:16" ht="12.75" customHeight="1" x14ac:dyDescent="0.2">
      <c r="B982" s="219"/>
      <c r="C982" s="219"/>
      <c r="D982" s="301">
        <v>2</v>
      </c>
      <c r="E982" s="945" t="str">
        <f>[1]I_Summary!E854</f>
        <v/>
      </c>
      <c r="F982" s="946"/>
      <c r="G982" s="251" t="str">
        <f>[1]I_Summary!G854</f>
        <v/>
      </c>
      <c r="H982" s="252"/>
      <c r="I982" s="7" t="str">
        <f>[1]I_Summary!I854</f>
        <v/>
      </c>
      <c r="J982" s="7" t="str">
        <f>[1]I_Summary!J854</f>
        <v/>
      </c>
      <c r="K982" s="7" t="str">
        <f>[1]I_Summary!K854</f>
        <v/>
      </c>
      <c r="L982" s="7" t="str">
        <f>[1]I_Summary!L854</f>
        <v/>
      </c>
      <c r="M982" s="7" t="str">
        <f>[1]I_Summary!M854</f>
        <v/>
      </c>
      <c r="N982" s="7" t="str">
        <f>[1]I_Summary!N854</f>
        <v/>
      </c>
      <c r="P982" s="340" t="str">
        <f>EUconst_SubMeasureImpact&amp;R960&amp;"_"&amp;D982</f>
        <v>SubMeasImp_District heating sub-installation_2</v>
      </c>
    </row>
    <row r="983" spans="2:16" ht="12.75" customHeight="1" x14ac:dyDescent="0.2">
      <c r="B983" s="219"/>
      <c r="C983" s="219"/>
      <c r="D983" s="301">
        <v>3</v>
      </c>
      <c r="E983" s="945" t="str">
        <f>[1]I_Summary!E855</f>
        <v/>
      </c>
      <c r="F983" s="946"/>
      <c r="G983" s="251" t="str">
        <f>[1]I_Summary!G855</f>
        <v/>
      </c>
      <c r="H983" s="252"/>
      <c r="I983" s="7" t="str">
        <f>[1]I_Summary!I855</f>
        <v/>
      </c>
      <c r="J983" s="7" t="str">
        <f>[1]I_Summary!J855</f>
        <v/>
      </c>
      <c r="K983" s="7" t="str">
        <f>[1]I_Summary!K855</f>
        <v/>
      </c>
      <c r="L983" s="7" t="str">
        <f>[1]I_Summary!L855</f>
        <v/>
      </c>
      <c r="M983" s="7" t="str">
        <f>[1]I_Summary!M855</f>
        <v/>
      </c>
      <c r="N983" s="7" t="str">
        <f>[1]I_Summary!N855</f>
        <v/>
      </c>
      <c r="P983" s="340" t="str">
        <f>EUconst_SubMeasureImpact&amp;R960&amp;"_"&amp;D983</f>
        <v>SubMeasImp_District heating sub-installation_3</v>
      </c>
    </row>
    <row r="984" spans="2:16" ht="12.75" customHeight="1" x14ac:dyDescent="0.2">
      <c r="B984" s="219"/>
      <c r="C984" s="219"/>
      <c r="D984" s="301">
        <v>4</v>
      </c>
      <c r="E984" s="945" t="str">
        <f>[1]I_Summary!E856</f>
        <v/>
      </c>
      <c r="F984" s="946"/>
      <c r="G984" s="251" t="str">
        <f>[1]I_Summary!G856</f>
        <v/>
      </c>
      <c r="H984" s="252"/>
      <c r="I984" s="7" t="str">
        <f>[1]I_Summary!I856</f>
        <v/>
      </c>
      <c r="J984" s="7" t="str">
        <f>[1]I_Summary!J856</f>
        <v/>
      </c>
      <c r="K984" s="7" t="str">
        <f>[1]I_Summary!K856</f>
        <v/>
      </c>
      <c r="L984" s="7" t="str">
        <f>[1]I_Summary!L856</f>
        <v/>
      </c>
      <c r="M984" s="7" t="str">
        <f>[1]I_Summary!M856</f>
        <v/>
      </c>
      <c r="N984" s="7" t="str">
        <f>[1]I_Summary!N856</f>
        <v/>
      </c>
      <c r="P984" s="340" t="str">
        <f>EUconst_SubMeasureImpact&amp;R960&amp;"_"&amp;D984</f>
        <v>SubMeasImp_District heating sub-installation_4</v>
      </c>
    </row>
    <row r="985" spans="2:16" ht="12.75" customHeight="1" x14ac:dyDescent="0.2">
      <c r="B985" s="219"/>
      <c r="C985" s="219"/>
      <c r="D985" s="301">
        <v>5</v>
      </c>
      <c r="E985" s="945" t="str">
        <f>[1]I_Summary!E857</f>
        <v/>
      </c>
      <c r="F985" s="946"/>
      <c r="G985" s="251" t="str">
        <f>[1]I_Summary!G857</f>
        <v/>
      </c>
      <c r="H985" s="252"/>
      <c r="I985" s="7" t="str">
        <f>[1]I_Summary!I857</f>
        <v/>
      </c>
      <c r="J985" s="7" t="str">
        <f>[1]I_Summary!J857</f>
        <v/>
      </c>
      <c r="K985" s="7" t="str">
        <f>[1]I_Summary!K857</f>
        <v/>
      </c>
      <c r="L985" s="7" t="str">
        <f>[1]I_Summary!L857</f>
        <v/>
      </c>
      <c r="M985" s="7" t="str">
        <f>[1]I_Summary!M857</f>
        <v/>
      </c>
      <c r="N985" s="7" t="str">
        <f>[1]I_Summary!N857</f>
        <v/>
      </c>
      <c r="P985" s="340" t="str">
        <f>EUconst_SubMeasureImpact&amp;R960&amp;"_"&amp;D985</f>
        <v>SubMeasImp_District heating sub-installation_5</v>
      </c>
    </row>
    <row r="986" spans="2:16" ht="12.75" customHeight="1" x14ac:dyDescent="0.2">
      <c r="B986" s="219"/>
      <c r="C986" s="219"/>
      <c r="D986" s="301">
        <v>6</v>
      </c>
      <c r="E986" s="945" t="str">
        <f>[1]I_Summary!E858</f>
        <v/>
      </c>
      <c r="F986" s="946"/>
      <c r="G986" s="251" t="str">
        <f>[1]I_Summary!G858</f>
        <v/>
      </c>
      <c r="H986" s="252"/>
      <c r="I986" s="7" t="str">
        <f>[1]I_Summary!I858</f>
        <v/>
      </c>
      <c r="J986" s="7" t="str">
        <f>[1]I_Summary!J858</f>
        <v/>
      </c>
      <c r="K986" s="7" t="str">
        <f>[1]I_Summary!K858</f>
        <v/>
      </c>
      <c r="L986" s="7" t="str">
        <f>[1]I_Summary!L858</f>
        <v/>
      </c>
      <c r="M986" s="7" t="str">
        <f>[1]I_Summary!M858</f>
        <v/>
      </c>
      <c r="N986" s="7" t="str">
        <f>[1]I_Summary!N858</f>
        <v/>
      </c>
      <c r="P986" s="340" t="str">
        <f>EUconst_SubMeasureImpact&amp;R960&amp;"_"&amp;D986</f>
        <v>SubMeasImp_District heating sub-installation_6</v>
      </c>
    </row>
    <row r="987" spans="2:16" ht="12.75" customHeight="1" x14ac:dyDescent="0.2">
      <c r="B987" s="219"/>
      <c r="C987" s="219"/>
      <c r="D987" s="301">
        <v>7</v>
      </c>
      <c r="E987" s="945" t="str">
        <f>[1]I_Summary!E859</f>
        <v/>
      </c>
      <c r="F987" s="946"/>
      <c r="G987" s="251" t="str">
        <f>[1]I_Summary!G859</f>
        <v/>
      </c>
      <c r="H987" s="252"/>
      <c r="I987" s="7" t="str">
        <f>[1]I_Summary!I859</f>
        <v/>
      </c>
      <c r="J987" s="7" t="str">
        <f>[1]I_Summary!J859</f>
        <v/>
      </c>
      <c r="K987" s="7" t="str">
        <f>[1]I_Summary!K859</f>
        <v/>
      </c>
      <c r="L987" s="7" t="str">
        <f>[1]I_Summary!L859</f>
        <v/>
      </c>
      <c r="M987" s="7" t="str">
        <f>[1]I_Summary!M859</f>
        <v/>
      </c>
      <c r="N987" s="7" t="str">
        <f>[1]I_Summary!N859</f>
        <v/>
      </c>
      <c r="P987" s="340" t="str">
        <f>EUconst_SubMeasureImpact&amp;R960&amp;"_"&amp;D987</f>
        <v>SubMeasImp_District heating sub-installation_7</v>
      </c>
    </row>
    <row r="988" spans="2:16" ht="12.75" customHeight="1" x14ac:dyDescent="0.2">
      <c r="B988" s="219"/>
      <c r="C988" s="219"/>
      <c r="D988" s="301">
        <v>8</v>
      </c>
      <c r="E988" s="945" t="str">
        <f>[1]I_Summary!E860</f>
        <v/>
      </c>
      <c r="F988" s="946"/>
      <c r="G988" s="251" t="str">
        <f>[1]I_Summary!G860</f>
        <v/>
      </c>
      <c r="H988" s="252"/>
      <c r="I988" s="7" t="str">
        <f>[1]I_Summary!I860</f>
        <v/>
      </c>
      <c r="J988" s="7" t="str">
        <f>[1]I_Summary!J860</f>
        <v/>
      </c>
      <c r="K988" s="7" t="str">
        <f>[1]I_Summary!K860</f>
        <v/>
      </c>
      <c r="L988" s="7" t="str">
        <f>[1]I_Summary!L860</f>
        <v/>
      </c>
      <c r="M988" s="7" t="str">
        <f>[1]I_Summary!M860</f>
        <v/>
      </c>
      <c r="N988" s="7" t="str">
        <f>[1]I_Summary!N860</f>
        <v/>
      </c>
      <c r="P988" s="340" t="str">
        <f>EUconst_SubMeasureImpact&amp;R960&amp;"_"&amp;D988</f>
        <v>SubMeasImp_District heating sub-installation_8</v>
      </c>
    </row>
    <row r="989" spans="2:16" ht="12.75" customHeight="1" x14ac:dyDescent="0.2">
      <c r="B989" s="219"/>
      <c r="C989" s="219"/>
      <c r="D989" s="301">
        <v>9</v>
      </c>
      <c r="E989" s="945" t="str">
        <f>[1]I_Summary!E861</f>
        <v/>
      </c>
      <c r="F989" s="946"/>
      <c r="G989" s="251" t="str">
        <f>[1]I_Summary!G861</f>
        <v/>
      </c>
      <c r="H989" s="252"/>
      <c r="I989" s="7" t="str">
        <f>[1]I_Summary!I861</f>
        <v/>
      </c>
      <c r="J989" s="7" t="str">
        <f>[1]I_Summary!J861</f>
        <v/>
      </c>
      <c r="K989" s="7" t="str">
        <f>[1]I_Summary!K861</f>
        <v/>
      </c>
      <c r="L989" s="7" t="str">
        <f>[1]I_Summary!L861</f>
        <v/>
      </c>
      <c r="M989" s="7" t="str">
        <f>[1]I_Summary!M861</f>
        <v/>
      </c>
      <c r="N989" s="7" t="str">
        <f>[1]I_Summary!N861</f>
        <v/>
      </c>
      <c r="P989" s="340" t="str">
        <f>EUconst_SubMeasureImpact&amp;R960&amp;"_"&amp;D989</f>
        <v>SubMeasImp_District heating sub-installation_9</v>
      </c>
    </row>
    <row r="990" spans="2:16" ht="12.75" customHeight="1" x14ac:dyDescent="0.2">
      <c r="B990" s="219"/>
      <c r="C990" s="219"/>
      <c r="D990" s="301">
        <v>10</v>
      </c>
      <c r="E990" s="947" t="str">
        <f>[1]I_Summary!E862</f>
        <v/>
      </c>
      <c r="F990" s="948"/>
      <c r="G990" s="253" t="str">
        <f>[1]I_Summary!G862</f>
        <v/>
      </c>
      <c r="H990" s="254"/>
      <c r="I990" s="8" t="str">
        <f>[1]I_Summary!I862</f>
        <v/>
      </c>
      <c r="J990" s="8" t="str">
        <f>[1]I_Summary!J862</f>
        <v/>
      </c>
      <c r="K990" s="8" t="str">
        <f>[1]I_Summary!K862</f>
        <v/>
      </c>
      <c r="L990" s="8" t="str">
        <f>[1]I_Summary!L862</f>
        <v/>
      </c>
      <c r="M990" s="8" t="str">
        <f>[1]I_Summary!M862</f>
        <v/>
      </c>
      <c r="N990" s="8" t="str">
        <f>[1]I_Summary!N862</f>
        <v/>
      </c>
      <c r="P990" s="340" t="str">
        <f>EUconst_SubMeasureImpact&amp;R960&amp;"_"&amp;D990</f>
        <v>SubMeasImp_District heating sub-installation_10</v>
      </c>
    </row>
    <row r="991" spans="2:16" ht="12.75" customHeight="1" x14ac:dyDescent="0.2">
      <c r="B991" s="219"/>
      <c r="C991" s="219"/>
      <c r="H991" s="366" t="str">
        <f>Translations!$B$323</f>
        <v>SUMA</v>
      </c>
      <c r="I991" s="367" t="str">
        <f>[1]I_Summary!I863</f>
        <v/>
      </c>
      <c r="J991" s="367" t="str">
        <f>[1]I_Summary!J863</f>
        <v/>
      </c>
      <c r="K991" s="367" t="str">
        <f>[1]I_Summary!K863</f>
        <v/>
      </c>
      <c r="L991" s="367" t="str">
        <f>[1]I_Summary!L863</f>
        <v/>
      </c>
      <c r="M991" s="367" t="str">
        <f>[1]I_Summary!M863</f>
        <v/>
      </c>
      <c r="N991" s="367" t="str">
        <f>[1]I_Summary!N863</f>
        <v/>
      </c>
    </row>
    <row r="992" spans="2:16" ht="5.0999999999999996" customHeight="1" x14ac:dyDescent="0.2">
      <c r="B992" s="219"/>
      <c r="C992" s="219"/>
    </row>
    <row r="993" spans="2:16" ht="12.75" customHeight="1" x14ac:dyDescent="0.2">
      <c r="B993" s="219"/>
      <c r="C993" s="219"/>
      <c r="D993" s="337" t="s">
        <v>121</v>
      </c>
      <c r="E993" s="176" t="str">
        <f>Translations!$B$324</f>
        <v>Wpływ każdego środka na redukcję (100% = wartość wyjściowa z pkt i.)</v>
      </c>
    </row>
    <row r="994" spans="2:16" ht="5.0999999999999996" customHeight="1" x14ac:dyDescent="0.2">
      <c r="B994" s="219"/>
      <c r="C994" s="219"/>
    </row>
    <row r="995" spans="2:16" ht="12.75" customHeight="1" x14ac:dyDescent="0.2">
      <c r="B995" s="219"/>
      <c r="C995" s="219"/>
      <c r="E995" s="365" t="str">
        <f>Translations!$B$199</f>
        <v>Środki</v>
      </c>
      <c r="F995" s="183"/>
      <c r="G995" s="368" t="str">
        <f>Translations!$B$228</f>
        <v>Szczegółowy opis inwestycji</v>
      </c>
      <c r="I995" s="290">
        <v>2025</v>
      </c>
      <c r="J995" s="290">
        <v>2030</v>
      </c>
      <c r="K995" s="290">
        <v>2035</v>
      </c>
      <c r="L995" s="290">
        <v>2040</v>
      </c>
      <c r="M995" s="290">
        <v>2045</v>
      </c>
      <c r="N995" s="290">
        <v>2050</v>
      </c>
    </row>
    <row r="996" spans="2:16" ht="12.75" customHeight="1" x14ac:dyDescent="0.2">
      <c r="B996" s="219"/>
      <c r="C996" s="219"/>
      <c r="D996" s="301">
        <v>1</v>
      </c>
      <c r="E996" s="957" t="str">
        <f>[1]I_Summary!E868</f>
        <v/>
      </c>
      <c r="F996" s="957"/>
      <c r="G996" s="249" t="str">
        <f>[1]I_Summary!G868</f>
        <v/>
      </c>
      <c r="H996" s="250"/>
      <c r="I996" s="6" t="str">
        <f>[1]I_Summary!I868</f>
        <v/>
      </c>
      <c r="J996" s="6" t="str">
        <f>[1]I_Summary!J868</f>
        <v/>
      </c>
      <c r="K996" s="6" t="str">
        <f>[1]I_Summary!K868</f>
        <v/>
      </c>
      <c r="L996" s="6" t="str">
        <f>[1]I_Summary!L868</f>
        <v/>
      </c>
      <c r="M996" s="6" t="str">
        <f>[1]I_Summary!M868</f>
        <v/>
      </c>
      <c r="N996" s="6" t="str">
        <f>[1]I_Summary!N868</f>
        <v/>
      </c>
      <c r="P996" s="340" t="str">
        <f>EUconst_SubAbsoluteReduction&amp;R960</f>
        <v>AbsRed_District heating sub-installation</v>
      </c>
    </row>
    <row r="997" spans="2:16" ht="12.75" customHeight="1" x14ac:dyDescent="0.2">
      <c r="B997" s="219"/>
      <c r="C997" s="219"/>
      <c r="D997" s="301">
        <v>2</v>
      </c>
      <c r="E997" s="945" t="str">
        <f>[1]I_Summary!E869</f>
        <v/>
      </c>
      <c r="F997" s="946"/>
      <c r="G997" s="251" t="str">
        <f>[1]I_Summary!G869</f>
        <v/>
      </c>
      <c r="H997" s="252"/>
      <c r="I997" s="7" t="str">
        <f>[1]I_Summary!I869</f>
        <v/>
      </c>
      <c r="J997" s="7" t="str">
        <f>[1]I_Summary!J869</f>
        <v/>
      </c>
      <c r="K997" s="7" t="str">
        <f>[1]I_Summary!K869</f>
        <v/>
      </c>
      <c r="L997" s="7" t="str">
        <f>[1]I_Summary!L869</f>
        <v/>
      </c>
      <c r="M997" s="7" t="str">
        <f>[1]I_Summary!M869</f>
        <v/>
      </c>
      <c r="N997" s="7" t="str">
        <f>[1]I_Summary!N869</f>
        <v/>
      </c>
      <c r="P997" s="340" t="str">
        <f>EUconst_SubAbsoluteReduction&amp;R960</f>
        <v>AbsRed_District heating sub-installation</v>
      </c>
    </row>
    <row r="998" spans="2:16" ht="12.75" customHeight="1" x14ac:dyDescent="0.2">
      <c r="B998" s="219"/>
      <c r="C998" s="219"/>
      <c r="D998" s="301">
        <v>3</v>
      </c>
      <c r="E998" s="945" t="str">
        <f>[1]I_Summary!E870</f>
        <v/>
      </c>
      <c r="F998" s="946"/>
      <c r="G998" s="251" t="str">
        <f>[1]I_Summary!G870</f>
        <v/>
      </c>
      <c r="H998" s="252"/>
      <c r="I998" s="7" t="str">
        <f>[1]I_Summary!I870</f>
        <v/>
      </c>
      <c r="J998" s="7" t="str">
        <f>[1]I_Summary!J870</f>
        <v/>
      </c>
      <c r="K998" s="7" t="str">
        <f>[1]I_Summary!K870</f>
        <v/>
      </c>
      <c r="L998" s="7" t="str">
        <f>[1]I_Summary!L870</f>
        <v/>
      </c>
      <c r="M998" s="7" t="str">
        <f>[1]I_Summary!M870</f>
        <v/>
      </c>
      <c r="N998" s="7" t="str">
        <f>[1]I_Summary!N870</f>
        <v/>
      </c>
      <c r="P998" s="340" t="str">
        <f>EUconst_SubAbsoluteReduction&amp;R960</f>
        <v>AbsRed_District heating sub-installation</v>
      </c>
    </row>
    <row r="999" spans="2:16" ht="12.75" customHeight="1" x14ac:dyDescent="0.2">
      <c r="B999" s="219"/>
      <c r="C999" s="219"/>
      <c r="D999" s="301">
        <v>4</v>
      </c>
      <c r="E999" s="945" t="str">
        <f>[1]I_Summary!E871</f>
        <v/>
      </c>
      <c r="F999" s="946"/>
      <c r="G999" s="251" t="str">
        <f>[1]I_Summary!G871</f>
        <v/>
      </c>
      <c r="H999" s="252"/>
      <c r="I999" s="7" t="str">
        <f>[1]I_Summary!I871</f>
        <v/>
      </c>
      <c r="J999" s="7" t="str">
        <f>[1]I_Summary!J871</f>
        <v/>
      </c>
      <c r="K999" s="7" t="str">
        <f>[1]I_Summary!K871</f>
        <v/>
      </c>
      <c r="L999" s="7" t="str">
        <f>[1]I_Summary!L871</f>
        <v/>
      </c>
      <c r="M999" s="7" t="str">
        <f>[1]I_Summary!M871</f>
        <v/>
      </c>
      <c r="N999" s="7" t="str">
        <f>[1]I_Summary!N871</f>
        <v/>
      </c>
      <c r="P999" s="340" t="str">
        <f>EUconst_SubAbsoluteReduction&amp;R960</f>
        <v>AbsRed_District heating sub-installation</v>
      </c>
    </row>
    <row r="1000" spans="2:16" ht="12.75" customHeight="1" x14ac:dyDescent="0.2">
      <c r="B1000" s="219"/>
      <c r="C1000" s="219"/>
      <c r="D1000" s="301">
        <v>5</v>
      </c>
      <c r="E1000" s="945" t="str">
        <f>[1]I_Summary!E872</f>
        <v/>
      </c>
      <c r="F1000" s="946"/>
      <c r="G1000" s="251" t="str">
        <f>[1]I_Summary!G872</f>
        <v/>
      </c>
      <c r="H1000" s="252"/>
      <c r="I1000" s="7" t="str">
        <f>[1]I_Summary!I872</f>
        <v/>
      </c>
      <c r="J1000" s="7" t="str">
        <f>[1]I_Summary!J872</f>
        <v/>
      </c>
      <c r="K1000" s="7" t="str">
        <f>[1]I_Summary!K872</f>
        <v/>
      </c>
      <c r="L1000" s="7" t="str">
        <f>[1]I_Summary!L872</f>
        <v/>
      </c>
      <c r="M1000" s="7" t="str">
        <f>[1]I_Summary!M872</f>
        <v/>
      </c>
      <c r="N1000" s="7" t="str">
        <f>[1]I_Summary!N872</f>
        <v/>
      </c>
      <c r="P1000" s="340" t="str">
        <f>EUconst_SubAbsoluteReduction&amp;R960</f>
        <v>AbsRed_District heating sub-installation</v>
      </c>
    </row>
    <row r="1001" spans="2:16" ht="12.75" customHeight="1" x14ac:dyDescent="0.2">
      <c r="B1001" s="219"/>
      <c r="C1001" s="219"/>
      <c r="D1001" s="301">
        <v>6</v>
      </c>
      <c r="E1001" s="945" t="str">
        <f>[1]I_Summary!E873</f>
        <v/>
      </c>
      <c r="F1001" s="946"/>
      <c r="G1001" s="251" t="str">
        <f>[1]I_Summary!G873</f>
        <v/>
      </c>
      <c r="H1001" s="252"/>
      <c r="I1001" s="7" t="str">
        <f>[1]I_Summary!I873</f>
        <v/>
      </c>
      <c r="J1001" s="7" t="str">
        <f>[1]I_Summary!J873</f>
        <v/>
      </c>
      <c r="K1001" s="7" t="str">
        <f>[1]I_Summary!K873</f>
        <v/>
      </c>
      <c r="L1001" s="7" t="str">
        <f>[1]I_Summary!L873</f>
        <v/>
      </c>
      <c r="M1001" s="7" t="str">
        <f>[1]I_Summary!M873</f>
        <v/>
      </c>
      <c r="N1001" s="7" t="str">
        <f>[1]I_Summary!N873</f>
        <v/>
      </c>
      <c r="P1001" s="340" t="str">
        <f>EUconst_SubAbsoluteReduction&amp;R960</f>
        <v>AbsRed_District heating sub-installation</v>
      </c>
    </row>
    <row r="1002" spans="2:16" ht="12.75" customHeight="1" x14ac:dyDescent="0.2">
      <c r="B1002" s="219"/>
      <c r="C1002" s="219"/>
      <c r="D1002" s="301">
        <v>7</v>
      </c>
      <c r="E1002" s="945" t="str">
        <f>[1]I_Summary!E874</f>
        <v/>
      </c>
      <c r="F1002" s="946"/>
      <c r="G1002" s="251" t="str">
        <f>[1]I_Summary!G874</f>
        <v/>
      </c>
      <c r="H1002" s="252"/>
      <c r="I1002" s="7" t="str">
        <f>[1]I_Summary!I874</f>
        <v/>
      </c>
      <c r="J1002" s="7" t="str">
        <f>[1]I_Summary!J874</f>
        <v/>
      </c>
      <c r="K1002" s="7" t="str">
        <f>[1]I_Summary!K874</f>
        <v/>
      </c>
      <c r="L1002" s="7" t="str">
        <f>[1]I_Summary!L874</f>
        <v/>
      </c>
      <c r="M1002" s="7" t="str">
        <f>[1]I_Summary!M874</f>
        <v/>
      </c>
      <c r="N1002" s="7" t="str">
        <f>[1]I_Summary!N874</f>
        <v/>
      </c>
      <c r="P1002" s="340" t="str">
        <f>EUconst_SubAbsoluteReduction&amp;R960</f>
        <v>AbsRed_District heating sub-installation</v>
      </c>
    </row>
    <row r="1003" spans="2:16" ht="12.75" customHeight="1" x14ac:dyDescent="0.2">
      <c r="B1003" s="219"/>
      <c r="C1003" s="219"/>
      <c r="D1003" s="301">
        <v>8</v>
      </c>
      <c r="E1003" s="945" t="str">
        <f>[1]I_Summary!E875</f>
        <v/>
      </c>
      <c r="F1003" s="946"/>
      <c r="G1003" s="251" t="str">
        <f>[1]I_Summary!G875</f>
        <v/>
      </c>
      <c r="H1003" s="252"/>
      <c r="I1003" s="7" t="str">
        <f>[1]I_Summary!I875</f>
        <v/>
      </c>
      <c r="J1003" s="7" t="str">
        <f>[1]I_Summary!J875</f>
        <v/>
      </c>
      <c r="K1003" s="7" t="str">
        <f>[1]I_Summary!K875</f>
        <v/>
      </c>
      <c r="L1003" s="7" t="str">
        <f>[1]I_Summary!L875</f>
        <v/>
      </c>
      <c r="M1003" s="7" t="str">
        <f>[1]I_Summary!M875</f>
        <v/>
      </c>
      <c r="N1003" s="7" t="str">
        <f>[1]I_Summary!N875</f>
        <v/>
      </c>
      <c r="P1003" s="340" t="str">
        <f>EUconst_SubAbsoluteReduction&amp;R960</f>
        <v>AbsRed_District heating sub-installation</v>
      </c>
    </row>
    <row r="1004" spans="2:16" ht="12.75" customHeight="1" x14ac:dyDescent="0.2">
      <c r="B1004" s="219"/>
      <c r="C1004" s="219"/>
      <c r="D1004" s="301">
        <v>9</v>
      </c>
      <c r="E1004" s="945" t="str">
        <f>[1]I_Summary!E876</f>
        <v/>
      </c>
      <c r="F1004" s="946"/>
      <c r="G1004" s="251" t="str">
        <f>[1]I_Summary!G876</f>
        <v/>
      </c>
      <c r="H1004" s="252"/>
      <c r="I1004" s="7" t="str">
        <f>[1]I_Summary!I876</f>
        <v/>
      </c>
      <c r="J1004" s="7" t="str">
        <f>[1]I_Summary!J876</f>
        <v/>
      </c>
      <c r="K1004" s="7" t="str">
        <f>[1]I_Summary!K876</f>
        <v/>
      </c>
      <c r="L1004" s="7" t="str">
        <f>[1]I_Summary!L876</f>
        <v/>
      </c>
      <c r="M1004" s="7" t="str">
        <f>[1]I_Summary!M876</f>
        <v/>
      </c>
      <c r="N1004" s="7" t="str">
        <f>[1]I_Summary!N876</f>
        <v/>
      </c>
      <c r="P1004" s="340" t="str">
        <f>EUconst_SubAbsoluteReduction&amp;R960</f>
        <v>AbsRed_District heating sub-installation</v>
      </c>
    </row>
    <row r="1005" spans="2:16" ht="12.75" customHeight="1" x14ac:dyDescent="0.2">
      <c r="B1005" s="219"/>
      <c r="C1005" s="219"/>
      <c r="D1005" s="301">
        <v>10</v>
      </c>
      <c r="E1005" s="947" t="str">
        <f>[1]I_Summary!E877</f>
        <v/>
      </c>
      <c r="F1005" s="948"/>
      <c r="G1005" s="253" t="str">
        <f>[1]I_Summary!G877</f>
        <v/>
      </c>
      <c r="H1005" s="254"/>
      <c r="I1005" s="8" t="str">
        <f>[1]I_Summary!I877</f>
        <v/>
      </c>
      <c r="J1005" s="8" t="str">
        <f>[1]I_Summary!J877</f>
        <v/>
      </c>
      <c r="K1005" s="8" t="str">
        <f>[1]I_Summary!K877</f>
        <v/>
      </c>
      <c r="L1005" s="8" t="str">
        <f>[1]I_Summary!L877</f>
        <v/>
      </c>
      <c r="M1005" s="8" t="str">
        <f>[1]I_Summary!M877</f>
        <v/>
      </c>
      <c r="N1005" s="8" t="str">
        <f>[1]I_Summary!N877</f>
        <v/>
      </c>
      <c r="P1005" s="340" t="str">
        <f>EUconst_SubAbsoluteReduction&amp;R960</f>
        <v>AbsRed_District heating sub-installation</v>
      </c>
    </row>
    <row r="1006" spans="2:16" ht="12.75" customHeight="1" x14ac:dyDescent="0.2">
      <c r="B1006" s="219"/>
      <c r="C1006" s="219"/>
      <c r="H1006" s="366" t="str">
        <f>Translations!$B$323</f>
        <v>SUMA</v>
      </c>
      <c r="I1006" s="369" t="str">
        <f>[1]I_Summary!I878</f>
        <v/>
      </c>
      <c r="J1006" s="369" t="str">
        <f>[1]I_Summary!J878</f>
        <v/>
      </c>
      <c r="K1006" s="369" t="str">
        <f>[1]I_Summary!K878</f>
        <v/>
      </c>
      <c r="L1006" s="369" t="str">
        <f>[1]I_Summary!L878</f>
        <v/>
      </c>
      <c r="M1006" s="369" t="str">
        <f>[1]I_Summary!M878</f>
        <v/>
      </c>
      <c r="N1006" s="369" t="str">
        <f>[1]I_Summary!N878</f>
        <v/>
      </c>
    </row>
    <row r="1007" spans="2:16" ht="12.75" customHeight="1" x14ac:dyDescent="0.2"/>
    <row r="1008" spans="2:16" ht="5.0999999999999996" customHeight="1" thickBot="1" x14ac:dyDescent="0.25">
      <c r="E1008" s="334"/>
      <c r="F1008" s="183"/>
      <c r="G1008" s="183"/>
      <c r="H1008" s="183"/>
      <c r="I1008" s="183"/>
      <c r="J1008" s="183"/>
      <c r="K1008" s="183"/>
      <c r="L1008" s="183"/>
      <c r="M1008" s="183"/>
      <c r="N1008" s="183"/>
    </row>
    <row r="1009" spans="1:19" ht="5.0999999999999996" customHeight="1" thickBot="1" x14ac:dyDescent="0.3">
      <c r="C1009" s="335"/>
      <c r="D1009" s="335"/>
      <c r="E1009" s="335"/>
      <c r="F1009" s="335"/>
      <c r="G1009" s="335"/>
      <c r="H1009" s="335"/>
      <c r="I1009" s="335"/>
      <c r="J1009" s="335"/>
      <c r="K1009" s="335"/>
      <c r="L1009" s="335"/>
      <c r="M1009" s="335"/>
      <c r="N1009" s="335"/>
    </row>
    <row r="1010" spans="1:19" ht="20.100000000000001" customHeight="1" thickBot="1" x14ac:dyDescent="0.25">
      <c r="A1010" s="244">
        <v>7</v>
      </c>
      <c r="C1010" s="302">
        <v>15</v>
      </c>
      <c r="D1010" s="935" t="str">
        <f>Translations!$B$297</f>
        <v>Podinstalacje, dla których wprowadzono rozwiązania rezerwowe (fall-back):</v>
      </c>
      <c r="E1010" s="936"/>
      <c r="F1010" s="936"/>
      <c r="G1010" s="936"/>
      <c r="H1010" s="937"/>
      <c r="I1010" s="938" t="str">
        <f>[1]I_Summary!I882</f>
        <v>Fuel benchmark sub-installation, CL, non-CBAM</v>
      </c>
      <c r="J1010" s="939"/>
      <c r="K1010" s="939"/>
      <c r="L1010" s="940"/>
      <c r="M1010" s="941" t="str">
        <f>[1]I_Summary!M882</f>
        <v/>
      </c>
      <c r="N1010" s="942"/>
      <c r="P1010" s="370" t="str">
        <f>Translations!$B$325</f>
        <v>Podinstalacje rezerwowe</v>
      </c>
      <c r="R1010" s="336" t="str">
        <f>I1010</f>
        <v>Fuel benchmark sub-installation, CL, non-CBAM</v>
      </c>
    </row>
    <row r="1011" spans="1:19" ht="5.0999999999999996" customHeight="1" x14ac:dyDescent="0.2"/>
    <row r="1012" spans="1:19" ht="12.75" customHeight="1" x14ac:dyDescent="0.2">
      <c r="A1012" s="147"/>
      <c r="B1012" s="173"/>
      <c r="D1012" s="337"/>
      <c r="E1012" s="960" t="str">
        <f>Translations!$B$571</f>
        <v>Data rozpoczęcia</v>
      </c>
      <c r="F1012" s="961"/>
      <c r="G1012" s="339" t="str" cm="1">
        <f t="array" ref="G1012">IFERROR(INDEX([1]C_InstallationDescription!$V$39:$V$48,MATCH(INDEX(EUconst_FallBackListNumber,C1010-10),[1]C_InstallationDescription!$R$39:$R$48,0)),"")</f>
        <v/>
      </c>
      <c r="P1012" s="340" t="str">
        <f>EUconst_StartRow&amp;I1010</f>
        <v>Start_Fuel benchmark sub-installation, CL, non-CBAM</v>
      </c>
    </row>
    <row r="1013" spans="1:19" ht="12.75" customHeight="1" x14ac:dyDescent="0.2">
      <c r="A1013" s="147"/>
      <c r="B1013" s="173"/>
      <c r="D1013" s="337"/>
      <c r="E1013" s="962" t="s">
        <v>2275</v>
      </c>
      <c r="F1013" s="963"/>
      <c r="G1013" s="371" t="str" cm="1">
        <f t="array" ref="G1013">IFERROR(INDEX([1]C_InstallationDescription!$K$39:$K$48,MATCH(INDEX(EUconst_FallBackListNumber,C1010-10),[1]C_InstallationDescription!$R$39:$R$48,0)),"")</f>
        <v/>
      </c>
      <c r="O1013" s="343"/>
      <c r="P1013" s="340" t="str">
        <f>EUconst_CessationRow&amp;I1010</f>
        <v>Cessation_Fuel benchmark sub-installation, CL, non-CBAM</v>
      </c>
      <c r="Q1013" s="344"/>
      <c r="R1013" s="344"/>
      <c r="S1013" s="195"/>
    </row>
    <row r="1014" spans="1:19" ht="5.0999999999999996" customHeight="1" x14ac:dyDescent="0.2"/>
    <row r="1015" spans="1:19" ht="12.75" customHeight="1" x14ac:dyDescent="0.2">
      <c r="A1015" s="147"/>
      <c r="B1015" s="173"/>
      <c r="D1015" s="345"/>
      <c r="F1015" s="346"/>
      <c r="G1015" s="347" t="str">
        <f>[1]Translations!$B$169</f>
        <v>Baseline</v>
      </c>
      <c r="H1015" s="348" t="str">
        <f xml:space="preserve"> EUconst_Unit</f>
        <v>Jednostka</v>
      </c>
      <c r="I1015" s="290">
        <v>2025</v>
      </c>
      <c r="J1015" s="290">
        <v>2030</v>
      </c>
      <c r="K1015" s="290">
        <v>2035</v>
      </c>
      <c r="L1015" s="290">
        <v>2040</v>
      </c>
      <c r="M1015" s="290">
        <v>2045</v>
      </c>
      <c r="N1015" s="290">
        <v>2050</v>
      </c>
    </row>
    <row r="1016" spans="1:19" ht="12.75" customHeight="1" x14ac:dyDescent="0.2">
      <c r="A1016" s="147"/>
      <c r="B1016" s="173"/>
      <c r="D1016" s="337" t="s">
        <v>117</v>
      </c>
      <c r="E1016" s="960" t="str">
        <f>[1]Translations!$B$264</f>
        <v>Specific emission targets</v>
      </c>
      <c r="F1016" s="961"/>
      <c r="G1016" s="339" t="str">
        <f>[1]G_FallBackBM!G239</f>
        <v/>
      </c>
      <c r="H1016" s="349" t="str">
        <f>[1]G_FallBackBM!H239</f>
        <v>t CO2e / TJ</v>
      </c>
      <c r="I1016" s="350" t="str">
        <f>IF([1]G_FallBackBM!I239="","",[1]G_FallBackBM!I239)</f>
        <v/>
      </c>
      <c r="J1016" s="351" t="str">
        <f>IF([1]G_FallBackBM!J239="","",[1]G_FallBackBM!J239)</f>
        <v/>
      </c>
      <c r="K1016" s="351" t="str">
        <f>IF([1]G_FallBackBM!K239="","",[1]G_FallBackBM!K239)</f>
        <v/>
      </c>
      <c r="L1016" s="351" t="str">
        <f>IF([1]G_FallBackBM!L239="","",[1]G_FallBackBM!L239)</f>
        <v/>
      </c>
      <c r="M1016" s="351" t="str">
        <f>IF([1]G_FallBackBM!M239="","",[1]G_FallBackBM!M239)</f>
        <v/>
      </c>
      <c r="N1016" s="351" t="str">
        <f>IF([1]G_FallBackBM!N239="","",[1]G_FallBackBM!N239)</f>
        <v/>
      </c>
      <c r="P1016" s="275" t="str">
        <f>EUConst_Target&amp;I1010</f>
        <v>Target_Fuel benchmark sub-installation, CL, non-CBAM</v>
      </c>
    </row>
    <row r="1017" spans="1:19" ht="12.75" customHeight="1" x14ac:dyDescent="0.2">
      <c r="A1017" s="147"/>
      <c r="B1017" s="173"/>
      <c r="D1017" s="337" t="s">
        <v>118</v>
      </c>
      <c r="E1017" s="962" t="str">
        <f>[1]Translations!$B$268</f>
        <v>Absolute emission targets</v>
      </c>
      <c r="F1017" s="963"/>
      <c r="G1017" s="342" t="str">
        <f>[1]G_FallBackBM!G241</f>
        <v/>
      </c>
      <c r="H1017" s="352" t="str">
        <f>[1]G_FallBackBM!H241</f>
        <v>t CO2e</v>
      </c>
      <c r="I1017" s="353" t="str">
        <f>IF([1]G_FallBackBM!I241="","",[1]G_FallBackBM!I241)</f>
        <v/>
      </c>
      <c r="J1017" s="342" t="str">
        <f>IF([1]G_FallBackBM!J241="","",[1]G_FallBackBM!J241)</f>
        <v/>
      </c>
      <c r="K1017" s="342" t="str">
        <f>IF([1]G_FallBackBM!K241="","",[1]G_FallBackBM!K241)</f>
        <v/>
      </c>
      <c r="L1017" s="342" t="str">
        <f>IF([1]G_FallBackBM!L241="","",[1]G_FallBackBM!L241)</f>
        <v/>
      </c>
      <c r="M1017" s="342" t="str">
        <f>IF([1]G_FallBackBM!M241="","",[1]G_FallBackBM!M241)</f>
        <v/>
      </c>
      <c r="N1017" s="342" t="str">
        <f>IF([1]G_FallBackBM!N241="","",[1]G_FallBackBM!N241)</f>
        <v/>
      </c>
      <c r="O1017" s="343"/>
      <c r="P1017" s="275" t="str">
        <f>EUConst_TargetAbs&amp;I1010</f>
        <v>TargetAbs_Fuel benchmark sub-installation, CL, non-CBAM</v>
      </c>
      <c r="Q1017" s="344"/>
      <c r="R1017" s="344"/>
      <c r="S1017" s="195"/>
    </row>
    <row r="1018" spans="1:19" ht="5.0999999999999996" customHeight="1" x14ac:dyDescent="0.2"/>
    <row r="1019" spans="1:19" ht="25.5" customHeight="1" x14ac:dyDescent="0.2">
      <c r="E1019" s="354"/>
      <c r="F1019" s="354"/>
      <c r="G1019" s="354"/>
      <c r="H1019" s="355" t="str">
        <f>Translations!$B$271</f>
        <v>Wartość wyjściowa</v>
      </c>
      <c r="I1019" s="943">
        <v>2025</v>
      </c>
      <c r="J1019" s="943">
        <v>2030</v>
      </c>
      <c r="K1019" s="943">
        <v>2035</v>
      </c>
      <c r="L1019" s="943">
        <v>2040</v>
      </c>
      <c r="M1019" s="943">
        <v>2045</v>
      </c>
      <c r="N1019" s="943">
        <v>2050</v>
      </c>
    </row>
    <row r="1020" spans="1:19" ht="12.75" customHeight="1" x14ac:dyDescent="0.2">
      <c r="E1020" s="354"/>
      <c r="F1020" s="354"/>
      <c r="G1020" s="354"/>
      <c r="H1020" s="361" t="str">
        <f>[1]I_Summary!H885</f>
        <v>t CO2e / TJ</v>
      </c>
      <c r="I1020" s="944"/>
      <c r="J1020" s="944"/>
      <c r="K1020" s="944"/>
      <c r="L1020" s="944"/>
      <c r="M1020" s="944"/>
      <c r="N1020" s="944"/>
    </row>
    <row r="1021" spans="1:19" ht="12.75" customHeight="1" x14ac:dyDescent="0.2">
      <c r="B1021" s="219"/>
      <c r="C1021" s="219"/>
      <c r="D1021" s="337" t="s">
        <v>117</v>
      </c>
      <c r="E1021" s="931" t="str">
        <f>Translations!$B$319</f>
        <v>Wartości docelowe w odniesieniu do wartości wyjściowych</v>
      </c>
      <c r="F1021" s="931"/>
      <c r="G1021" s="932"/>
      <c r="H1021" s="58" t="str">
        <f>[1]I_Summary!H886</f>
        <v/>
      </c>
      <c r="I1021" s="12" t="str">
        <f>[1]I_Summary!I886</f>
        <v>N.A.</v>
      </c>
      <c r="J1021" s="12" t="str">
        <f>[1]I_Summary!J886</f>
        <v>N.A.</v>
      </c>
      <c r="K1021" s="12" t="str">
        <f>[1]I_Summary!K886</f>
        <v>N.A.</v>
      </c>
      <c r="L1021" s="12" t="str">
        <f>[1]I_Summary!L886</f>
        <v>N.A.</v>
      </c>
      <c r="M1021" s="12" t="str">
        <f>[1]I_Summary!M886</f>
        <v>N.A.</v>
      </c>
      <c r="N1021" s="12" t="str">
        <f>[1]I_Summary!N886</f>
        <v>N.A.</v>
      </c>
      <c r="P1021" s="275" t="str">
        <f>EUconst_SubRelToBaseline&amp;R1010</f>
        <v>RelBL_Fuel benchmark sub-installation, CL, non-CBAM</v>
      </c>
    </row>
    <row r="1022" spans="1:19" ht="12.75" customHeight="1" x14ac:dyDescent="0.2">
      <c r="B1022" s="219"/>
      <c r="C1022" s="219"/>
      <c r="D1022" s="337" t="s">
        <v>118</v>
      </c>
      <c r="E1022" s="933" t="str">
        <f>Translations!$B$320</f>
        <v>Wartości docelowe w odniesieniu do wielkości benchmarku</v>
      </c>
      <c r="F1022" s="933"/>
      <c r="G1022" s="934"/>
      <c r="H1022" s="59">
        <f>[1]I_Summary!H887</f>
        <v>42.6</v>
      </c>
      <c r="I1022" s="5" t="str">
        <f>[1]I_Summary!I887</f>
        <v/>
      </c>
      <c r="J1022" s="5" t="str">
        <f>[1]I_Summary!J887</f>
        <v/>
      </c>
      <c r="K1022" s="5" t="str">
        <f>[1]I_Summary!K887</f>
        <v/>
      </c>
      <c r="L1022" s="5" t="str">
        <f>[1]I_Summary!L887</f>
        <v/>
      </c>
      <c r="M1022" s="5" t="str">
        <f>[1]I_Summary!M887</f>
        <v/>
      </c>
      <c r="N1022" s="5" t="str">
        <f>[1]I_Summary!N887</f>
        <v/>
      </c>
      <c r="P1022" s="275" t="str">
        <f>EUconst_SubRelToBM&amp;R1010</f>
        <v>RelBM_Fuel benchmark sub-installation, CL, non-CBAM</v>
      </c>
    </row>
    <row r="1023" spans="1:19" ht="5.0999999999999996" customHeight="1" x14ac:dyDescent="0.2">
      <c r="B1023" s="219"/>
      <c r="C1023" s="219"/>
    </row>
    <row r="1024" spans="1:19" ht="25.5" customHeight="1" x14ac:dyDescent="0.2">
      <c r="B1024" s="219"/>
      <c r="C1024" s="219"/>
      <c r="D1024" s="354"/>
      <c r="E1024" s="354"/>
      <c r="F1024" s="354"/>
      <c r="G1024" s="354"/>
      <c r="H1024" s="355" t="str">
        <f>Translations!$B$271</f>
        <v>Wartość wyjściowa</v>
      </c>
      <c r="I1024" s="943">
        <v>2025</v>
      </c>
      <c r="J1024" s="943">
        <v>2030</v>
      </c>
      <c r="K1024" s="943">
        <v>2035</v>
      </c>
      <c r="L1024" s="943">
        <v>2040</v>
      </c>
      <c r="M1024" s="943">
        <v>2045</v>
      </c>
      <c r="N1024" s="943">
        <v>2050</v>
      </c>
    </row>
    <row r="1025" spans="2:16" ht="12.75" customHeight="1" x14ac:dyDescent="0.2">
      <c r="B1025" s="219"/>
      <c r="C1025" s="219"/>
      <c r="G1025" s="354"/>
      <c r="H1025" s="361" t="str">
        <f>[1]I_Summary!H890</f>
        <v>t CO2e / TJ</v>
      </c>
      <c r="I1025" s="944"/>
      <c r="J1025" s="944"/>
      <c r="K1025" s="944"/>
      <c r="L1025" s="944"/>
      <c r="M1025" s="944"/>
      <c r="N1025" s="944"/>
    </row>
    <row r="1026" spans="2:16" ht="12.75" customHeight="1" x14ac:dyDescent="0.2">
      <c r="B1026" s="219"/>
      <c r="C1026" s="219"/>
      <c r="D1026" s="337" t="s">
        <v>119</v>
      </c>
      <c r="E1026" s="953" t="str">
        <f>Translations!$B$321</f>
        <v>Bezwzględna redukcja w porównaniu z wartością wyjściową</v>
      </c>
      <c r="F1026" s="953"/>
      <c r="G1026" s="953"/>
      <c r="H1026" s="372" t="str">
        <f>[1]I_Summary!H891</f>
        <v/>
      </c>
      <c r="I1026" s="373" t="str">
        <f>[1]I_Summary!I891</f>
        <v/>
      </c>
      <c r="J1026" s="373" t="str">
        <f>[1]I_Summary!J891</f>
        <v/>
      </c>
      <c r="K1026" s="373" t="str">
        <f>[1]I_Summary!K891</f>
        <v/>
      </c>
      <c r="L1026" s="373" t="str">
        <f>[1]I_Summary!L891</f>
        <v/>
      </c>
      <c r="M1026" s="373" t="str">
        <f>[1]I_Summary!M891</f>
        <v/>
      </c>
      <c r="N1026" s="373" t="str">
        <f>[1]I_Summary!N891</f>
        <v/>
      </c>
      <c r="P1026" s="340" t="str">
        <f>EUconst_SubAbsoluteReduction&amp;R1010</f>
        <v>AbsRed_Fuel benchmark sub-installation, CL, non-CBAM</v>
      </c>
    </row>
    <row r="1027" spans="2:16" ht="5.0999999999999996" customHeight="1" x14ac:dyDescent="0.2">
      <c r="B1027" s="219"/>
      <c r="C1027" s="219"/>
    </row>
    <row r="1028" spans="2:16" ht="12.75" customHeight="1" x14ac:dyDescent="0.2">
      <c r="B1028" s="219"/>
      <c r="C1028" s="219"/>
      <c r="D1028" s="337" t="s">
        <v>120</v>
      </c>
      <c r="E1028" s="176" t="str">
        <f>Translations!$B$322</f>
        <v>Wpływ każdego środka na redukcję (100% = wartość wyjściowa z pkt i.)</v>
      </c>
    </row>
    <row r="1029" spans="2:16" ht="5.0999999999999996" customHeight="1" x14ac:dyDescent="0.2">
      <c r="B1029" s="219"/>
      <c r="C1029" s="219"/>
    </row>
    <row r="1030" spans="2:16" ht="12.75" customHeight="1" x14ac:dyDescent="0.2">
      <c r="B1030" s="219"/>
      <c r="C1030" s="219"/>
      <c r="D1030" s="337"/>
      <c r="E1030" s="365" t="str">
        <f>Translations!$B$199</f>
        <v>Środki</v>
      </c>
      <c r="F1030" s="183"/>
      <c r="G1030" s="958" t="str">
        <f>Translations!$B$228</f>
        <v>Szczegółowy opis inwestycji</v>
      </c>
      <c r="H1030" s="959"/>
      <c r="I1030" s="290">
        <v>2025</v>
      </c>
      <c r="J1030" s="290">
        <v>2030</v>
      </c>
      <c r="K1030" s="290">
        <v>2035</v>
      </c>
      <c r="L1030" s="290">
        <v>2040</v>
      </c>
      <c r="M1030" s="290">
        <v>2045</v>
      </c>
      <c r="N1030" s="290">
        <v>2050</v>
      </c>
    </row>
    <row r="1031" spans="2:16" ht="12.75" customHeight="1" x14ac:dyDescent="0.2">
      <c r="B1031" s="219"/>
      <c r="C1031" s="219"/>
      <c r="D1031" s="301">
        <v>1</v>
      </c>
      <c r="E1031" s="957" t="str">
        <f>[1]I_Summary!E896</f>
        <v/>
      </c>
      <c r="F1031" s="957"/>
      <c r="G1031" s="249" t="str">
        <f>[1]I_Summary!G896</f>
        <v/>
      </c>
      <c r="H1031" s="250"/>
      <c r="I1031" s="6" t="str">
        <f>[1]I_Summary!I896</f>
        <v/>
      </c>
      <c r="J1031" s="6" t="str">
        <f>[1]I_Summary!J896</f>
        <v/>
      </c>
      <c r="K1031" s="6" t="str">
        <f>[1]I_Summary!K896</f>
        <v/>
      </c>
      <c r="L1031" s="6" t="str">
        <f>[1]I_Summary!L896</f>
        <v/>
      </c>
      <c r="M1031" s="6" t="str">
        <f>[1]I_Summary!M896</f>
        <v/>
      </c>
      <c r="N1031" s="6" t="str">
        <f>[1]I_Summary!N896</f>
        <v/>
      </c>
      <c r="P1031" s="340" t="str">
        <f>EUconst_SubMeasureImpact&amp;R1010&amp;"_"&amp;D1031</f>
        <v>SubMeasImp_Fuel benchmark sub-installation, CL, non-CBAM_1</v>
      </c>
    </row>
    <row r="1032" spans="2:16" ht="12.75" customHeight="1" x14ac:dyDescent="0.2">
      <c r="B1032" s="219"/>
      <c r="C1032" s="219"/>
      <c r="D1032" s="301">
        <v>2</v>
      </c>
      <c r="E1032" s="945" t="str">
        <f>[1]I_Summary!E897</f>
        <v/>
      </c>
      <c r="F1032" s="946"/>
      <c r="G1032" s="251" t="str">
        <f>[1]I_Summary!G897</f>
        <v/>
      </c>
      <c r="H1032" s="252"/>
      <c r="I1032" s="7" t="str">
        <f>[1]I_Summary!I897</f>
        <v/>
      </c>
      <c r="J1032" s="7" t="str">
        <f>[1]I_Summary!J897</f>
        <v/>
      </c>
      <c r="K1032" s="7" t="str">
        <f>[1]I_Summary!K897</f>
        <v/>
      </c>
      <c r="L1032" s="7" t="str">
        <f>[1]I_Summary!L897</f>
        <v/>
      </c>
      <c r="M1032" s="7" t="str">
        <f>[1]I_Summary!M897</f>
        <v/>
      </c>
      <c r="N1032" s="7" t="str">
        <f>[1]I_Summary!N897</f>
        <v/>
      </c>
      <c r="P1032" s="340" t="str">
        <f>EUconst_SubMeasureImpact&amp;R1010&amp;"_"&amp;D1032</f>
        <v>SubMeasImp_Fuel benchmark sub-installation, CL, non-CBAM_2</v>
      </c>
    </row>
    <row r="1033" spans="2:16" ht="12.75" customHeight="1" x14ac:dyDescent="0.2">
      <c r="B1033" s="219"/>
      <c r="C1033" s="219"/>
      <c r="D1033" s="301">
        <v>3</v>
      </c>
      <c r="E1033" s="945" t="str">
        <f>[1]I_Summary!E898</f>
        <v/>
      </c>
      <c r="F1033" s="946"/>
      <c r="G1033" s="251" t="str">
        <f>[1]I_Summary!G898</f>
        <v/>
      </c>
      <c r="H1033" s="252"/>
      <c r="I1033" s="7" t="str">
        <f>[1]I_Summary!I898</f>
        <v/>
      </c>
      <c r="J1033" s="7" t="str">
        <f>[1]I_Summary!J898</f>
        <v/>
      </c>
      <c r="K1033" s="7" t="str">
        <f>[1]I_Summary!K898</f>
        <v/>
      </c>
      <c r="L1033" s="7" t="str">
        <f>[1]I_Summary!L898</f>
        <v/>
      </c>
      <c r="M1033" s="7" t="str">
        <f>[1]I_Summary!M898</f>
        <v/>
      </c>
      <c r="N1033" s="7" t="str">
        <f>[1]I_Summary!N898</f>
        <v/>
      </c>
      <c r="P1033" s="340" t="str">
        <f>EUconst_SubMeasureImpact&amp;R1010&amp;"_"&amp;D1033</f>
        <v>SubMeasImp_Fuel benchmark sub-installation, CL, non-CBAM_3</v>
      </c>
    </row>
    <row r="1034" spans="2:16" ht="12.75" customHeight="1" x14ac:dyDescent="0.2">
      <c r="B1034" s="219"/>
      <c r="C1034" s="219"/>
      <c r="D1034" s="301">
        <v>4</v>
      </c>
      <c r="E1034" s="945" t="str">
        <f>[1]I_Summary!E899</f>
        <v/>
      </c>
      <c r="F1034" s="946"/>
      <c r="G1034" s="251" t="str">
        <f>[1]I_Summary!G899</f>
        <v/>
      </c>
      <c r="H1034" s="252"/>
      <c r="I1034" s="7" t="str">
        <f>[1]I_Summary!I899</f>
        <v/>
      </c>
      <c r="J1034" s="7" t="str">
        <f>[1]I_Summary!J899</f>
        <v/>
      </c>
      <c r="K1034" s="7" t="str">
        <f>[1]I_Summary!K899</f>
        <v/>
      </c>
      <c r="L1034" s="7" t="str">
        <f>[1]I_Summary!L899</f>
        <v/>
      </c>
      <c r="M1034" s="7" t="str">
        <f>[1]I_Summary!M899</f>
        <v/>
      </c>
      <c r="N1034" s="7" t="str">
        <f>[1]I_Summary!N899</f>
        <v/>
      </c>
      <c r="P1034" s="340" t="str">
        <f>EUconst_SubMeasureImpact&amp;R1010&amp;"_"&amp;D1034</f>
        <v>SubMeasImp_Fuel benchmark sub-installation, CL, non-CBAM_4</v>
      </c>
    </row>
    <row r="1035" spans="2:16" ht="12.75" customHeight="1" x14ac:dyDescent="0.2">
      <c r="B1035" s="219"/>
      <c r="C1035" s="219"/>
      <c r="D1035" s="301">
        <v>5</v>
      </c>
      <c r="E1035" s="945" t="str">
        <f>[1]I_Summary!E900</f>
        <v/>
      </c>
      <c r="F1035" s="946"/>
      <c r="G1035" s="251" t="str">
        <f>[1]I_Summary!G900</f>
        <v/>
      </c>
      <c r="H1035" s="252"/>
      <c r="I1035" s="7" t="str">
        <f>[1]I_Summary!I900</f>
        <v/>
      </c>
      <c r="J1035" s="7" t="str">
        <f>[1]I_Summary!J900</f>
        <v/>
      </c>
      <c r="K1035" s="7" t="str">
        <f>[1]I_Summary!K900</f>
        <v/>
      </c>
      <c r="L1035" s="7" t="str">
        <f>[1]I_Summary!L900</f>
        <v/>
      </c>
      <c r="M1035" s="7" t="str">
        <f>[1]I_Summary!M900</f>
        <v/>
      </c>
      <c r="N1035" s="7" t="str">
        <f>[1]I_Summary!N900</f>
        <v/>
      </c>
      <c r="P1035" s="340" t="str">
        <f>EUconst_SubMeasureImpact&amp;R1010&amp;"_"&amp;D1035</f>
        <v>SubMeasImp_Fuel benchmark sub-installation, CL, non-CBAM_5</v>
      </c>
    </row>
    <row r="1036" spans="2:16" ht="12.75" customHeight="1" x14ac:dyDescent="0.2">
      <c r="B1036" s="219"/>
      <c r="C1036" s="219"/>
      <c r="D1036" s="301">
        <v>6</v>
      </c>
      <c r="E1036" s="945" t="str">
        <f>[1]I_Summary!E901</f>
        <v/>
      </c>
      <c r="F1036" s="946"/>
      <c r="G1036" s="251" t="str">
        <f>[1]I_Summary!G901</f>
        <v/>
      </c>
      <c r="H1036" s="252"/>
      <c r="I1036" s="7" t="str">
        <f>[1]I_Summary!I901</f>
        <v/>
      </c>
      <c r="J1036" s="7" t="str">
        <f>[1]I_Summary!J901</f>
        <v/>
      </c>
      <c r="K1036" s="7" t="str">
        <f>[1]I_Summary!K901</f>
        <v/>
      </c>
      <c r="L1036" s="7" t="str">
        <f>[1]I_Summary!L901</f>
        <v/>
      </c>
      <c r="M1036" s="7" t="str">
        <f>[1]I_Summary!M901</f>
        <v/>
      </c>
      <c r="N1036" s="7" t="str">
        <f>[1]I_Summary!N901</f>
        <v/>
      </c>
      <c r="P1036" s="340" t="str">
        <f>EUconst_SubMeasureImpact&amp;R1010&amp;"_"&amp;D1036</f>
        <v>SubMeasImp_Fuel benchmark sub-installation, CL, non-CBAM_6</v>
      </c>
    </row>
    <row r="1037" spans="2:16" ht="12.75" customHeight="1" x14ac:dyDescent="0.2">
      <c r="B1037" s="219"/>
      <c r="C1037" s="219"/>
      <c r="D1037" s="301">
        <v>7</v>
      </c>
      <c r="E1037" s="945" t="str">
        <f>[1]I_Summary!E902</f>
        <v/>
      </c>
      <c r="F1037" s="946"/>
      <c r="G1037" s="251" t="str">
        <f>[1]I_Summary!G902</f>
        <v/>
      </c>
      <c r="H1037" s="252"/>
      <c r="I1037" s="7" t="str">
        <f>[1]I_Summary!I902</f>
        <v/>
      </c>
      <c r="J1037" s="7" t="str">
        <f>[1]I_Summary!J902</f>
        <v/>
      </c>
      <c r="K1037" s="7" t="str">
        <f>[1]I_Summary!K902</f>
        <v/>
      </c>
      <c r="L1037" s="7" t="str">
        <f>[1]I_Summary!L902</f>
        <v/>
      </c>
      <c r="M1037" s="7" t="str">
        <f>[1]I_Summary!M902</f>
        <v/>
      </c>
      <c r="N1037" s="7" t="str">
        <f>[1]I_Summary!N902</f>
        <v/>
      </c>
      <c r="P1037" s="340" t="str">
        <f>EUconst_SubMeasureImpact&amp;R1010&amp;"_"&amp;D1037</f>
        <v>SubMeasImp_Fuel benchmark sub-installation, CL, non-CBAM_7</v>
      </c>
    </row>
    <row r="1038" spans="2:16" ht="12.75" customHeight="1" x14ac:dyDescent="0.2">
      <c r="B1038" s="219"/>
      <c r="C1038" s="219"/>
      <c r="D1038" s="301">
        <v>8</v>
      </c>
      <c r="E1038" s="945" t="str">
        <f>[1]I_Summary!E903</f>
        <v/>
      </c>
      <c r="F1038" s="946"/>
      <c r="G1038" s="251" t="str">
        <f>[1]I_Summary!G903</f>
        <v/>
      </c>
      <c r="H1038" s="252"/>
      <c r="I1038" s="7" t="str">
        <f>[1]I_Summary!I903</f>
        <v/>
      </c>
      <c r="J1038" s="7" t="str">
        <f>[1]I_Summary!J903</f>
        <v/>
      </c>
      <c r="K1038" s="7" t="str">
        <f>[1]I_Summary!K903</f>
        <v/>
      </c>
      <c r="L1038" s="7" t="str">
        <f>[1]I_Summary!L903</f>
        <v/>
      </c>
      <c r="M1038" s="7" t="str">
        <f>[1]I_Summary!M903</f>
        <v/>
      </c>
      <c r="N1038" s="7" t="str">
        <f>[1]I_Summary!N903</f>
        <v/>
      </c>
      <c r="P1038" s="340" t="str">
        <f>EUconst_SubMeasureImpact&amp;R1010&amp;"_"&amp;D1038</f>
        <v>SubMeasImp_Fuel benchmark sub-installation, CL, non-CBAM_8</v>
      </c>
    </row>
    <row r="1039" spans="2:16" ht="12.75" customHeight="1" x14ac:dyDescent="0.2">
      <c r="B1039" s="219"/>
      <c r="C1039" s="219"/>
      <c r="D1039" s="301">
        <v>9</v>
      </c>
      <c r="E1039" s="945" t="str">
        <f>[1]I_Summary!E904</f>
        <v/>
      </c>
      <c r="F1039" s="946"/>
      <c r="G1039" s="251" t="str">
        <f>[1]I_Summary!G904</f>
        <v/>
      </c>
      <c r="H1039" s="252"/>
      <c r="I1039" s="7" t="str">
        <f>[1]I_Summary!I904</f>
        <v/>
      </c>
      <c r="J1039" s="7" t="str">
        <f>[1]I_Summary!J904</f>
        <v/>
      </c>
      <c r="K1039" s="7" t="str">
        <f>[1]I_Summary!K904</f>
        <v/>
      </c>
      <c r="L1039" s="7" t="str">
        <f>[1]I_Summary!L904</f>
        <v/>
      </c>
      <c r="M1039" s="7" t="str">
        <f>[1]I_Summary!M904</f>
        <v/>
      </c>
      <c r="N1039" s="7" t="str">
        <f>[1]I_Summary!N904</f>
        <v/>
      </c>
      <c r="P1039" s="340" t="str">
        <f>EUconst_SubMeasureImpact&amp;R1010&amp;"_"&amp;D1039</f>
        <v>SubMeasImp_Fuel benchmark sub-installation, CL, non-CBAM_9</v>
      </c>
    </row>
    <row r="1040" spans="2:16" ht="12.75" customHeight="1" x14ac:dyDescent="0.2">
      <c r="B1040" s="219"/>
      <c r="C1040" s="219"/>
      <c r="D1040" s="301">
        <v>10</v>
      </c>
      <c r="E1040" s="947" t="str">
        <f>[1]I_Summary!E905</f>
        <v/>
      </c>
      <c r="F1040" s="948"/>
      <c r="G1040" s="253" t="str">
        <f>[1]I_Summary!G905</f>
        <v/>
      </c>
      <c r="H1040" s="254"/>
      <c r="I1040" s="8" t="str">
        <f>[1]I_Summary!I905</f>
        <v/>
      </c>
      <c r="J1040" s="8" t="str">
        <f>[1]I_Summary!J905</f>
        <v/>
      </c>
      <c r="K1040" s="8" t="str">
        <f>[1]I_Summary!K905</f>
        <v/>
      </c>
      <c r="L1040" s="8" t="str">
        <f>[1]I_Summary!L905</f>
        <v/>
      </c>
      <c r="M1040" s="8" t="str">
        <f>[1]I_Summary!M905</f>
        <v/>
      </c>
      <c r="N1040" s="8" t="str">
        <f>[1]I_Summary!N905</f>
        <v/>
      </c>
      <c r="P1040" s="340" t="str">
        <f>EUconst_SubMeasureImpact&amp;R1010&amp;"_"&amp;D1040</f>
        <v>SubMeasImp_Fuel benchmark sub-installation, CL, non-CBAM_10</v>
      </c>
    </row>
    <row r="1041" spans="2:16" ht="12.75" customHeight="1" x14ac:dyDescent="0.2">
      <c r="B1041" s="219"/>
      <c r="C1041" s="219"/>
      <c r="H1041" s="366" t="str">
        <f>Translations!$B$323</f>
        <v>SUMA</v>
      </c>
      <c r="I1041" s="367" t="str">
        <f>[1]I_Summary!I906</f>
        <v/>
      </c>
      <c r="J1041" s="367" t="str">
        <f>[1]I_Summary!J906</f>
        <v/>
      </c>
      <c r="K1041" s="367" t="str">
        <f>[1]I_Summary!K906</f>
        <v/>
      </c>
      <c r="L1041" s="367" t="str">
        <f>[1]I_Summary!L906</f>
        <v/>
      </c>
      <c r="M1041" s="367" t="str">
        <f>[1]I_Summary!M906</f>
        <v/>
      </c>
      <c r="N1041" s="367" t="str">
        <f>[1]I_Summary!N906</f>
        <v/>
      </c>
    </row>
    <row r="1042" spans="2:16" ht="5.0999999999999996" customHeight="1" x14ac:dyDescent="0.2">
      <c r="B1042" s="219"/>
      <c r="C1042" s="219"/>
    </row>
    <row r="1043" spans="2:16" ht="12.75" customHeight="1" x14ac:dyDescent="0.2">
      <c r="B1043" s="219"/>
      <c r="C1043" s="219"/>
      <c r="D1043" s="337" t="s">
        <v>121</v>
      </c>
      <c r="E1043" s="176" t="str">
        <f>Translations!$B$324</f>
        <v>Wpływ każdego środka na redukcję (100% = wartość wyjściowa z pkt i.)</v>
      </c>
    </row>
    <row r="1044" spans="2:16" ht="5.0999999999999996" customHeight="1" x14ac:dyDescent="0.2">
      <c r="B1044" s="219"/>
      <c r="C1044" s="219"/>
    </row>
    <row r="1045" spans="2:16" ht="12.75" customHeight="1" x14ac:dyDescent="0.2">
      <c r="B1045" s="219"/>
      <c r="C1045" s="219"/>
      <c r="E1045" s="365" t="str">
        <f>Translations!$B$199</f>
        <v>Środki</v>
      </c>
      <c r="F1045" s="183"/>
      <c r="G1045" s="368" t="str">
        <f>Translations!$B$228</f>
        <v>Szczegółowy opis inwestycji</v>
      </c>
      <c r="I1045" s="290">
        <v>2025</v>
      </c>
      <c r="J1045" s="290">
        <v>2030</v>
      </c>
      <c r="K1045" s="290">
        <v>2035</v>
      </c>
      <c r="L1045" s="290">
        <v>2040</v>
      </c>
      <c r="M1045" s="290">
        <v>2045</v>
      </c>
      <c r="N1045" s="290">
        <v>2050</v>
      </c>
    </row>
    <row r="1046" spans="2:16" ht="12.75" customHeight="1" x14ac:dyDescent="0.2">
      <c r="B1046" s="219"/>
      <c r="C1046" s="219"/>
      <c r="D1046" s="301">
        <v>1</v>
      </c>
      <c r="E1046" s="957" t="str">
        <f>[1]I_Summary!E911</f>
        <v/>
      </c>
      <c r="F1046" s="957"/>
      <c r="G1046" s="249" t="str">
        <f>[1]I_Summary!G911</f>
        <v/>
      </c>
      <c r="H1046" s="250"/>
      <c r="I1046" s="6" t="str">
        <f>[1]I_Summary!I911</f>
        <v/>
      </c>
      <c r="J1046" s="6" t="str">
        <f>[1]I_Summary!J911</f>
        <v/>
      </c>
      <c r="K1046" s="6" t="str">
        <f>[1]I_Summary!K911</f>
        <v/>
      </c>
      <c r="L1046" s="6" t="str">
        <f>[1]I_Summary!L911</f>
        <v/>
      </c>
      <c r="M1046" s="6" t="str">
        <f>[1]I_Summary!M911</f>
        <v/>
      </c>
      <c r="N1046" s="6" t="str">
        <f>[1]I_Summary!N911</f>
        <v/>
      </c>
      <c r="P1046" s="340" t="str">
        <f>EUconst_SubAbsoluteReduction&amp;R1010</f>
        <v>AbsRed_Fuel benchmark sub-installation, CL, non-CBAM</v>
      </c>
    </row>
    <row r="1047" spans="2:16" ht="12.75" customHeight="1" x14ac:dyDescent="0.2">
      <c r="B1047" s="219"/>
      <c r="C1047" s="219"/>
      <c r="D1047" s="301">
        <v>2</v>
      </c>
      <c r="E1047" s="945" t="str">
        <f>[1]I_Summary!E912</f>
        <v/>
      </c>
      <c r="F1047" s="946"/>
      <c r="G1047" s="251" t="str">
        <f>[1]I_Summary!G912</f>
        <v/>
      </c>
      <c r="H1047" s="252"/>
      <c r="I1047" s="7" t="str">
        <f>[1]I_Summary!I912</f>
        <v/>
      </c>
      <c r="J1047" s="7" t="str">
        <f>[1]I_Summary!J912</f>
        <v/>
      </c>
      <c r="K1047" s="7" t="str">
        <f>[1]I_Summary!K912</f>
        <v/>
      </c>
      <c r="L1047" s="7" t="str">
        <f>[1]I_Summary!L912</f>
        <v/>
      </c>
      <c r="M1047" s="7" t="str">
        <f>[1]I_Summary!M912</f>
        <v/>
      </c>
      <c r="N1047" s="7" t="str">
        <f>[1]I_Summary!N912</f>
        <v/>
      </c>
      <c r="P1047" s="340" t="str">
        <f>EUconst_SubAbsoluteReduction&amp;R1010</f>
        <v>AbsRed_Fuel benchmark sub-installation, CL, non-CBAM</v>
      </c>
    </row>
    <row r="1048" spans="2:16" ht="12.75" customHeight="1" x14ac:dyDescent="0.2">
      <c r="B1048" s="219"/>
      <c r="C1048" s="219"/>
      <c r="D1048" s="301">
        <v>3</v>
      </c>
      <c r="E1048" s="945" t="str">
        <f>[1]I_Summary!E913</f>
        <v/>
      </c>
      <c r="F1048" s="946"/>
      <c r="G1048" s="251" t="str">
        <f>[1]I_Summary!G913</f>
        <v/>
      </c>
      <c r="H1048" s="252"/>
      <c r="I1048" s="7" t="str">
        <f>[1]I_Summary!I913</f>
        <v/>
      </c>
      <c r="J1048" s="7" t="str">
        <f>[1]I_Summary!J913</f>
        <v/>
      </c>
      <c r="K1048" s="7" t="str">
        <f>[1]I_Summary!K913</f>
        <v/>
      </c>
      <c r="L1048" s="7" t="str">
        <f>[1]I_Summary!L913</f>
        <v/>
      </c>
      <c r="M1048" s="7" t="str">
        <f>[1]I_Summary!M913</f>
        <v/>
      </c>
      <c r="N1048" s="7" t="str">
        <f>[1]I_Summary!N913</f>
        <v/>
      </c>
      <c r="P1048" s="340" t="str">
        <f>EUconst_SubAbsoluteReduction&amp;R1010</f>
        <v>AbsRed_Fuel benchmark sub-installation, CL, non-CBAM</v>
      </c>
    </row>
    <row r="1049" spans="2:16" ht="12.75" customHeight="1" x14ac:dyDescent="0.2">
      <c r="B1049" s="219"/>
      <c r="C1049" s="219"/>
      <c r="D1049" s="301">
        <v>4</v>
      </c>
      <c r="E1049" s="945" t="str">
        <f>[1]I_Summary!E914</f>
        <v/>
      </c>
      <c r="F1049" s="946"/>
      <c r="G1049" s="251" t="str">
        <f>[1]I_Summary!G914</f>
        <v/>
      </c>
      <c r="H1049" s="252"/>
      <c r="I1049" s="7" t="str">
        <f>[1]I_Summary!I914</f>
        <v/>
      </c>
      <c r="J1049" s="7" t="str">
        <f>[1]I_Summary!J914</f>
        <v/>
      </c>
      <c r="K1049" s="7" t="str">
        <f>[1]I_Summary!K914</f>
        <v/>
      </c>
      <c r="L1049" s="7" t="str">
        <f>[1]I_Summary!L914</f>
        <v/>
      </c>
      <c r="M1049" s="7" t="str">
        <f>[1]I_Summary!M914</f>
        <v/>
      </c>
      <c r="N1049" s="7" t="str">
        <f>[1]I_Summary!N914</f>
        <v/>
      </c>
      <c r="P1049" s="340" t="str">
        <f>EUconst_SubAbsoluteReduction&amp;R1010</f>
        <v>AbsRed_Fuel benchmark sub-installation, CL, non-CBAM</v>
      </c>
    </row>
    <row r="1050" spans="2:16" ht="12.75" customHeight="1" x14ac:dyDescent="0.2">
      <c r="B1050" s="219"/>
      <c r="C1050" s="219"/>
      <c r="D1050" s="301">
        <v>5</v>
      </c>
      <c r="E1050" s="945" t="str">
        <f>[1]I_Summary!E915</f>
        <v/>
      </c>
      <c r="F1050" s="946"/>
      <c r="G1050" s="251" t="str">
        <f>[1]I_Summary!G915</f>
        <v/>
      </c>
      <c r="H1050" s="252"/>
      <c r="I1050" s="7" t="str">
        <f>[1]I_Summary!I915</f>
        <v/>
      </c>
      <c r="J1050" s="7" t="str">
        <f>[1]I_Summary!J915</f>
        <v/>
      </c>
      <c r="K1050" s="7" t="str">
        <f>[1]I_Summary!K915</f>
        <v/>
      </c>
      <c r="L1050" s="7" t="str">
        <f>[1]I_Summary!L915</f>
        <v/>
      </c>
      <c r="M1050" s="7" t="str">
        <f>[1]I_Summary!M915</f>
        <v/>
      </c>
      <c r="N1050" s="7" t="str">
        <f>[1]I_Summary!N915</f>
        <v/>
      </c>
      <c r="P1050" s="340" t="str">
        <f>EUconst_SubAbsoluteReduction&amp;R1010</f>
        <v>AbsRed_Fuel benchmark sub-installation, CL, non-CBAM</v>
      </c>
    </row>
    <row r="1051" spans="2:16" ht="12.75" customHeight="1" x14ac:dyDescent="0.2">
      <c r="B1051" s="219"/>
      <c r="C1051" s="219"/>
      <c r="D1051" s="301">
        <v>6</v>
      </c>
      <c r="E1051" s="945" t="str">
        <f>[1]I_Summary!E916</f>
        <v/>
      </c>
      <c r="F1051" s="946"/>
      <c r="G1051" s="251" t="str">
        <f>[1]I_Summary!G916</f>
        <v/>
      </c>
      <c r="H1051" s="252"/>
      <c r="I1051" s="7" t="str">
        <f>[1]I_Summary!I916</f>
        <v/>
      </c>
      <c r="J1051" s="7" t="str">
        <f>[1]I_Summary!J916</f>
        <v/>
      </c>
      <c r="K1051" s="7" t="str">
        <f>[1]I_Summary!K916</f>
        <v/>
      </c>
      <c r="L1051" s="7" t="str">
        <f>[1]I_Summary!L916</f>
        <v/>
      </c>
      <c r="M1051" s="7" t="str">
        <f>[1]I_Summary!M916</f>
        <v/>
      </c>
      <c r="N1051" s="7" t="str">
        <f>[1]I_Summary!N916</f>
        <v/>
      </c>
      <c r="P1051" s="340" t="str">
        <f>EUconst_SubAbsoluteReduction&amp;R1010</f>
        <v>AbsRed_Fuel benchmark sub-installation, CL, non-CBAM</v>
      </c>
    </row>
    <row r="1052" spans="2:16" ht="12.75" customHeight="1" x14ac:dyDescent="0.2">
      <c r="B1052" s="219"/>
      <c r="C1052" s="219"/>
      <c r="D1052" s="301">
        <v>7</v>
      </c>
      <c r="E1052" s="945" t="str">
        <f>[1]I_Summary!E917</f>
        <v/>
      </c>
      <c r="F1052" s="946"/>
      <c r="G1052" s="251" t="str">
        <f>[1]I_Summary!G917</f>
        <v/>
      </c>
      <c r="H1052" s="252"/>
      <c r="I1052" s="7" t="str">
        <f>[1]I_Summary!I917</f>
        <v/>
      </c>
      <c r="J1052" s="7" t="str">
        <f>[1]I_Summary!J917</f>
        <v/>
      </c>
      <c r="K1052" s="7" t="str">
        <f>[1]I_Summary!K917</f>
        <v/>
      </c>
      <c r="L1052" s="7" t="str">
        <f>[1]I_Summary!L917</f>
        <v/>
      </c>
      <c r="M1052" s="7" t="str">
        <f>[1]I_Summary!M917</f>
        <v/>
      </c>
      <c r="N1052" s="7" t="str">
        <f>[1]I_Summary!N917</f>
        <v/>
      </c>
      <c r="P1052" s="340" t="str">
        <f>EUconst_SubAbsoluteReduction&amp;R1010</f>
        <v>AbsRed_Fuel benchmark sub-installation, CL, non-CBAM</v>
      </c>
    </row>
    <row r="1053" spans="2:16" ht="12.75" customHeight="1" x14ac:dyDescent="0.2">
      <c r="B1053" s="219"/>
      <c r="C1053" s="219"/>
      <c r="D1053" s="301">
        <v>8</v>
      </c>
      <c r="E1053" s="945" t="str">
        <f>[1]I_Summary!E918</f>
        <v/>
      </c>
      <c r="F1053" s="946"/>
      <c r="G1053" s="251" t="str">
        <f>[1]I_Summary!G918</f>
        <v/>
      </c>
      <c r="H1053" s="252"/>
      <c r="I1053" s="7" t="str">
        <f>[1]I_Summary!I918</f>
        <v/>
      </c>
      <c r="J1053" s="7" t="str">
        <f>[1]I_Summary!J918</f>
        <v/>
      </c>
      <c r="K1053" s="7" t="str">
        <f>[1]I_Summary!K918</f>
        <v/>
      </c>
      <c r="L1053" s="7" t="str">
        <f>[1]I_Summary!L918</f>
        <v/>
      </c>
      <c r="M1053" s="7" t="str">
        <f>[1]I_Summary!M918</f>
        <v/>
      </c>
      <c r="N1053" s="7" t="str">
        <f>[1]I_Summary!N918</f>
        <v/>
      </c>
      <c r="P1053" s="340" t="str">
        <f>EUconst_SubAbsoluteReduction&amp;R1010</f>
        <v>AbsRed_Fuel benchmark sub-installation, CL, non-CBAM</v>
      </c>
    </row>
    <row r="1054" spans="2:16" ht="12.75" customHeight="1" x14ac:dyDescent="0.2">
      <c r="B1054" s="219"/>
      <c r="C1054" s="219"/>
      <c r="D1054" s="301">
        <v>9</v>
      </c>
      <c r="E1054" s="945" t="str">
        <f>[1]I_Summary!E919</f>
        <v/>
      </c>
      <c r="F1054" s="946"/>
      <c r="G1054" s="251" t="str">
        <f>[1]I_Summary!G919</f>
        <v/>
      </c>
      <c r="H1054" s="252"/>
      <c r="I1054" s="7" t="str">
        <f>[1]I_Summary!I919</f>
        <v/>
      </c>
      <c r="J1054" s="7" t="str">
        <f>[1]I_Summary!J919</f>
        <v/>
      </c>
      <c r="K1054" s="7" t="str">
        <f>[1]I_Summary!K919</f>
        <v/>
      </c>
      <c r="L1054" s="7" t="str">
        <f>[1]I_Summary!L919</f>
        <v/>
      </c>
      <c r="M1054" s="7" t="str">
        <f>[1]I_Summary!M919</f>
        <v/>
      </c>
      <c r="N1054" s="7" t="str">
        <f>[1]I_Summary!N919</f>
        <v/>
      </c>
      <c r="P1054" s="340" t="str">
        <f>EUconst_SubAbsoluteReduction&amp;R1010</f>
        <v>AbsRed_Fuel benchmark sub-installation, CL, non-CBAM</v>
      </c>
    </row>
    <row r="1055" spans="2:16" ht="12.75" customHeight="1" x14ac:dyDescent="0.2">
      <c r="B1055" s="219"/>
      <c r="C1055" s="219"/>
      <c r="D1055" s="301">
        <v>10</v>
      </c>
      <c r="E1055" s="947" t="str">
        <f>[1]I_Summary!E920</f>
        <v/>
      </c>
      <c r="F1055" s="948"/>
      <c r="G1055" s="253" t="str">
        <f>[1]I_Summary!G920</f>
        <v/>
      </c>
      <c r="H1055" s="254"/>
      <c r="I1055" s="8" t="str">
        <f>[1]I_Summary!I920</f>
        <v/>
      </c>
      <c r="J1055" s="8" t="str">
        <f>[1]I_Summary!J920</f>
        <v/>
      </c>
      <c r="K1055" s="8" t="str">
        <f>[1]I_Summary!K920</f>
        <v/>
      </c>
      <c r="L1055" s="8" t="str">
        <f>[1]I_Summary!L920</f>
        <v/>
      </c>
      <c r="M1055" s="8" t="str">
        <f>[1]I_Summary!M920</f>
        <v/>
      </c>
      <c r="N1055" s="8" t="str">
        <f>[1]I_Summary!N920</f>
        <v/>
      </c>
      <c r="P1055" s="340" t="str">
        <f>EUconst_SubAbsoluteReduction&amp;R1010</f>
        <v>AbsRed_Fuel benchmark sub-installation, CL, non-CBAM</v>
      </c>
    </row>
    <row r="1056" spans="2:16" ht="12.75" customHeight="1" x14ac:dyDescent="0.2">
      <c r="B1056" s="219"/>
      <c r="C1056" s="219"/>
      <c r="H1056" s="366" t="str">
        <f>Translations!$B$323</f>
        <v>SUMA</v>
      </c>
      <c r="I1056" s="369" t="str">
        <f>[1]I_Summary!I921</f>
        <v/>
      </c>
      <c r="J1056" s="369" t="str">
        <f>[1]I_Summary!J921</f>
        <v/>
      </c>
      <c r="K1056" s="369" t="str">
        <f>[1]I_Summary!K921</f>
        <v/>
      </c>
      <c r="L1056" s="369" t="str">
        <f>[1]I_Summary!L921</f>
        <v/>
      </c>
      <c r="M1056" s="369" t="str">
        <f>[1]I_Summary!M921</f>
        <v/>
      </c>
      <c r="N1056" s="369" t="str">
        <f>[1]I_Summary!N921</f>
        <v/>
      </c>
    </row>
    <row r="1057" spans="1:19" ht="12.75" customHeight="1" x14ac:dyDescent="0.2"/>
    <row r="1058" spans="1:19" ht="5.0999999999999996" customHeight="1" thickBot="1" x14ac:dyDescent="0.25">
      <c r="E1058" s="334"/>
      <c r="F1058" s="183"/>
      <c r="G1058" s="183"/>
      <c r="H1058" s="183"/>
      <c r="I1058" s="183"/>
      <c r="J1058" s="183"/>
      <c r="K1058" s="183"/>
      <c r="L1058" s="183"/>
      <c r="M1058" s="183"/>
      <c r="N1058" s="183"/>
    </row>
    <row r="1059" spans="1:19" ht="5.0999999999999996" customHeight="1" thickBot="1" x14ac:dyDescent="0.3">
      <c r="C1059" s="335"/>
      <c r="D1059" s="335"/>
      <c r="E1059" s="335"/>
      <c r="F1059" s="335"/>
      <c r="G1059" s="335"/>
      <c r="H1059" s="335"/>
      <c r="I1059" s="335"/>
      <c r="J1059" s="335"/>
      <c r="K1059" s="335"/>
      <c r="L1059" s="335"/>
      <c r="M1059" s="335"/>
      <c r="N1059" s="335"/>
    </row>
    <row r="1060" spans="1:19" ht="20.100000000000001" customHeight="1" thickBot="1" x14ac:dyDescent="0.25">
      <c r="A1060" s="244">
        <v>7</v>
      </c>
      <c r="C1060" s="302">
        <v>16</v>
      </c>
      <c r="D1060" s="935" t="str">
        <f>Translations!$B$297</f>
        <v>Podinstalacje, dla których wprowadzono rozwiązania rezerwowe (fall-back):</v>
      </c>
      <c r="E1060" s="936"/>
      <c r="F1060" s="936"/>
      <c r="G1060" s="936"/>
      <c r="H1060" s="937"/>
      <c r="I1060" s="938" t="str">
        <f>[1]I_Summary!I925</f>
        <v>Fuel benchmark sub-installation, non-CL, non-CBAM</v>
      </c>
      <c r="J1060" s="939"/>
      <c r="K1060" s="939"/>
      <c r="L1060" s="940"/>
      <c r="M1060" s="941" t="str">
        <f>[1]I_Summary!M925</f>
        <v/>
      </c>
      <c r="N1060" s="942"/>
      <c r="P1060" s="370" t="str">
        <f>Translations!$B$325</f>
        <v>Podinstalacje rezerwowe</v>
      </c>
      <c r="R1060" s="336" t="str">
        <f>I1060</f>
        <v>Fuel benchmark sub-installation, non-CL, non-CBAM</v>
      </c>
    </row>
    <row r="1061" spans="1:19" ht="5.0999999999999996" customHeight="1" x14ac:dyDescent="0.2"/>
    <row r="1062" spans="1:19" ht="12.75" customHeight="1" x14ac:dyDescent="0.2">
      <c r="A1062" s="147"/>
      <c r="B1062" s="173"/>
      <c r="D1062" s="337"/>
      <c r="E1062" s="960" t="str">
        <f>Translations!$B$571</f>
        <v>Data rozpoczęcia</v>
      </c>
      <c r="F1062" s="961"/>
      <c r="G1062" s="339" t="str" cm="1">
        <f t="array" ref="G1062">IFERROR(INDEX([1]C_InstallationDescription!$V$39:$V$48,MATCH(INDEX(EUconst_FallBackListNumber,C1060-10),[1]C_InstallationDescription!$R$39:$R$48,0)),"")</f>
        <v/>
      </c>
      <c r="P1062" s="340" t="str">
        <f>EUconst_StartRow&amp;I1060</f>
        <v>Start_Fuel benchmark sub-installation, non-CL, non-CBAM</v>
      </c>
    </row>
    <row r="1063" spans="1:19" ht="12.75" customHeight="1" x14ac:dyDescent="0.2">
      <c r="A1063" s="147"/>
      <c r="B1063" s="173"/>
      <c r="D1063" s="337"/>
      <c r="E1063" s="962" t="s">
        <v>2275</v>
      </c>
      <c r="F1063" s="963"/>
      <c r="G1063" s="371" t="str" cm="1">
        <f t="array" ref="G1063">IFERROR(INDEX([1]C_InstallationDescription!$K$39:$K$48,MATCH(INDEX(EUconst_FallBackListNumber,C1060-10),[1]C_InstallationDescription!$R$39:$R$48,0)),"")</f>
        <v/>
      </c>
      <c r="O1063" s="343"/>
      <c r="P1063" s="340" t="str">
        <f>EUconst_CessationRow&amp;I1060</f>
        <v>Cessation_Fuel benchmark sub-installation, non-CL, non-CBAM</v>
      </c>
      <c r="Q1063" s="344"/>
      <c r="R1063" s="344"/>
      <c r="S1063" s="195"/>
    </row>
    <row r="1064" spans="1:19" ht="5.0999999999999996" customHeight="1" x14ac:dyDescent="0.2"/>
    <row r="1065" spans="1:19" ht="12.75" customHeight="1" x14ac:dyDescent="0.2">
      <c r="A1065" s="147"/>
      <c r="B1065" s="173"/>
      <c r="D1065" s="345"/>
      <c r="F1065" s="346"/>
      <c r="G1065" s="347" t="str">
        <f>[1]Translations!$B$169</f>
        <v>Baseline</v>
      </c>
      <c r="H1065" s="348" t="str">
        <f xml:space="preserve"> EUconst_Unit</f>
        <v>Jednostka</v>
      </c>
      <c r="I1065" s="290">
        <v>2025</v>
      </c>
      <c r="J1065" s="290">
        <v>2030</v>
      </c>
      <c r="K1065" s="290">
        <v>2035</v>
      </c>
      <c r="L1065" s="290">
        <v>2040</v>
      </c>
      <c r="M1065" s="290">
        <v>2045</v>
      </c>
      <c r="N1065" s="290">
        <v>2050</v>
      </c>
    </row>
    <row r="1066" spans="1:19" ht="12.75" customHeight="1" x14ac:dyDescent="0.2">
      <c r="A1066" s="147"/>
      <c r="B1066" s="173"/>
      <c r="D1066" s="337" t="s">
        <v>117</v>
      </c>
      <c r="E1066" s="960" t="str">
        <f>[1]Translations!$B$264</f>
        <v>Specific emission targets</v>
      </c>
      <c r="F1066" s="961"/>
      <c r="G1066" s="339" t="str">
        <f>[1]G_FallBackBM!G294</f>
        <v/>
      </c>
      <c r="H1066" s="349" t="str">
        <f>[1]G_FallBackBM!H294</f>
        <v>t CO2e / TJ</v>
      </c>
      <c r="I1066" s="350" t="str">
        <f>IF([1]G_FallBackBM!I294="","",[1]G_FallBackBM!I294)</f>
        <v/>
      </c>
      <c r="J1066" s="351" t="str">
        <f>IF([1]G_FallBackBM!J294="","",[1]G_FallBackBM!J294)</f>
        <v/>
      </c>
      <c r="K1066" s="351" t="str">
        <f>IF([1]G_FallBackBM!K294="","",[1]G_FallBackBM!K294)</f>
        <v/>
      </c>
      <c r="L1066" s="351" t="str">
        <f>IF([1]G_FallBackBM!L294="","",[1]G_FallBackBM!L294)</f>
        <v/>
      </c>
      <c r="M1066" s="351" t="str">
        <f>IF([1]G_FallBackBM!M294="","",[1]G_FallBackBM!M294)</f>
        <v/>
      </c>
      <c r="N1066" s="351" t="str">
        <f>IF([1]G_FallBackBM!N294="","",[1]G_FallBackBM!N294)</f>
        <v/>
      </c>
      <c r="P1066" s="275" t="str">
        <f>EUConst_Target&amp;I1060</f>
        <v>Target_Fuel benchmark sub-installation, non-CL, non-CBAM</v>
      </c>
    </row>
    <row r="1067" spans="1:19" ht="12.75" customHeight="1" x14ac:dyDescent="0.2">
      <c r="A1067" s="147"/>
      <c r="B1067" s="173"/>
      <c r="D1067" s="337" t="s">
        <v>118</v>
      </c>
      <c r="E1067" s="962" t="str">
        <f>[1]Translations!$B$268</f>
        <v>Absolute emission targets</v>
      </c>
      <c r="F1067" s="963"/>
      <c r="G1067" s="342" t="str">
        <f>[1]G_FallBackBM!G296</f>
        <v/>
      </c>
      <c r="H1067" s="352" t="str">
        <f>[1]G_FallBackBM!H296</f>
        <v>t CO2e</v>
      </c>
      <c r="I1067" s="353" t="str">
        <f>IF([1]G_FallBackBM!I296="","",[1]G_FallBackBM!I296)</f>
        <v/>
      </c>
      <c r="J1067" s="342" t="str">
        <f>IF([1]G_FallBackBM!J296="","",[1]G_FallBackBM!J296)</f>
        <v/>
      </c>
      <c r="K1067" s="342" t="str">
        <f>IF([1]G_FallBackBM!K296="","",[1]G_FallBackBM!K296)</f>
        <v/>
      </c>
      <c r="L1067" s="342" t="str">
        <f>IF([1]G_FallBackBM!L296="","",[1]G_FallBackBM!L296)</f>
        <v/>
      </c>
      <c r="M1067" s="342" t="str">
        <f>IF([1]G_FallBackBM!M296="","",[1]G_FallBackBM!M296)</f>
        <v/>
      </c>
      <c r="N1067" s="342" t="str">
        <f>IF([1]G_FallBackBM!N296="","",[1]G_FallBackBM!N296)</f>
        <v/>
      </c>
      <c r="O1067" s="343"/>
      <c r="P1067" s="275" t="str">
        <f>EUConst_TargetAbs&amp;I1060</f>
        <v>TargetAbs_Fuel benchmark sub-installation, non-CL, non-CBAM</v>
      </c>
      <c r="Q1067" s="344"/>
      <c r="R1067" s="344"/>
      <c r="S1067" s="195"/>
    </row>
    <row r="1068" spans="1:19" ht="5.0999999999999996" customHeight="1" x14ac:dyDescent="0.2"/>
    <row r="1069" spans="1:19" ht="25.5" customHeight="1" x14ac:dyDescent="0.2">
      <c r="E1069" s="354"/>
      <c r="F1069" s="354"/>
      <c r="G1069" s="354"/>
      <c r="H1069" s="355" t="str">
        <f>Translations!$B$271</f>
        <v>Wartość wyjściowa</v>
      </c>
      <c r="I1069" s="943">
        <v>2025</v>
      </c>
      <c r="J1069" s="943">
        <v>2030</v>
      </c>
      <c r="K1069" s="943">
        <v>2035</v>
      </c>
      <c r="L1069" s="943">
        <v>2040</v>
      </c>
      <c r="M1069" s="943">
        <v>2045</v>
      </c>
      <c r="N1069" s="943">
        <v>2050</v>
      </c>
    </row>
    <row r="1070" spans="1:19" ht="12.75" customHeight="1" x14ac:dyDescent="0.2">
      <c r="E1070" s="354"/>
      <c r="F1070" s="354"/>
      <c r="G1070" s="354"/>
      <c r="H1070" s="361" t="str">
        <f>[1]I_Summary!H928</f>
        <v>t CO2e / TJ</v>
      </c>
      <c r="I1070" s="944"/>
      <c r="J1070" s="944"/>
      <c r="K1070" s="944"/>
      <c r="L1070" s="944"/>
      <c r="M1070" s="944"/>
      <c r="N1070" s="944"/>
    </row>
    <row r="1071" spans="1:19" ht="12.75" customHeight="1" x14ac:dyDescent="0.2">
      <c r="B1071" s="219"/>
      <c r="C1071" s="219"/>
      <c r="D1071" s="337" t="s">
        <v>117</v>
      </c>
      <c r="E1071" s="931" t="str">
        <f>Translations!$B$319</f>
        <v>Wartości docelowe w odniesieniu do wartości wyjściowych</v>
      </c>
      <c r="F1071" s="931"/>
      <c r="G1071" s="932"/>
      <c r="H1071" s="58" t="str">
        <f>[1]I_Summary!H929</f>
        <v/>
      </c>
      <c r="I1071" s="12" t="str">
        <f>[1]I_Summary!I929</f>
        <v>N.A.</v>
      </c>
      <c r="J1071" s="12" t="str">
        <f>[1]I_Summary!J929</f>
        <v>N.A.</v>
      </c>
      <c r="K1071" s="12" t="str">
        <f>[1]I_Summary!K929</f>
        <v>N.A.</v>
      </c>
      <c r="L1071" s="12" t="str">
        <f>[1]I_Summary!L929</f>
        <v>N.A.</v>
      </c>
      <c r="M1071" s="12" t="str">
        <f>[1]I_Summary!M929</f>
        <v>N.A.</v>
      </c>
      <c r="N1071" s="12" t="str">
        <f>[1]I_Summary!N929</f>
        <v>N.A.</v>
      </c>
      <c r="P1071" s="275" t="str">
        <f>EUconst_SubRelToBaseline&amp;R1060</f>
        <v>RelBL_Fuel benchmark sub-installation, non-CL, non-CBAM</v>
      </c>
    </row>
    <row r="1072" spans="1:19" ht="12.75" customHeight="1" x14ac:dyDescent="0.2">
      <c r="B1072" s="219"/>
      <c r="C1072" s="219"/>
      <c r="D1072" s="337" t="s">
        <v>118</v>
      </c>
      <c r="E1072" s="933" t="str">
        <f>Translations!$B$320</f>
        <v>Wartości docelowe w odniesieniu do wielkości benchmarku</v>
      </c>
      <c r="F1072" s="933"/>
      <c r="G1072" s="934"/>
      <c r="H1072" s="59">
        <f>[1]I_Summary!H930</f>
        <v>42.6</v>
      </c>
      <c r="I1072" s="5" t="str">
        <f>[1]I_Summary!I930</f>
        <v/>
      </c>
      <c r="J1072" s="5" t="str">
        <f>[1]I_Summary!J930</f>
        <v/>
      </c>
      <c r="K1072" s="5" t="str">
        <f>[1]I_Summary!K930</f>
        <v/>
      </c>
      <c r="L1072" s="5" t="str">
        <f>[1]I_Summary!L930</f>
        <v/>
      </c>
      <c r="M1072" s="5" t="str">
        <f>[1]I_Summary!M930</f>
        <v/>
      </c>
      <c r="N1072" s="5" t="str">
        <f>[1]I_Summary!N930</f>
        <v/>
      </c>
      <c r="P1072" s="275" t="str">
        <f>EUconst_SubRelToBM&amp;R1060</f>
        <v>RelBM_Fuel benchmark sub-installation, non-CL, non-CBAM</v>
      </c>
    </row>
    <row r="1073" spans="2:16" ht="5.0999999999999996" customHeight="1" x14ac:dyDescent="0.2">
      <c r="B1073" s="219"/>
      <c r="C1073" s="219"/>
    </row>
    <row r="1074" spans="2:16" ht="25.5" customHeight="1" x14ac:dyDescent="0.2">
      <c r="B1074" s="219"/>
      <c r="C1074" s="219"/>
      <c r="D1074" s="354"/>
      <c r="E1074" s="354"/>
      <c r="F1074" s="354"/>
      <c r="G1074" s="354"/>
      <c r="H1074" s="355" t="str">
        <f>Translations!$B$271</f>
        <v>Wartość wyjściowa</v>
      </c>
      <c r="I1074" s="943">
        <v>2025</v>
      </c>
      <c r="J1074" s="943">
        <v>2030</v>
      </c>
      <c r="K1074" s="943">
        <v>2035</v>
      </c>
      <c r="L1074" s="943">
        <v>2040</v>
      </c>
      <c r="M1074" s="943">
        <v>2045</v>
      </c>
      <c r="N1074" s="943">
        <v>2050</v>
      </c>
    </row>
    <row r="1075" spans="2:16" ht="12.75" customHeight="1" x14ac:dyDescent="0.2">
      <c r="B1075" s="219"/>
      <c r="C1075" s="219"/>
      <c r="G1075" s="354"/>
      <c r="H1075" s="361" t="str">
        <f>[1]I_Summary!H933</f>
        <v>t CO2e / TJ</v>
      </c>
      <c r="I1075" s="944"/>
      <c r="J1075" s="944"/>
      <c r="K1075" s="944"/>
      <c r="L1075" s="944"/>
      <c r="M1075" s="944"/>
      <c r="N1075" s="944"/>
    </row>
    <row r="1076" spans="2:16" ht="12.75" customHeight="1" x14ac:dyDescent="0.2">
      <c r="B1076" s="219"/>
      <c r="C1076" s="219"/>
      <c r="D1076" s="337" t="s">
        <v>119</v>
      </c>
      <c r="E1076" s="953" t="str">
        <f>Translations!$B$321</f>
        <v>Bezwzględna redukcja w porównaniu z wartością wyjściową</v>
      </c>
      <c r="F1076" s="953"/>
      <c r="G1076" s="953"/>
      <c r="H1076" s="372" t="str">
        <f>[1]I_Summary!H934</f>
        <v/>
      </c>
      <c r="I1076" s="373" t="str">
        <f>[1]I_Summary!I934</f>
        <v/>
      </c>
      <c r="J1076" s="373" t="str">
        <f>[1]I_Summary!J934</f>
        <v/>
      </c>
      <c r="K1076" s="373" t="str">
        <f>[1]I_Summary!K934</f>
        <v/>
      </c>
      <c r="L1076" s="373" t="str">
        <f>[1]I_Summary!L934</f>
        <v/>
      </c>
      <c r="M1076" s="373" t="str">
        <f>[1]I_Summary!M934</f>
        <v/>
      </c>
      <c r="N1076" s="373" t="str">
        <f>[1]I_Summary!N934</f>
        <v/>
      </c>
      <c r="P1076" s="340" t="str">
        <f>EUconst_SubAbsoluteReduction&amp;R1060</f>
        <v>AbsRed_Fuel benchmark sub-installation, non-CL, non-CBAM</v>
      </c>
    </row>
    <row r="1077" spans="2:16" ht="5.0999999999999996" customHeight="1" x14ac:dyDescent="0.2">
      <c r="B1077" s="219"/>
      <c r="C1077" s="219"/>
    </row>
    <row r="1078" spans="2:16" ht="12.75" customHeight="1" x14ac:dyDescent="0.2">
      <c r="B1078" s="219"/>
      <c r="C1078" s="219"/>
      <c r="D1078" s="337" t="s">
        <v>120</v>
      </c>
      <c r="E1078" s="176" t="str">
        <f>Translations!$B$322</f>
        <v>Wpływ każdego środka na redukcję (100% = wartość wyjściowa z pkt i.)</v>
      </c>
    </row>
    <row r="1079" spans="2:16" ht="5.0999999999999996" customHeight="1" x14ac:dyDescent="0.2">
      <c r="B1079" s="219"/>
      <c r="C1079" s="219"/>
    </row>
    <row r="1080" spans="2:16" ht="12.75" customHeight="1" x14ac:dyDescent="0.2">
      <c r="B1080" s="219"/>
      <c r="C1080" s="219"/>
      <c r="D1080" s="337"/>
      <c r="E1080" s="365" t="str">
        <f>Translations!$B$199</f>
        <v>Środki</v>
      </c>
      <c r="F1080" s="183"/>
      <c r="G1080" s="958" t="str">
        <f>Translations!$B$228</f>
        <v>Szczegółowy opis inwestycji</v>
      </c>
      <c r="H1080" s="959"/>
      <c r="I1080" s="290">
        <v>2025</v>
      </c>
      <c r="J1080" s="290">
        <v>2030</v>
      </c>
      <c r="K1080" s="290">
        <v>2035</v>
      </c>
      <c r="L1080" s="290">
        <v>2040</v>
      </c>
      <c r="M1080" s="290">
        <v>2045</v>
      </c>
      <c r="N1080" s="290">
        <v>2050</v>
      </c>
    </row>
    <row r="1081" spans="2:16" ht="12.75" customHeight="1" x14ac:dyDescent="0.2">
      <c r="B1081" s="219"/>
      <c r="C1081" s="219"/>
      <c r="D1081" s="301">
        <v>1</v>
      </c>
      <c r="E1081" s="957" t="str">
        <f>[1]I_Summary!E939</f>
        <v/>
      </c>
      <c r="F1081" s="957"/>
      <c r="G1081" s="249" t="str">
        <f>[1]I_Summary!G939</f>
        <v/>
      </c>
      <c r="H1081" s="250"/>
      <c r="I1081" s="6" t="str">
        <f>[1]I_Summary!I939</f>
        <v/>
      </c>
      <c r="J1081" s="6" t="str">
        <f>[1]I_Summary!J939</f>
        <v/>
      </c>
      <c r="K1081" s="6" t="str">
        <f>[1]I_Summary!K939</f>
        <v/>
      </c>
      <c r="L1081" s="6" t="str">
        <f>[1]I_Summary!L939</f>
        <v/>
      </c>
      <c r="M1081" s="6" t="str">
        <f>[1]I_Summary!M939</f>
        <v/>
      </c>
      <c r="N1081" s="6" t="str">
        <f>[1]I_Summary!N939</f>
        <v/>
      </c>
      <c r="P1081" s="340" t="str">
        <f>EUconst_SubMeasureImpact&amp;R1060&amp;"_"&amp;D1081</f>
        <v>SubMeasImp_Fuel benchmark sub-installation, non-CL, non-CBAM_1</v>
      </c>
    </row>
    <row r="1082" spans="2:16" ht="12.75" customHeight="1" x14ac:dyDescent="0.2">
      <c r="B1082" s="219"/>
      <c r="C1082" s="219"/>
      <c r="D1082" s="301">
        <v>2</v>
      </c>
      <c r="E1082" s="945" t="str">
        <f>[1]I_Summary!E940</f>
        <v/>
      </c>
      <c r="F1082" s="946"/>
      <c r="G1082" s="251" t="str">
        <f>[1]I_Summary!G940</f>
        <v/>
      </c>
      <c r="H1082" s="252"/>
      <c r="I1082" s="7" t="str">
        <f>[1]I_Summary!I940</f>
        <v/>
      </c>
      <c r="J1082" s="7" t="str">
        <f>[1]I_Summary!J940</f>
        <v/>
      </c>
      <c r="K1082" s="7" t="str">
        <f>[1]I_Summary!K940</f>
        <v/>
      </c>
      <c r="L1082" s="7" t="str">
        <f>[1]I_Summary!L940</f>
        <v/>
      </c>
      <c r="M1082" s="7" t="str">
        <f>[1]I_Summary!M940</f>
        <v/>
      </c>
      <c r="N1082" s="7" t="str">
        <f>[1]I_Summary!N940</f>
        <v/>
      </c>
      <c r="P1082" s="340" t="str">
        <f>EUconst_SubMeasureImpact&amp;R1060&amp;"_"&amp;D1082</f>
        <v>SubMeasImp_Fuel benchmark sub-installation, non-CL, non-CBAM_2</v>
      </c>
    </row>
    <row r="1083" spans="2:16" ht="12.75" customHeight="1" x14ac:dyDescent="0.2">
      <c r="B1083" s="219"/>
      <c r="C1083" s="219"/>
      <c r="D1083" s="301">
        <v>3</v>
      </c>
      <c r="E1083" s="945" t="str">
        <f>[1]I_Summary!E941</f>
        <v/>
      </c>
      <c r="F1083" s="946"/>
      <c r="G1083" s="251" t="str">
        <f>[1]I_Summary!G941</f>
        <v/>
      </c>
      <c r="H1083" s="252"/>
      <c r="I1083" s="7" t="str">
        <f>[1]I_Summary!I941</f>
        <v/>
      </c>
      <c r="J1083" s="7" t="str">
        <f>[1]I_Summary!J941</f>
        <v/>
      </c>
      <c r="K1083" s="7" t="str">
        <f>[1]I_Summary!K941</f>
        <v/>
      </c>
      <c r="L1083" s="7" t="str">
        <f>[1]I_Summary!L941</f>
        <v/>
      </c>
      <c r="M1083" s="7" t="str">
        <f>[1]I_Summary!M941</f>
        <v/>
      </c>
      <c r="N1083" s="7" t="str">
        <f>[1]I_Summary!N941</f>
        <v/>
      </c>
      <c r="P1083" s="340" t="str">
        <f>EUconst_SubMeasureImpact&amp;R1060&amp;"_"&amp;D1083</f>
        <v>SubMeasImp_Fuel benchmark sub-installation, non-CL, non-CBAM_3</v>
      </c>
    </row>
    <row r="1084" spans="2:16" ht="12.75" customHeight="1" x14ac:dyDescent="0.2">
      <c r="B1084" s="219"/>
      <c r="C1084" s="219"/>
      <c r="D1084" s="301">
        <v>4</v>
      </c>
      <c r="E1084" s="945" t="str">
        <f>[1]I_Summary!E942</f>
        <v/>
      </c>
      <c r="F1084" s="946"/>
      <c r="G1084" s="251" t="str">
        <f>[1]I_Summary!G942</f>
        <v/>
      </c>
      <c r="H1084" s="252"/>
      <c r="I1084" s="7" t="str">
        <f>[1]I_Summary!I942</f>
        <v/>
      </c>
      <c r="J1084" s="7" t="str">
        <f>[1]I_Summary!J942</f>
        <v/>
      </c>
      <c r="K1084" s="7" t="str">
        <f>[1]I_Summary!K942</f>
        <v/>
      </c>
      <c r="L1084" s="7" t="str">
        <f>[1]I_Summary!L942</f>
        <v/>
      </c>
      <c r="M1084" s="7" t="str">
        <f>[1]I_Summary!M942</f>
        <v/>
      </c>
      <c r="N1084" s="7" t="str">
        <f>[1]I_Summary!N942</f>
        <v/>
      </c>
      <c r="P1084" s="340" t="str">
        <f>EUconst_SubMeasureImpact&amp;R1060&amp;"_"&amp;D1084</f>
        <v>SubMeasImp_Fuel benchmark sub-installation, non-CL, non-CBAM_4</v>
      </c>
    </row>
    <row r="1085" spans="2:16" ht="12.75" customHeight="1" x14ac:dyDescent="0.2">
      <c r="B1085" s="219"/>
      <c r="C1085" s="219"/>
      <c r="D1085" s="301">
        <v>5</v>
      </c>
      <c r="E1085" s="945" t="str">
        <f>[1]I_Summary!E943</f>
        <v/>
      </c>
      <c r="F1085" s="946"/>
      <c r="G1085" s="251" t="str">
        <f>[1]I_Summary!G943</f>
        <v/>
      </c>
      <c r="H1085" s="252"/>
      <c r="I1085" s="7" t="str">
        <f>[1]I_Summary!I943</f>
        <v/>
      </c>
      <c r="J1085" s="7" t="str">
        <f>[1]I_Summary!J943</f>
        <v/>
      </c>
      <c r="K1085" s="7" t="str">
        <f>[1]I_Summary!K943</f>
        <v/>
      </c>
      <c r="L1085" s="7" t="str">
        <f>[1]I_Summary!L943</f>
        <v/>
      </c>
      <c r="M1085" s="7" t="str">
        <f>[1]I_Summary!M943</f>
        <v/>
      </c>
      <c r="N1085" s="7" t="str">
        <f>[1]I_Summary!N943</f>
        <v/>
      </c>
      <c r="P1085" s="340" t="str">
        <f>EUconst_SubMeasureImpact&amp;R1060&amp;"_"&amp;D1085</f>
        <v>SubMeasImp_Fuel benchmark sub-installation, non-CL, non-CBAM_5</v>
      </c>
    </row>
    <row r="1086" spans="2:16" ht="12.75" customHeight="1" x14ac:dyDescent="0.2">
      <c r="B1086" s="219"/>
      <c r="C1086" s="219"/>
      <c r="D1086" s="301">
        <v>6</v>
      </c>
      <c r="E1086" s="945" t="str">
        <f>[1]I_Summary!E944</f>
        <v/>
      </c>
      <c r="F1086" s="946"/>
      <c r="G1086" s="251" t="str">
        <f>[1]I_Summary!G944</f>
        <v/>
      </c>
      <c r="H1086" s="252"/>
      <c r="I1086" s="7" t="str">
        <f>[1]I_Summary!I944</f>
        <v/>
      </c>
      <c r="J1086" s="7" t="str">
        <f>[1]I_Summary!J944</f>
        <v/>
      </c>
      <c r="K1086" s="7" t="str">
        <f>[1]I_Summary!K944</f>
        <v/>
      </c>
      <c r="L1086" s="7" t="str">
        <f>[1]I_Summary!L944</f>
        <v/>
      </c>
      <c r="M1086" s="7" t="str">
        <f>[1]I_Summary!M944</f>
        <v/>
      </c>
      <c r="N1086" s="7" t="str">
        <f>[1]I_Summary!N944</f>
        <v/>
      </c>
      <c r="P1086" s="340" t="str">
        <f>EUconst_SubMeasureImpact&amp;R1060&amp;"_"&amp;D1086</f>
        <v>SubMeasImp_Fuel benchmark sub-installation, non-CL, non-CBAM_6</v>
      </c>
    </row>
    <row r="1087" spans="2:16" ht="12.75" customHeight="1" x14ac:dyDescent="0.2">
      <c r="B1087" s="219"/>
      <c r="C1087" s="219"/>
      <c r="D1087" s="301">
        <v>7</v>
      </c>
      <c r="E1087" s="945" t="str">
        <f>[1]I_Summary!E945</f>
        <v/>
      </c>
      <c r="F1087" s="946"/>
      <c r="G1087" s="251" t="str">
        <f>[1]I_Summary!G945</f>
        <v/>
      </c>
      <c r="H1087" s="252"/>
      <c r="I1087" s="7" t="str">
        <f>[1]I_Summary!I945</f>
        <v/>
      </c>
      <c r="J1087" s="7" t="str">
        <f>[1]I_Summary!J945</f>
        <v/>
      </c>
      <c r="K1087" s="7" t="str">
        <f>[1]I_Summary!K945</f>
        <v/>
      </c>
      <c r="L1087" s="7" t="str">
        <f>[1]I_Summary!L945</f>
        <v/>
      </c>
      <c r="M1087" s="7" t="str">
        <f>[1]I_Summary!M945</f>
        <v/>
      </c>
      <c r="N1087" s="7" t="str">
        <f>[1]I_Summary!N945</f>
        <v/>
      </c>
      <c r="P1087" s="340" t="str">
        <f>EUconst_SubMeasureImpact&amp;R1060&amp;"_"&amp;D1087</f>
        <v>SubMeasImp_Fuel benchmark sub-installation, non-CL, non-CBAM_7</v>
      </c>
    </row>
    <row r="1088" spans="2:16" ht="12.75" customHeight="1" x14ac:dyDescent="0.2">
      <c r="B1088" s="219"/>
      <c r="C1088" s="219"/>
      <c r="D1088" s="301">
        <v>8</v>
      </c>
      <c r="E1088" s="945" t="str">
        <f>[1]I_Summary!E946</f>
        <v/>
      </c>
      <c r="F1088" s="946"/>
      <c r="G1088" s="251" t="str">
        <f>[1]I_Summary!G946</f>
        <v/>
      </c>
      <c r="H1088" s="252"/>
      <c r="I1088" s="7" t="str">
        <f>[1]I_Summary!I946</f>
        <v/>
      </c>
      <c r="J1088" s="7" t="str">
        <f>[1]I_Summary!J946</f>
        <v/>
      </c>
      <c r="K1088" s="7" t="str">
        <f>[1]I_Summary!K946</f>
        <v/>
      </c>
      <c r="L1088" s="7" t="str">
        <f>[1]I_Summary!L946</f>
        <v/>
      </c>
      <c r="M1088" s="7" t="str">
        <f>[1]I_Summary!M946</f>
        <v/>
      </c>
      <c r="N1088" s="7" t="str">
        <f>[1]I_Summary!N946</f>
        <v/>
      </c>
      <c r="P1088" s="340" t="str">
        <f>EUconst_SubMeasureImpact&amp;R1060&amp;"_"&amp;D1088</f>
        <v>SubMeasImp_Fuel benchmark sub-installation, non-CL, non-CBAM_8</v>
      </c>
    </row>
    <row r="1089" spans="2:16" ht="12.75" customHeight="1" x14ac:dyDescent="0.2">
      <c r="B1089" s="219"/>
      <c r="C1089" s="219"/>
      <c r="D1089" s="301">
        <v>9</v>
      </c>
      <c r="E1089" s="945" t="str">
        <f>[1]I_Summary!E947</f>
        <v/>
      </c>
      <c r="F1089" s="946"/>
      <c r="G1089" s="251" t="str">
        <f>[1]I_Summary!G947</f>
        <v/>
      </c>
      <c r="H1089" s="252"/>
      <c r="I1089" s="7" t="str">
        <f>[1]I_Summary!I947</f>
        <v/>
      </c>
      <c r="J1089" s="7" t="str">
        <f>[1]I_Summary!J947</f>
        <v/>
      </c>
      <c r="K1089" s="7" t="str">
        <f>[1]I_Summary!K947</f>
        <v/>
      </c>
      <c r="L1089" s="7" t="str">
        <f>[1]I_Summary!L947</f>
        <v/>
      </c>
      <c r="M1089" s="7" t="str">
        <f>[1]I_Summary!M947</f>
        <v/>
      </c>
      <c r="N1089" s="7" t="str">
        <f>[1]I_Summary!N947</f>
        <v/>
      </c>
      <c r="P1089" s="340" t="str">
        <f>EUconst_SubMeasureImpact&amp;R1060&amp;"_"&amp;D1089</f>
        <v>SubMeasImp_Fuel benchmark sub-installation, non-CL, non-CBAM_9</v>
      </c>
    </row>
    <row r="1090" spans="2:16" ht="12.75" customHeight="1" x14ac:dyDescent="0.2">
      <c r="B1090" s="219"/>
      <c r="C1090" s="219"/>
      <c r="D1090" s="301">
        <v>10</v>
      </c>
      <c r="E1090" s="947" t="str">
        <f>[1]I_Summary!E948</f>
        <v/>
      </c>
      <c r="F1090" s="948"/>
      <c r="G1090" s="253" t="str">
        <f>[1]I_Summary!G948</f>
        <v/>
      </c>
      <c r="H1090" s="254"/>
      <c r="I1090" s="8" t="str">
        <f>[1]I_Summary!I948</f>
        <v/>
      </c>
      <c r="J1090" s="8" t="str">
        <f>[1]I_Summary!J948</f>
        <v/>
      </c>
      <c r="K1090" s="8" t="str">
        <f>[1]I_Summary!K948</f>
        <v/>
      </c>
      <c r="L1090" s="8" t="str">
        <f>[1]I_Summary!L948</f>
        <v/>
      </c>
      <c r="M1090" s="8" t="str">
        <f>[1]I_Summary!M948</f>
        <v/>
      </c>
      <c r="N1090" s="8" t="str">
        <f>[1]I_Summary!N948</f>
        <v/>
      </c>
      <c r="P1090" s="340" t="str">
        <f>EUconst_SubMeasureImpact&amp;R1060&amp;"_"&amp;D1090</f>
        <v>SubMeasImp_Fuel benchmark sub-installation, non-CL, non-CBAM_10</v>
      </c>
    </row>
    <row r="1091" spans="2:16" ht="12.75" customHeight="1" x14ac:dyDescent="0.2">
      <c r="B1091" s="219"/>
      <c r="C1091" s="219"/>
      <c r="H1091" s="366" t="str">
        <f>Translations!$B$323</f>
        <v>SUMA</v>
      </c>
      <c r="I1091" s="367" t="str">
        <f>[1]I_Summary!I949</f>
        <v/>
      </c>
      <c r="J1091" s="367" t="str">
        <f>[1]I_Summary!J949</f>
        <v/>
      </c>
      <c r="K1091" s="367" t="str">
        <f>[1]I_Summary!K949</f>
        <v/>
      </c>
      <c r="L1091" s="367" t="str">
        <f>[1]I_Summary!L949</f>
        <v/>
      </c>
      <c r="M1091" s="367" t="str">
        <f>[1]I_Summary!M949</f>
        <v/>
      </c>
      <c r="N1091" s="367" t="str">
        <f>[1]I_Summary!N949</f>
        <v/>
      </c>
    </row>
    <row r="1092" spans="2:16" ht="5.0999999999999996" customHeight="1" x14ac:dyDescent="0.2">
      <c r="B1092" s="219"/>
      <c r="C1092" s="219"/>
    </row>
    <row r="1093" spans="2:16" ht="12.75" customHeight="1" x14ac:dyDescent="0.2">
      <c r="B1093" s="219"/>
      <c r="C1093" s="219"/>
      <c r="D1093" s="337" t="s">
        <v>121</v>
      </c>
      <c r="E1093" s="176" t="str">
        <f>Translations!$B$324</f>
        <v>Wpływ każdego środka na redukcję (100% = wartość wyjściowa z pkt i.)</v>
      </c>
    </row>
    <row r="1094" spans="2:16" ht="5.0999999999999996" customHeight="1" x14ac:dyDescent="0.2">
      <c r="B1094" s="219"/>
      <c r="C1094" s="219"/>
    </row>
    <row r="1095" spans="2:16" ht="12.75" customHeight="1" x14ac:dyDescent="0.2">
      <c r="B1095" s="219"/>
      <c r="C1095" s="219"/>
      <c r="E1095" s="365" t="str">
        <f>Translations!$B$199</f>
        <v>Środki</v>
      </c>
      <c r="F1095" s="183"/>
      <c r="G1095" s="368" t="str">
        <f>Translations!$B$228</f>
        <v>Szczegółowy opis inwestycji</v>
      </c>
      <c r="I1095" s="290">
        <v>2025</v>
      </c>
      <c r="J1095" s="290">
        <v>2030</v>
      </c>
      <c r="K1095" s="290">
        <v>2035</v>
      </c>
      <c r="L1095" s="290">
        <v>2040</v>
      </c>
      <c r="M1095" s="290">
        <v>2045</v>
      </c>
      <c r="N1095" s="290">
        <v>2050</v>
      </c>
    </row>
    <row r="1096" spans="2:16" ht="12.75" customHeight="1" x14ac:dyDescent="0.2">
      <c r="B1096" s="219"/>
      <c r="C1096" s="219"/>
      <c r="D1096" s="301">
        <v>1</v>
      </c>
      <c r="E1096" s="957" t="str">
        <f>[1]I_Summary!E954</f>
        <v/>
      </c>
      <c r="F1096" s="957"/>
      <c r="G1096" s="249" t="str">
        <f>[1]I_Summary!G954</f>
        <v/>
      </c>
      <c r="H1096" s="250"/>
      <c r="I1096" s="6" t="str">
        <f>[1]I_Summary!I954</f>
        <v/>
      </c>
      <c r="J1096" s="6" t="str">
        <f>[1]I_Summary!J954</f>
        <v/>
      </c>
      <c r="K1096" s="6" t="str">
        <f>[1]I_Summary!K954</f>
        <v/>
      </c>
      <c r="L1096" s="6" t="str">
        <f>[1]I_Summary!L954</f>
        <v/>
      </c>
      <c r="M1096" s="6" t="str">
        <f>[1]I_Summary!M954</f>
        <v/>
      </c>
      <c r="N1096" s="6" t="str">
        <f>[1]I_Summary!N954</f>
        <v/>
      </c>
      <c r="P1096" s="340" t="str">
        <f>EUconst_SubAbsoluteReduction&amp;R1060</f>
        <v>AbsRed_Fuel benchmark sub-installation, non-CL, non-CBAM</v>
      </c>
    </row>
    <row r="1097" spans="2:16" ht="12.75" customHeight="1" x14ac:dyDescent="0.2">
      <c r="B1097" s="219"/>
      <c r="C1097" s="219"/>
      <c r="D1097" s="301">
        <v>2</v>
      </c>
      <c r="E1097" s="945" t="str">
        <f>[1]I_Summary!E955</f>
        <v/>
      </c>
      <c r="F1097" s="946"/>
      <c r="G1097" s="251" t="str">
        <f>[1]I_Summary!G955</f>
        <v/>
      </c>
      <c r="H1097" s="252"/>
      <c r="I1097" s="7" t="str">
        <f>[1]I_Summary!I955</f>
        <v/>
      </c>
      <c r="J1097" s="7" t="str">
        <f>[1]I_Summary!J955</f>
        <v/>
      </c>
      <c r="K1097" s="7" t="str">
        <f>[1]I_Summary!K955</f>
        <v/>
      </c>
      <c r="L1097" s="7" t="str">
        <f>[1]I_Summary!L955</f>
        <v/>
      </c>
      <c r="M1097" s="7" t="str">
        <f>[1]I_Summary!M955</f>
        <v/>
      </c>
      <c r="N1097" s="7" t="str">
        <f>[1]I_Summary!N955</f>
        <v/>
      </c>
      <c r="P1097" s="340" t="str">
        <f>EUconst_SubAbsoluteReduction&amp;R1060</f>
        <v>AbsRed_Fuel benchmark sub-installation, non-CL, non-CBAM</v>
      </c>
    </row>
    <row r="1098" spans="2:16" ht="12.75" customHeight="1" x14ac:dyDescent="0.2">
      <c r="B1098" s="219"/>
      <c r="C1098" s="219"/>
      <c r="D1098" s="301">
        <v>3</v>
      </c>
      <c r="E1098" s="945" t="str">
        <f>[1]I_Summary!E956</f>
        <v/>
      </c>
      <c r="F1098" s="946"/>
      <c r="G1098" s="251" t="str">
        <f>[1]I_Summary!G956</f>
        <v/>
      </c>
      <c r="H1098" s="252"/>
      <c r="I1098" s="7" t="str">
        <f>[1]I_Summary!I956</f>
        <v/>
      </c>
      <c r="J1098" s="7" t="str">
        <f>[1]I_Summary!J956</f>
        <v/>
      </c>
      <c r="K1098" s="7" t="str">
        <f>[1]I_Summary!K956</f>
        <v/>
      </c>
      <c r="L1098" s="7" t="str">
        <f>[1]I_Summary!L956</f>
        <v/>
      </c>
      <c r="M1098" s="7" t="str">
        <f>[1]I_Summary!M956</f>
        <v/>
      </c>
      <c r="N1098" s="7" t="str">
        <f>[1]I_Summary!N956</f>
        <v/>
      </c>
      <c r="P1098" s="340" t="str">
        <f>EUconst_SubAbsoluteReduction&amp;R1060</f>
        <v>AbsRed_Fuel benchmark sub-installation, non-CL, non-CBAM</v>
      </c>
    </row>
    <row r="1099" spans="2:16" ht="12.75" customHeight="1" x14ac:dyDescent="0.2">
      <c r="B1099" s="219"/>
      <c r="C1099" s="219"/>
      <c r="D1099" s="301">
        <v>4</v>
      </c>
      <c r="E1099" s="945" t="str">
        <f>[1]I_Summary!E957</f>
        <v/>
      </c>
      <c r="F1099" s="946"/>
      <c r="G1099" s="251" t="str">
        <f>[1]I_Summary!G957</f>
        <v/>
      </c>
      <c r="H1099" s="252"/>
      <c r="I1099" s="7" t="str">
        <f>[1]I_Summary!I957</f>
        <v/>
      </c>
      <c r="J1099" s="7" t="str">
        <f>[1]I_Summary!J957</f>
        <v/>
      </c>
      <c r="K1099" s="7" t="str">
        <f>[1]I_Summary!K957</f>
        <v/>
      </c>
      <c r="L1099" s="7" t="str">
        <f>[1]I_Summary!L957</f>
        <v/>
      </c>
      <c r="M1099" s="7" t="str">
        <f>[1]I_Summary!M957</f>
        <v/>
      </c>
      <c r="N1099" s="7" t="str">
        <f>[1]I_Summary!N957</f>
        <v/>
      </c>
      <c r="P1099" s="340" t="str">
        <f>EUconst_SubAbsoluteReduction&amp;R1060</f>
        <v>AbsRed_Fuel benchmark sub-installation, non-CL, non-CBAM</v>
      </c>
    </row>
    <row r="1100" spans="2:16" ht="12.75" customHeight="1" x14ac:dyDescent="0.2">
      <c r="B1100" s="219"/>
      <c r="C1100" s="219"/>
      <c r="D1100" s="301">
        <v>5</v>
      </c>
      <c r="E1100" s="945" t="str">
        <f>[1]I_Summary!E958</f>
        <v/>
      </c>
      <c r="F1100" s="946"/>
      <c r="G1100" s="251" t="str">
        <f>[1]I_Summary!G958</f>
        <v/>
      </c>
      <c r="H1100" s="252"/>
      <c r="I1100" s="7" t="str">
        <f>[1]I_Summary!I958</f>
        <v/>
      </c>
      <c r="J1100" s="7" t="str">
        <f>[1]I_Summary!J958</f>
        <v/>
      </c>
      <c r="K1100" s="7" t="str">
        <f>[1]I_Summary!K958</f>
        <v/>
      </c>
      <c r="L1100" s="7" t="str">
        <f>[1]I_Summary!L958</f>
        <v/>
      </c>
      <c r="M1100" s="7" t="str">
        <f>[1]I_Summary!M958</f>
        <v/>
      </c>
      <c r="N1100" s="7" t="str">
        <f>[1]I_Summary!N958</f>
        <v/>
      </c>
      <c r="P1100" s="340" t="str">
        <f>EUconst_SubAbsoluteReduction&amp;R1060</f>
        <v>AbsRed_Fuel benchmark sub-installation, non-CL, non-CBAM</v>
      </c>
    </row>
    <row r="1101" spans="2:16" ht="12.75" customHeight="1" x14ac:dyDescent="0.2">
      <c r="B1101" s="219"/>
      <c r="C1101" s="219"/>
      <c r="D1101" s="301">
        <v>6</v>
      </c>
      <c r="E1101" s="945" t="str">
        <f>[1]I_Summary!E959</f>
        <v/>
      </c>
      <c r="F1101" s="946"/>
      <c r="G1101" s="251" t="str">
        <f>[1]I_Summary!G959</f>
        <v/>
      </c>
      <c r="H1101" s="252"/>
      <c r="I1101" s="7" t="str">
        <f>[1]I_Summary!I959</f>
        <v/>
      </c>
      <c r="J1101" s="7" t="str">
        <f>[1]I_Summary!J959</f>
        <v/>
      </c>
      <c r="K1101" s="7" t="str">
        <f>[1]I_Summary!K959</f>
        <v/>
      </c>
      <c r="L1101" s="7" t="str">
        <f>[1]I_Summary!L959</f>
        <v/>
      </c>
      <c r="M1101" s="7" t="str">
        <f>[1]I_Summary!M959</f>
        <v/>
      </c>
      <c r="N1101" s="7" t="str">
        <f>[1]I_Summary!N959</f>
        <v/>
      </c>
      <c r="P1101" s="340" t="str">
        <f>EUconst_SubAbsoluteReduction&amp;R1060</f>
        <v>AbsRed_Fuel benchmark sub-installation, non-CL, non-CBAM</v>
      </c>
    </row>
    <row r="1102" spans="2:16" ht="12.75" customHeight="1" x14ac:dyDescent="0.2">
      <c r="B1102" s="219"/>
      <c r="C1102" s="219"/>
      <c r="D1102" s="301">
        <v>7</v>
      </c>
      <c r="E1102" s="945" t="str">
        <f>[1]I_Summary!E960</f>
        <v/>
      </c>
      <c r="F1102" s="946"/>
      <c r="G1102" s="251" t="str">
        <f>[1]I_Summary!G960</f>
        <v/>
      </c>
      <c r="H1102" s="252"/>
      <c r="I1102" s="7" t="str">
        <f>[1]I_Summary!I960</f>
        <v/>
      </c>
      <c r="J1102" s="7" t="str">
        <f>[1]I_Summary!J960</f>
        <v/>
      </c>
      <c r="K1102" s="7" t="str">
        <f>[1]I_Summary!K960</f>
        <v/>
      </c>
      <c r="L1102" s="7" t="str">
        <f>[1]I_Summary!L960</f>
        <v/>
      </c>
      <c r="M1102" s="7" t="str">
        <f>[1]I_Summary!M960</f>
        <v/>
      </c>
      <c r="N1102" s="7" t="str">
        <f>[1]I_Summary!N960</f>
        <v/>
      </c>
      <c r="P1102" s="340" t="str">
        <f>EUconst_SubAbsoluteReduction&amp;R1060</f>
        <v>AbsRed_Fuel benchmark sub-installation, non-CL, non-CBAM</v>
      </c>
    </row>
    <row r="1103" spans="2:16" ht="12.75" customHeight="1" x14ac:dyDescent="0.2">
      <c r="B1103" s="219"/>
      <c r="C1103" s="219"/>
      <c r="D1103" s="301">
        <v>8</v>
      </c>
      <c r="E1103" s="945" t="str">
        <f>[1]I_Summary!E961</f>
        <v/>
      </c>
      <c r="F1103" s="946"/>
      <c r="G1103" s="251" t="str">
        <f>[1]I_Summary!G961</f>
        <v/>
      </c>
      <c r="H1103" s="252"/>
      <c r="I1103" s="7" t="str">
        <f>[1]I_Summary!I961</f>
        <v/>
      </c>
      <c r="J1103" s="7" t="str">
        <f>[1]I_Summary!J961</f>
        <v/>
      </c>
      <c r="K1103" s="7" t="str">
        <f>[1]I_Summary!K961</f>
        <v/>
      </c>
      <c r="L1103" s="7" t="str">
        <f>[1]I_Summary!L961</f>
        <v/>
      </c>
      <c r="M1103" s="7" t="str">
        <f>[1]I_Summary!M961</f>
        <v/>
      </c>
      <c r="N1103" s="7" t="str">
        <f>[1]I_Summary!N961</f>
        <v/>
      </c>
      <c r="P1103" s="340" t="str">
        <f>EUconst_SubAbsoluteReduction&amp;R1060</f>
        <v>AbsRed_Fuel benchmark sub-installation, non-CL, non-CBAM</v>
      </c>
    </row>
    <row r="1104" spans="2:16" ht="12.75" customHeight="1" x14ac:dyDescent="0.2">
      <c r="B1104" s="219"/>
      <c r="C1104" s="219"/>
      <c r="D1104" s="301">
        <v>9</v>
      </c>
      <c r="E1104" s="945" t="str">
        <f>[1]I_Summary!E962</f>
        <v/>
      </c>
      <c r="F1104" s="946"/>
      <c r="G1104" s="251" t="str">
        <f>[1]I_Summary!G962</f>
        <v/>
      </c>
      <c r="H1104" s="252"/>
      <c r="I1104" s="7" t="str">
        <f>[1]I_Summary!I962</f>
        <v/>
      </c>
      <c r="J1104" s="7" t="str">
        <f>[1]I_Summary!J962</f>
        <v/>
      </c>
      <c r="K1104" s="7" t="str">
        <f>[1]I_Summary!K962</f>
        <v/>
      </c>
      <c r="L1104" s="7" t="str">
        <f>[1]I_Summary!L962</f>
        <v/>
      </c>
      <c r="M1104" s="7" t="str">
        <f>[1]I_Summary!M962</f>
        <v/>
      </c>
      <c r="N1104" s="7" t="str">
        <f>[1]I_Summary!N962</f>
        <v/>
      </c>
      <c r="P1104" s="340" t="str">
        <f>EUconst_SubAbsoluteReduction&amp;R1060</f>
        <v>AbsRed_Fuel benchmark sub-installation, non-CL, non-CBAM</v>
      </c>
    </row>
    <row r="1105" spans="1:19" ht="12.75" customHeight="1" x14ac:dyDescent="0.2">
      <c r="B1105" s="219"/>
      <c r="C1105" s="219"/>
      <c r="D1105" s="301">
        <v>10</v>
      </c>
      <c r="E1105" s="947" t="str">
        <f>[1]I_Summary!E963</f>
        <v/>
      </c>
      <c r="F1105" s="948"/>
      <c r="G1105" s="253" t="str">
        <f>[1]I_Summary!G963</f>
        <v/>
      </c>
      <c r="H1105" s="254"/>
      <c r="I1105" s="8" t="str">
        <f>[1]I_Summary!I963</f>
        <v/>
      </c>
      <c r="J1105" s="8" t="str">
        <f>[1]I_Summary!J963</f>
        <v/>
      </c>
      <c r="K1105" s="8" t="str">
        <f>[1]I_Summary!K963</f>
        <v/>
      </c>
      <c r="L1105" s="8" t="str">
        <f>[1]I_Summary!L963</f>
        <v/>
      </c>
      <c r="M1105" s="8" t="str">
        <f>[1]I_Summary!M963</f>
        <v/>
      </c>
      <c r="N1105" s="8" t="str">
        <f>[1]I_Summary!N963</f>
        <v/>
      </c>
      <c r="P1105" s="340" t="str">
        <f>EUconst_SubAbsoluteReduction&amp;R1060</f>
        <v>AbsRed_Fuel benchmark sub-installation, non-CL, non-CBAM</v>
      </c>
    </row>
    <row r="1106" spans="1:19" ht="12.75" customHeight="1" x14ac:dyDescent="0.2">
      <c r="B1106" s="219"/>
      <c r="C1106" s="219"/>
      <c r="H1106" s="366" t="str">
        <f>Translations!$B$323</f>
        <v>SUMA</v>
      </c>
      <c r="I1106" s="369" t="str">
        <f>[1]I_Summary!I964</f>
        <v/>
      </c>
      <c r="J1106" s="369" t="str">
        <f>[1]I_Summary!J964</f>
        <v/>
      </c>
      <c r="K1106" s="369" t="str">
        <f>[1]I_Summary!K964</f>
        <v/>
      </c>
      <c r="L1106" s="369" t="str">
        <f>[1]I_Summary!L964</f>
        <v/>
      </c>
      <c r="M1106" s="369" t="str">
        <f>[1]I_Summary!M964</f>
        <v/>
      </c>
      <c r="N1106" s="369" t="str">
        <f>[1]I_Summary!N964</f>
        <v/>
      </c>
    </row>
    <row r="1107" spans="1:19" ht="12.75" customHeight="1" x14ac:dyDescent="0.2"/>
    <row r="1108" spans="1:19" ht="5.0999999999999996" customHeight="1" thickBot="1" x14ac:dyDescent="0.25">
      <c r="E1108" s="334"/>
      <c r="F1108" s="183"/>
      <c r="G1108" s="183"/>
      <c r="H1108" s="183"/>
      <c r="I1108" s="183"/>
      <c r="J1108" s="183"/>
      <c r="K1108" s="183"/>
      <c r="L1108" s="183"/>
      <c r="M1108" s="183"/>
      <c r="N1108" s="183"/>
    </row>
    <row r="1109" spans="1:19" ht="5.0999999999999996" customHeight="1" thickBot="1" x14ac:dyDescent="0.3">
      <c r="C1109" s="335"/>
      <c r="D1109" s="335"/>
      <c r="E1109" s="335"/>
      <c r="F1109" s="335"/>
      <c r="G1109" s="335"/>
      <c r="H1109" s="335"/>
      <c r="I1109" s="335"/>
      <c r="J1109" s="335"/>
      <c r="K1109" s="335"/>
      <c r="L1109" s="335"/>
      <c r="M1109" s="335"/>
      <c r="N1109" s="335"/>
    </row>
    <row r="1110" spans="1:19" ht="20.100000000000001" customHeight="1" thickBot="1" x14ac:dyDescent="0.25">
      <c r="A1110" s="244">
        <v>7</v>
      </c>
      <c r="C1110" s="302">
        <v>17</v>
      </c>
      <c r="D1110" s="935" t="str">
        <f>Translations!$B$297</f>
        <v>Podinstalacje, dla których wprowadzono rozwiązania rezerwowe (fall-back):</v>
      </c>
      <c r="E1110" s="936"/>
      <c r="F1110" s="936"/>
      <c r="G1110" s="936"/>
      <c r="H1110" s="937"/>
      <c r="I1110" s="938" t="str">
        <f>[1]I_Summary!I968</f>
        <v>Fuel benchmark sub-installation, CBAM</v>
      </c>
      <c r="J1110" s="939"/>
      <c r="K1110" s="939"/>
      <c r="L1110" s="940"/>
      <c r="M1110" s="941" t="str">
        <f>[1]I_Summary!M968</f>
        <v/>
      </c>
      <c r="N1110" s="942"/>
      <c r="P1110" s="370" t="str">
        <f>Translations!$B$325</f>
        <v>Podinstalacje rezerwowe</v>
      </c>
      <c r="R1110" s="336" t="str">
        <f>I1110</f>
        <v>Fuel benchmark sub-installation, CBAM</v>
      </c>
    </row>
    <row r="1111" spans="1:19" ht="5.0999999999999996" customHeight="1" x14ac:dyDescent="0.2"/>
    <row r="1112" spans="1:19" ht="12.75" customHeight="1" x14ac:dyDescent="0.2">
      <c r="A1112" s="147"/>
      <c r="B1112" s="173"/>
      <c r="D1112" s="337"/>
      <c r="E1112" s="960" t="str">
        <f>Translations!$B$571</f>
        <v>Data rozpoczęcia</v>
      </c>
      <c r="F1112" s="961"/>
      <c r="G1112" s="339" t="str" cm="1">
        <f t="array" ref="G1112">IFERROR(INDEX([1]C_InstallationDescription!$V$39:$V$48,MATCH(INDEX(EUconst_FallBackListNumber,C1110-10),[1]C_InstallationDescription!$R$39:$R$48,0)),"")</f>
        <v/>
      </c>
      <c r="P1112" s="340" t="str">
        <f>EUconst_StartRow&amp;I1110</f>
        <v>Start_Fuel benchmark sub-installation, CBAM</v>
      </c>
    </row>
    <row r="1113" spans="1:19" ht="12.75" customHeight="1" x14ac:dyDescent="0.2">
      <c r="A1113" s="147"/>
      <c r="B1113" s="173"/>
      <c r="D1113" s="337"/>
      <c r="E1113" s="962" t="s">
        <v>2275</v>
      </c>
      <c r="F1113" s="963"/>
      <c r="G1113" s="371" t="str" cm="1">
        <f t="array" ref="G1113">IFERROR(INDEX([1]C_InstallationDescription!$K$39:$K$48,MATCH(INDEX(EUconst_FallBackListNumber,C1110-10),[1]C_InstallationDescription!$R$39:$R$48,0)),"")</f>
        <v/>
      </c>
      <c r="O1113" s="343"/>
      <c r="P1113" s="340" t="str">
        <f>EUconst_CessationRow&amp;I1110</f>
        <v>Cessation_Fuel benchmark sub-installation, CBAM</v>
      </c>
      <c r="Q1113" s="344"/>
      <c r="R1113" s="344"/>
      <c r="S1113" s="195"/>
    </row>
    <row r="1114" spans="1:19" ht="5.0999999999999996" customHeight="1" x14ac:dyDescent="0.2"/>
    <row r="1115" spans="1:19" ht="12.75" customHeight="1" x14ac:dyDescent="0.2">
      <c r="A1115" s="147"/>
      <c r="B1115" s="173"/>
      <c r="D1115" s="345"/>
      <c r="F1115" s="346"/>
      <c r="G1115" s="347" t="str">
        <f>[1]Translations!$B$169</f>
        <v>Baseline</v>
      </c>
      <c r="H1115" s="348" t="str">
        <f xml:space="preserve"> EUconst_Unit</f>
        <v>Jednostka</v>
      </c>
      <c r="I1115" s="290">
        <v>2025</v>
      </c>
      <c r="J1115" s="290">
        <v>2030</v>
      </c>
      <c r="K1115" s="290">
        <v>2035</v>
      </c>
      <c r="L1115" s="290">
        <v>2040</v>
      </c>
      <c r="M1115" s="290">
        <v>2045</v>
      </c>
      <c r="N1115" s="290">
        <v>2050</v>
      </c>
    </row>
    <row r="1116" spans="1:19" ht="12.75" customHeight="1" x14ac:dyDescent="0.2">
      <c r="A1116" s="147"/>
      <c r="B1116" s="173"/>
      <c r="D1116" s="337" t="s">
        <v>117</v>
      </c>
      <c r="E1116" s="960" t="str">
        <f>[1]Translations!$B$264</f>
        <v>Specific emission targets</v>
      </c>
      <c r="F1116" s="961"/>
      <c r="G1116" s="339" t="str">
        <f>[1]G_FallBackBM!G349</f>
        <v/>
      </c>
      <c r="H1116" s="349" t="str">
        <f>[1]G_FallBackBM!H349</f>
        <v>t CO2e / TJ</v>
      </c>
      <c r="I1116" s="350" t="str">
        <f>IF([1]G_FallBackBM!I349="","",[1]G_FallBackBM!I349)</f>
        <v/>
      </c>
      <c r="J1116" s="351" t="str">
        <f>IF([1]G_FallBackBM!J349="","",[1]G_FallBackBM!J349)</f>
        <v/>
      </c>
      <c r="K1116" s="351" t="str">
        <f>IF([1]G_FallBackBM!K349="","",[1]G_FallBackBM!K349)</f>
        <v/>
      </c>
      <c r="L1116" s="351" t="str">
        <f>IF([1]G_FallBackBM!L349="","",[1]G_FallBackBM!L349)</f>
        <v/>
      </c>
      <c r="M1116" s="351" t="str">
        <f>IF([1]G_FallBackBM!M349="","",[1]G_FallBackBM!M349)</f>
        <v/>
      </c>
      <c r="N1116" s="351" t="str">
        <f>IF([1]G_FallBackBM!N349="","",[1]G_FallBackBM!N349)</f>
        <v/>
      </c>
      <c r="P1116" s="275" t="str">
        <f>EUConst_Target&amp;I1110</f>
        <v>Target_Fuel benchmark sub-installation, CBAM</v>
      </c>
    </row>
    <row r="1117" spans="1:19" ht="12.75" customHeight="1" x14ac:dyDescent="0.2">
      <c r="A1117" s="147"/>
      <c r="B1117" s="173"/>
      <c r="D1117" s="337" t="s">
        <v>118</v>
      </c>
      <c r="E1117" s="962" t="str">
        <f>[1]Translations!$B$268</f>
        <v>Absolute emission targets</v>
      </c>
      <c r="F1117" s="963"/>
      <c r="G1117" s="342" t="str">
        <f>[1]G_FallBackBM!G351</f>
        <v/>
      </c>
      <c r="H1117" s="352" t="str">
        <f>[1]G_FallBackBM!H351</f>
        <v>t CO2e</v>
      </c>
      <c r="I1117" s="353" t="str">
        <f>IF([1]G_FallBackBM!I351="","",[1]G_FallBackBM!I351)</f>
        <v/>
      </c>
      <c r="J1117" s="342" t="str">
        <f>IF([1]G_FallBackBM!J351="","",[1]G_FallBackBM!J351)</f>
        <v/>
      </c>
      <c r="K1117" s="342" t="str">
        <f>IF([1]G_FallBackBM!K351="","",[1]G_FallBackBM!K351)</f>
        <v/>
      </c>
      <c r="L1117" s="342" t="str">
        <f>IF([1]G_FallBackBM!L351="","",[1]G_FallBackBM!L351)</f>
        <v/>
      </c>
      <c r="M1117" s="342" t="str">
        <f>IF([1]G_FallBackBM!M351="","",[1]G_FallBackBM!M351)</f>
        <v/>
      </c>
      <c r="N1117" s="342" t="str">
        <f>IF([1]G_FallBackBM!N351="","",[1]G_FallBackBM!N351)</f>
        <v/>
      </c>
      <c r="O1117" s="343"/>
      <c r="P1117" s="275" t="str">
        <f>EUConst_TargetAbs&amp;I1110</f>
        <v>TargetAbs_Fuel benchmark sub-installation, CBAM</v>
      </c>
      <c r="Q1117" s="344"/>
      <c r="R1117" s="344"/>
      <c r="S1117" s="195"/>
    </row>
    <row r="1118" spans="1:19" ht="5.0999999999999996" customHeight="1" x14ac:dyDescent="0.2"/>
    <row r="1119" spans="1:19" ht="25.5" customHeight="1" x14ac:dyDescent="0.2">
      <c r="E1119" s="354"/>
      <c r="F1119" s="354"/>
      <c r="G1119" s="354"/>
      <c r="H1119" s="355" t="str">
        <f>Translations!$B$271</f>
        <v>Wartość wyjściowa</v>
      </c>
      <c r="I1119" s="943">
        <v>2025</v>
      </c>
      <c r="J1119" s="943">
        <v>2030</v>
      </c>
      <c r="K1119" s="943">
        <v>2035</v>
      </c>
      <c r="L1119" s="943">
        <v>2040</v>
      </c>
      <c r="M1119" s="943">
        <v>2045</v>
      </c>
      <c r="N1119" s="943">
        <v>2050</v>
      </c>
    </row>
    <row r="1120" spans="1:19" ht="12.75" customHeight="1" x14ac:dyDescent="0.2">
      <c r="E1120" s="354"/>
      <c r="F1120" s="354"/>
      <c r="G1120" s="354"/>
      <c r="H1120" s="361" t="str">
        <f>[1]I_Summary!H971</f>
        <v>t CO2e / TJ</v>
      </c>
      <c r="I1120" s="944"/>
      <c r="J1120" s="944"/>
      <c r="K1120" s="944"/>
      <c r="L1120" s="944"/>
      <c r="M1120" s="944"/>
      <c r="N1120" s="944"/>
    </row>
    <row r="1121" spans="2:16" ht="12.75" customHeight="1" x14ac:dyDescent="0.2">
      <c r="B1121" s="219"/>
      <c r="C1121" s="219"/>
      <c r="D1121" s="337" t="s">
        <v>117</v>
      </c>
      <c r="E1121" s="931" t="str">
        <f>Translations!$B$319</f>
        <v>Wartości docelowe w odniesieniu do wartości wyjściowych</v>
      </c>
      <c r="F1121" s="931"/>
      <c r="G1121" s="932"/>
      <c r="H1121" s="58" t="str">
        <f>[1]I_Summary!H972</f>
        <v/>
      </c>
      <c r="I1121" s="12" t="str">
        <f>[1]I_Summary!I972</f>
        <v>N.A.</v>
      </c>
      <c r="J1121" s="12" t="str">
        <f>[1]I_Summary!J972</f>
        <v>N.A.</v>
      </c>
      <c r="K1121" s="12" t="str">
        <f>[1]I_Summary!K972</f>
        <v>N.A.</v>
      </c>
      <c r="L1121" s="12" t="str">
        <f>[1]I_Summary!L972</f>
        <v>N.A.</v>
      </c>
      <c r="M1121" s="12" t="str">
        <f>[1]I_Summary!M972</f>
        <v>N.A.</v>
      </c>
      <c r="N1121" s="12" t="str">
        <f>[1]I_Summary!N972</f>
        <v>N.A.</v>
      </c>
      <c r="P1121" s="275" t="str">
        <f>EUconst_SubRelToBaseline&amp;R1110</f>
        <v>RelBL_Fuel benchmark sub-installation, CBAM</v>
      </c>
    </row>
    <row r="1122" spans="2:16" ht="12.75" customHeight="1" x14ac:dyDescent="0.2">
      <c r="B1122" s="219"/>
      <c r="C1122" s="219"/>
      <c r="D1122" s="337" t="s">
        <v>118</v>
      </c>
      <c r="E1122" s="933" t="str">
        <f>Translations!$B$320</f>
        <v>Wartości docelowe w odniesieniu do wielkości benchmarku</v>
      </c>
      <c r="F1122" s="933"/>
      <c r="G1122" s="934"/>
      <c r="H1122" s="59">
        <f>[1]I_Summary!H973</f>
        <v>42.6</v>
      </c>
      <c r="I1122" s="5" t="str">
        <f>[1]I_Summary!I973</f>
        <v/>
      </c>
      <c r="J1122" s="5" t="str">
        <f>[1]I_Summary!J973</f>
        <v/>
      </c>
      <c r="K1122" s="5" t="str">
        <f>[1]I_Summary!K973</f>
        <v/>
      </c>
      <c r="L1122" s="5" t="str">
        <f>[1]I_Summary!L973</f>
        <v/>
      </c>
      <c r="M1122" s="5" t="str">
        <f>[1]I_Summary!M973</f>
        <v/>
      </c>
      <c r="N1122" s="5" t="str">
        <f>[1]I_Summary!N973</f>
        <v/>
      </c>
      <c r="P1122" s="275" t="str">
        <f>EUconst_SubRelToBM&amp;R1110</f>
        <v>RelBM_Fuel benchmark sub-installation, CBAM</v>
      </c>
    </row>
    <row r="1123" spans="2:16" ht="5.0999999999999996" customHeight="1" x14ac:dyDescent="0.2">
      <c r="B1123" s="219"/>
      <c r="C1123" s="219"/>
    </row>
    <row r="1124" spans="2:16" ht="25.5" customHeight="1" x14ac:dyDescent="0.2">
      <c r="B1124" s="219"/>
      <c r="C1124" s="219"/>
      <c r="D1124" s="354"/>
      <c r="E1124" s="354"/>
      <c r="F1124" s="354"/>
      <c r="G1124" s="354"/>
      <c r="H1124" s="355" t="str">
        <f>Translations!$B$271</f>
        <v>Wartość wyjściowa</v>
      </c>
      <c r="I1124" s="943">
        <v>2025</v>
      </c>
      <c r="J1124" s="943">
        <v>2030</v>
      </c>
      <c r="K1124" s="943">
        <v>2035</v>
      </c>
      <c r="L1124" s="943">
        <v>2040</v>
      </c>
      <c r="M1124" s="943">
        <v>2045</v>
      </c>
      <c r="N1124" s="943">
        <v>2050</v>
      </c>
    </row>
    <row r="1125" spans="2:16" ht="12.75" customHeight="1" x14ac:dyDescent="0.2">
      <c r="B1125" s="219"/>
      <c r="C1125" s="219"/>
      <c r="G1125" s="354"/>
      <c r="H1125" s="361" t="str">
        <f>[1]I_Summary!H976</f>
        <v>t CO2e / TJ</v>
      </c>
      <c r="I1125" s="944"/>
      <c r="J1125" s="944"/>
      <c r="K1125" s="944"/>
      <c r="L1125" s="944"/>
      <c r="M1125" s="944"/>
      <c r="N1125" s="944"/>
    </row>
    <row r="1126" spans="2:16" ht="12.75" customHeight="1" x14ac:dyDescent="0.2">
      <c r="B1126" s="219"/>
      <c r="C1126" s="219"/>
      <c r="D1126" s="337" t="s">
        <v>119</v>
      </c>
      <c r="E1126" s="953" t="str">
        <f>Translations!$B$321</f>
        <v>Bezwzględna redukcja w porównaniu z wartością wyjściową</v>
      </c>
      <c r="F1126" s="953"/>
      <c r="G1126" s="953"/>
      <c r="H1126" s="372" t="str">
        <f>[1]I_Summary!H977</f>
        <v/>
      </c>
      <c r="I1126" s="373" t="str">
        <f>[1]I_Summary!I977</f>
        <v/>
      </c>
      <c r="J1126" s="373" t="str">
        <f>[1]I_Summary!J977</f>
        <v/>
      </c>
      <c r="K1126" s="373" t="str">
        <f>[1]I_Summary!K977</f>
        <v/>
      </c>
      <c r="L1126" s="373" t="str">
        <f>[1]I_Summary!L977</f>
        <v/>
      </c>
      <c r="M1126" s="373" t="str">
        <f>[1]I_Summary!M977</f>
        <v/>
      </c>
      <c r="N1126" s="373" t="str">
        <f>[1]I_Summary!N977</f>
        <v/>
      </c>
      <c r="P1126" s="340" t="str">
        <f>EUconst_SubAbsoluteReduction&amp;R1110</f>
        <v>AbsRed_Fuel benchmark sub-installation, CBAM</v>
      </c>
    </row>
    <row r="1127" spans="2:16" ht="5.0999999999999996" customHeight="1" x14ac:dyDescent="0.2">
      <c r="B1127" s="219"/>
      <c r="C1127" s="219"/>
    </row>
    <row r="1128" spans="2:16" ht="12.75" customHeight="1" x14ac:dyDescent="0.2">
      <c r="B1128" s="219"/>
      <c r="C1128" s="219"/>
      <c r="D1128" s="337" t="s">
        <v>120</v>
      </c>
      <c r="E1128" s="176" t="str">
        <f>Translations!$B$322</f>
        <v>Wpływ każdego środka na redukcję (100% = wartość wyjściowa z pkt i.)</v>
      </c>
    </row>
    <row r="1129" spans="2:16" ht="5.0999999999999996" customHeight="1" x14ac:dyDescent="0.2">
      <c r="B1129" s="219"/>
      <c r="C1129" s="219"/>
    </row>
    <row r="1130" spans="2:16" ht="12.75" customHeight="1" x14ac:dyDescent="0.2">
      <c r="B1130" s="219"/>
      <c r="C1130" s="219"/>
      <c r="D1130" s="337"/>
      <c r="E1130" s="365" t="str">
        <f>Translations!$B$199</f>
        <v>Środki</v>
      </c>
      <c r="F1130" s="183"/>
      <c r="G1130" s="958" t="str">
        <f>Translations!$B$228</f>
        <v>Szczegółowy opis inwestycji</v>
      </c>
      <c r="H1130" s="959"/>
      <c r="I1130" s="290">
        <v>2025</v>
      </c>
      <c r="J1130" s="290">
        <v>2030</v>
      </c>
      <c r="K1130" s="290">
        <v>2035</v>
      </c>
      <c r="L1130" s="290">
        <v>2040</v>
      </c>
      <c r="M1130" s="290">
        <v>2045</v>
      </c>
      <c r="N1130" s="290">
        <v>2050</v>
      </c>
    </row>
    <row r="1131" spans="2:16" ht="12.75" customHeight="1" x14ac:dyDescent="0.2">
      <c r="B1131" s="219"/>
      <c r="C1131" s="219"/>
      <c r="D1131" s="301">
        <v>1</v>
      </c>
      <c r="E1131" s="957" t="str">
        <f>[1]I_Summary!E982</f>
        <v/>
      </c>
      <c r="F1131" s="957"/>
      <c r="G1131" s="249" t="str">
        <f>[1]I_Summary!G982</f>
        <v/>
      </c>
      <c r="H1131" s="250"/>
      <c r="I1131" s="6" t="str">
        <f>[1]I_Summary!I982</f>
        <v/>
      </c>
      <c r="J1131" s="6" t="str">
        <f>[1]I_Summary!J982</f>
        <v/>
      </c>
      <c r="K1131" s="6" t="str">
        <f>[1]I_Summary!K982</f>
        <v/>
      </c>
      <c r="L1131" s="6" t="str">
        <f>[1]I_Summary!L982</f>
        <v/>
      </c>
      <c r="M1131" s="6" t="str">
        <f>[1]I_Summary!M982</f>
        <v/>
      </c>
      <c r="N1131" s="6" t="str">
        <f>[1]I_Summary!N982</f>
        <v/>
      </c>
      <c r="P1131" s="340" t="str">
        <f>EUconst_SubMeasureImpact&amp;R1110&amp;"_"&amp;D1131</f>
        <v>SubMeasImp_Fuel benchmark sub-installation, CBAM_1</v>
      </c>
    </row>
    <row r="1132" spans="2:16" ht="12.75" customHeight="1" x14ac:dyDescent="0.2">
      <c r="B1132" s="219"/>
      <c r="C1132" s="219"/>
      <c r="D1132" s="301">
        <v>2</v>
      </c>
      <c r="E1132" s="945" t="str">
        <f>[1]I_Summary!E983</f>
        <v/>
      </c>
      <c r="F1132" s="946"/>
      <c r="G1132" s="251" t="str">
        <f>[1]I_Summary!G983</f>
        <v/>
      </c>
      <c r="H1132" s="252"/>
      <c r="I1132" s="7" t="str">
        <f>[1]I_Summary!I983</f>
        <v/>
      </c>
      <c r="J1132" s="7" t="str">
        <f>[1]I_Summary!J983</f>
        <v/>
      </c>
      <c r="K1132" s="7" t="str">
        <f>[1]I_Summary!K983</f>
        <v/>
      </c>
      <c r="L1132" s="7" t="str">
        <f>[1]I_Summary!L983</f>
        <v/>
      </c>
      <c r="M1132" s="7" t="str">
        <f>[1]I_Summary!M983</f>
        <v/>
      </c>
      <c r="N1132" s="7" t="str">
        <f>[1]I_Summary!N983</f>
        <v/>
      </c>
      <c r="P1132" s="340" t="str">
        <f>EUconst_SubMeasureImpact&amp;R1110&amp;"_"&amp;D1132</f>
        <v>SubMeasImp_Fuel benchmark sub-installation, CBAM_2</v>
      </c>
    </row>
    <row r="1133" spans="2:16" ht="12.75" customHeight="1" x14ac:dyDescent="0.2">
      <c r="B1133" s="219"/>
      <c r="C1133" s="219"/>
      <c r="D1133" s="301">
        <v>3</v>
      </c>
      <c r="E1133" s="945" t="str">
        <f>[1]I_Summary!E984</f>
        <v/>
      </c>
      <c r="F1133" s="946"/>
      <c r="G1133" s="251" t="str">
        <f>[1]I_Summary!G984</f>
        <v/>
      </c>
      <c r="H1133" s="252"/>
      <c r="I1133" s="7" t="str">
        <f>[1]I_Summary!I984</f>
        <v/>
      </c>
      <c r="J1133" s="7" t="str">
        <f>[1]I_Summary!J984</f>
        <v/>
      </c>
      <c r="K1133" s="7" t="str">
        <f>[1]I_Summary!K984</f>
        <v/>
      </c>
      <c r="L1133" s="7" t="str">
        <f>[1]I_Summary!L984</f>
        <v/>
      </c>
      <c r="M1133" s="7" t="str">
        <f>[1]I_Summary!M984</f>
        <v/>
      </c>
      <c r="N1133" s="7" t="str">
        <f>[1]I_Summary!N984</f>
        <v/>
      </c>
      <c r="P1133" s="340" t="str">
        <f>EUconst_SubMeasureImpact&amp;R1110&amp;"_"&amp;D1133</f>
        <v>SubMeasImp_Fuel benchmark sub-installation, CBAM_3</v>
      </c>
    </row>
    <row r="1134" spans="2:16" ht="12.75" customHeight="1" x14ac:dyDescent="0.2">
      <c r="B1134" s="219"/>
      <c r="C1134" s="219"/>
      <c r="D1134" s="301">
        <v>4</v>
      </c>
      <c r="E1134" s="945" t="str">
        <f>[1]I_Summary!E985</f>
        <v/>
      </c>
      <c r="F1134" s="946"/>
      <c r="G1134" s="251" t="str">
        <f>[1]I_Summary!G985</f>
        <v/>
      </c>
      <c r="H1134" s="252"/>
      <c r="I1134" s="7" t="str">
        <f>[1]I_Summary!I985</f>
        <v/>
      </c>
      <c r="J1134" s="7" t="str">
        <f>[1]I_Summary!J985</f>
        <v/>
      </c>
      <c r="K1134" s="7" t="str">
        <f>[1]I_Summary!K985</f>
        <v/>
      </c>
      <c r="L1134" s="7" t="str">
        <f>[1]I_Summary!L985</f>
        <v/>
      </c>
      <c r="M1134" s="7" t="str">
        <f>[1]I_Summary!M985</f>
        <v/>
      </c>
      <c r="N1134" s="7" t="str">
        <f>[1]I_Summary!N985</f>
        <v/>
      </c>
      <c r="P1134" s="340" t="str">
        <f>EUconst_SubMeasureImpact&amp;R1110&amp;"_"&amp;D1134</f>
        <v>SubMeasImp_Fuel benchmark sub-installation, CBAM_4</v>
      </c>
    </row>
    <row r="1135" spans="2:16" ht="12.75" customHeight="1" x14ac:dyDescent="0.2">
      <c r="B1135" s="219"/>
      <c r="C1135" s="219"/>
      <c r="D1135" s="301">
        <v>5</v>
      </c>
      <c r="E1135" s="945" t="str">
        <f>[1]I_Summary!E986</f>
        <v/>
      </c>
      <c r="F1135" s="946"/>
      <c r="G1135" s="251" t="str">
        <f>[1]I_Summary!G986</f>
        <v/>
      </c>
      <c r="H1135" s="252"/>
      <c r="I1135" s="7" t="str">
        <f>[1]I_Summary!I986</f>
        <v/>
      </c>
      <c r="J1135" s="7" t="str">
        <f>[1]I_Summary!J986</f>
        <v/>
      </c>
      <c r="K1135" s="7" t="str">
        <f>[1]I_Summary!K986</f>
        <v/>
      </c>
      <c r="L1135" s="7" t="str">
        <f>[1]I_Summary!L986</f>
        <v/>
      </c>
      <c r="M1135" s="7" t="str">
        <f>[1]I_Summary!M986</f>
        <v/>
      </c>
      <c r="N1135" s="7" t="str">
        <f>[1]I_Summary!N986</f>
        <v/>
      </c>
      <c r="P1135" s="340" t="str">
        <f>EUconst_SubMeasureImpact&amp;R1110&amp;"_"&amp;D1135</f>
        <v>SubMeasImp_Fuel benchmark sub-installation, CBAM_5</v>
      </c>
    </row>
    <row r="1136" spans="2:16" ht="12.75" customHeight="1" x14ac:dyDescent="0.2">
      <c r="B1136" s="219"/>
      <c r="C1136" s="219"/>
      <c r="D1136" s="301">
        <v>6</v>
      </c>
      <c r="E1136" s="945" t="str">
        <f>[1]I_Summary!E987</f>
        <v/>
      </c>
      <c r="F1136" s="946"/>
      <c r="G1136" s="251" t="str">
        <f>[1]I_Summary!G987</f>
        <v/>
      </c>
      <c r="H1136" s="252"/>
      <c r="I1136" s="7" t="str">
        <f>[1]I_Summary!I987</f>
        <v/>
      </c>
      <c r="J1136" s="7" t="str">
        <f>[1]I_Summary!J987</f>
        <v/>
      </c>
      <c r="K1136" s="7" t="str">
        <f>[1]I_Summary!K987</f>
        <v/>
      </c>
      <c r="L1136" s="7" t="str">
        <f>[1]I_Summary!L987</f>
        <v/>
      </c>
      <c r="M1136" s="7" t="str">
        <f>[1]I_Summary!M987</f>
        <v/>
      </c>
      <c r="N1136" s="7" t="str">
        <f>[1]I_Summary!N987</f>
        <v/>
      </c>
      <c r="P1136" s="340" t="str">
        <f>EUconst_SubMeasureImpact&amp;R1110&amp;"_"&amp;D1136</f>
        <v>SubMeasImp_Fuel benchmark sub-installation, CBAM_6</v>
      </c>
    </row>
    <row r="1137" spans="2:16" ht="12.75" customHeight="1" x14ac:dyDescent="0.2">
      <c r="B1137" s="219"/>
      <c r="C1137" s="219"/>
      <c r="D1137" s="301">
        <v>7</v>
      </c>
      <c r="E1137" s="945" t="str">
        <f>[1]I_Summary!E988</f>
        <v/>
      </c>
      <c r="F1137" s="946"/>
      <c r="G1137" s="251" t="str">
        <f>[1]I_Summary!G988</f>
        <v/>
      </c>
      <c r="H1137" s="252"/>
      <c r="I1137" s="7" t="str">
        <f>[1]I_Summary!I988</f>
        <v/>
      </c>
      <c r="J1137" s="7" t="str">
        <f>[1]I_Summary!J988</f>
        <v/>
      </c>
      <c r="K1137" s="7" t="str">
        <f>[1]I_Summary!K988</f>
        <v/>
      </c>
      <c r="L1137" s="7" t="str">
        <f>[1]I_Summary!L988</f>
        <v/>
      </c>
      <c r="M1137" s="7" t="str">
        <f>[1]I_Summary!M988</f>
        <v/>
      </c>
      <c r="N1137" s="7" t="str">
        <f>[1]I_Summary!N988</f>
        <v/>
      </c>
      <c r="P1137" s="340" t="str">
        <f>EUconst_SubMeasureImpact&amp;R1110&amp;"_"&amp;D1137</f>
        <v>SubMeasImp_Fuel benchmark sub-installation, CBAM_7</v>
      </c>
    </row>
    <row r="1138" spans="2:16" ht="12.75" customHeight="1" x14ac:dyDescent="0.2">
      <c r="B1138" s="219"/>
      <c r="C1138" s="219"/>
      <c r="D1138" s="301">
        <v>8</v>
      </c>
      <c r="E1138" s="945" t="str">
        <f>[1]I_Summary!E989</f>
        <v/>
      </c>
      <c r="F1138" s="946"/>
      <c r="G1138" s="251" t="str">
        <f>[1]I_Summary!G989</f>
        <v/>
      </c>
      <c r="H1138" s="252"/>
      <c r="I1138" s="7" t="str">
        <f>[1]I_Summary!I989</f>
        <v/>
      </c>
      <c r="J1138" s="7" t="str">
        <f>[1]I_Summary!J989</f>
        <v/>
      </c>
      <c r="K1138" s="7" t="str">
        <f>[1]I_Summary!K989</f>
        <v/>
      </c>
      <c r="L1138" s="7" t="str">
        <f>[1]I_Summary!L989</f>
        <v/>
      </c>
      <c r="M1138" s="7" t="str">
        <f>[1]I_Summary!M989</f>
        <v/>
      </c>
      <c r="N1138" s="7" t="str">
        <f>[1]I_Summary!N989</f>
        <v/>
      </c>
      <c r="P1138" s="340" t="str">
        <f>EUconst_SubMeasureImpact&amp;R1110&amp;"_"&amp;D1138</f>
        <v>SubMeasImp_Fuel benchmark sub-installation, CBAM_8</v>
      </c>
    </row>
    <row r="1139" spans="2:16" ht="12.75" customHeight="1" x14ac:dyDescent="0.2">
      <c r="B1139" s="219"/>
      <c r="C1139" s="219"/>
      <c r="D1139" s="301">
        <v>9</v>
      </c>
      <c r="E1139" s="945" t="str">
        <f>[1]I_Summary!E990</f>
        <v/>
      </c>
      <c r="F1139" s="946"/>
      <c r="G1139" s="251" t="str">
        <f>[1]I_Summary!G990</f>
        <v/>
      </c>
      <c r="H1139" s="252"/>
      <c r="I1139" s="7" t="str">
        <f>[1]I_Summary!I990</f>
        <v/>
      </c>
      <c r="J1139" s="7" t="str">
        <f>[1]I_Summary!J990</f>
        <v/>
      </c>
      <c r="K1139" s="7" t="str">
        <f>[1]I_Summary!K990</f>
        <v/>
      </c>
      <c r="L1139" s="7" t="str">
        <f>[1]I_Summary!L990</f>
        <v/>
      </c>
      <c r="M1139" s="7" t="str">
        <f>[1]I_Summary!M990</f>
        <v/>
      </c>
      <c r="N1139" s="7" t="str">
        <f>[1]I_Summary!N990</f>
        <v/>
      </c>
      <c r="P1139" s="340" t="str">
        <f>EUconst_SubMeasureImpact&amp;R1110&amp;"_"&amp;D1139</f>
        <v>SubMeasImp_Fuel benchmark sub-installation, CBAM_9</v>
      </c>
    </row>
    <row r="1140" spans="2:16" ht="12.75" customHeight="1" x14ac:dyDescent="0.2">
      <c r="B1140" s="219"/>
      <c r="C1140" s="219"/>
      <c r="D1140" s="301">
        <v>10</v>
      </c>
      <c r="E1140" s="947" t="str">
        <f>[1]I_Summary!E991</f>
        <v/>
      </c>
      <c r="F1140" s="948"/>
      <c r="G1140" s="253" t="str">
        <f>[1]I_Summary!G991</f>
        <v/>
      </c>
      <c r="H1140" s="254"/>
      <c r="I1140" s="8" t="str">
        <f>[1]I_Summary!I991</f>
        <v/>
      </c>
      <c r="J1140" s="8" t="str">
        <f>[1]I_Summary!J991</f>
        <v/>
      </c>
      <c r="K1140" s="8" t="str">
        <f>[1]I_Summary!K991</f>
        <v/>
      </c>
      <c r="L1140" s="8" t="str">
        <f>[1]I_Summary!L991</f>
        <v/>
      </c>
      <c r="M1140" s="8" t="str">
        <f>[1]I_Summary!M991</f>
        <v/>
      </c>
      <c r="N1140" s="8" t="str">
        <f>[1]I_Summary!N991</f>
        <v/>
      </c>
      <c r="P1140" s="340" t="str">
        <f>EUconst_SubMeasureImpact&amp;R1110&amp;"_"&amp;D1140</f>
        <v>SubMeasImp_Fuel benchmark sub-installation, CBAM_10</v>
      </c>
    </row>
    <row r="1141" spans="2:16" ht="12.75" customHeight="1" x14ac:dyDescent="0.2">
      <c r="B1141" s="219"/>
      <c r="C1141" s="219"/>
      <c r="H1141" s="366" t="str">
        <f>Translations!$B$323</f>
        <v>SUMA</v>
      </c>
      <c r="I1141" s="367" t="str">
        <f>[1]I_Summary!I992</f>
        <v/>
      </c>
      <c r="J1141" s="367" t="str">
        <f>[1]I_Summary!J992</f>
        <v/>
      </c>
      <c r="K1141" s="367" t="str">
        <f>[1]I_Summary!K992</f>
        <v/>
      </c>
      <c r="L1141" s="367" t="str">
        <f>[1]I_Summary!L992</f>
        <v/>
      </c>
      <c r="M1141" s="367" t="str">
        <f>[1]I_Summary!M992</f>
        <v/>
      </c>
      <c r="N1141" s="367" t="str">
        <f>[1]I_Summary!N992</f>
        <v/>
      </c>
    </row>
    <row r="1142" spans="2:16" ht="5.0999999999999996" customHeight="1" x14ac:dyDescent="0.2">
      <c r="B1142" s="219"/>
      <c r="C1142" s="219"/>
    </row>
    <row r="1143" spans="2:16" ht="12.75" customHeight="1" x14ac:dyDescent="0.2">
      <c r="B1143" s="219"/>
      <c r="C1143" s="219"/>
      <c r="D1143" s="337" t="s">
        <v>121</v>
      </c>
      <c r="E1143" s="176" t="str">
        <f>Translations!$B$324</f>
        <v>Wpływ każdego środka na redukcję (100% = wartość wyjściowa z pkt i.)</v>
      </c>
    </row>
    <row r="1144" spans="2:16" ht="5.0999999999999996" customHeight="1" x14ac:dyDescent="0.2">
      <c r="B1144" s="219"/>
      <c r="C1144" s="219"/>
    </row>
    <row r="1145" spans="2:16" ht="12.75" customHeight="1" x14ac:dyDescent="0.2">
      <c r="B1145" s="219"/>
      <c r="C1145" s="219"/>
      <c r="E1145" s="365" t="str">
        <f>Translations!$B$199</f>
        <v>Środki</v>
      </c>
      <c r="F1145" s="183"/>
      <c r="G1145" s="368" t="str">
        <f>Translations!$B$228</f>
        <v>Szczegółowy opis inwestycji</v>
      </c>
      <c r="I1145" s="290">
        <v>2025</v>
      </c>
      <c r="J1145" s="290">
        <v>2030</v>
      </c>
      <c r="K1145" s="290">
        <v>2035</v>
      </c>
      <c r="L1145" s="290">
        <v>2040</v>
      </c>
      <c r="M1145" s="290">
        <v>2045</v>
      </c>
      <c r="N1145" s="290">
        <v>2050</v>
      </c>
    </row>
    <row r="1146" spans="2:16" ht="12.75" customHeight="1" x14ac:dyDescent="0.2">
      <c r="B1146" s="219"/>
      <c r="C1146" s="219"/>
      <c r="D1146" s="301">
        <v>1</v>
      </c>
      <c r="E1146" s="957" t="str">
        <f>[1]I_Summary!E997</f>
        <v/>
      </c>
      <c r="F1146" s="957"/>
      <c r="G1146" s="249" t="str">
        <f>[1]I_Summary!G997</f>
        <v/>
      </c>
      <c r="H1146" s="250"/>
      <c r="I1146" s="6" t="str">
        <f>[1]I_Summary!I997</f>
        <v/>
      </c>
      <c r="J1146" s="6" t="str">
        <f>[1]I_Summary!J997</f>
        <v/>
      </c>
      <c r="K1146" s="6" t="str">
        <f>[1]I_Summary!K997</f>
        <v/>
      </c>
      <c r="L1146" s="6" t="str">
        <f>[1]I_Summary!L997</f>
        <v/>
      </c>
      <c r="M1146" s="6" t="str">
        <f>[1]I_Summary!M997</f>
        <v/>
      </c>
      <c r="N1146" s="6" t="str">
        <f>[1]I_Summary!N997</f>
        <v/>
      </c>
      <c r="P1146" s="340" t="str">
        <f>EUconst_SubAbsoluteReduction&amp;R1110</f>
        <v>AbsRed_Fuel benchmark sub-installation, CBAM</v>
      </c>
    </row>
    <row r="1147" spans="2:16" ht="12.75" customHeight="1" x14ac:dyDescent="0.2">
      <c r="B1147" s="219"/>
      <c r="C1147" s="219"/>
      <c r="D1147" s="301">
        <v>2</v>
      </c>
      <c r="E1147" s="945" t="str">
        <f>[1]I_Summary!E998</f>
        <v/>
      </c>
      <c r="F1147" s="946"/>
      <c r="G1147" s="251" t="str">
        <f>[1]I_Summary!G998</f>
        <v/>
      </c>
      <c r="H1147" s="252"/>
      <c r="I1147" s="7" t="str">
        <f>[1]I_Summary!I998</f>
        <v/>
      </c>
      <c r="J1147" s="7" t="str">
        <f>[1]I_Summary!J998</f>
        <v/>
      </c>
      <c r="K1147" s="7" t="str">
        <f>[1]I_Summary!K998</f>
        <v/>
      </c>
      <c r="L1147" s="7" t="str">
        <f>[1]I_Summary!L998</f>
        <v/>
      </c>
      <c r="M1147" s="7" t="str">
        <f>[1]I_Summary!M998</f>
        <v/>
      </c>
      <c r="N1147" s="7" t="str">
        <f>[1]I_Summary!N998</f>
        <v/>
      </c>
      <c r="P1147" s="340" t="str">
        <f>EUconst_SubAbsoluteReduction&amp;R1110</f>
        <v>AbsRed_Fuel benchmark sub-installation, CBAM</v>
      </c>
    </row>
    <row r="1148" spans="2:16" ht="12.75" customHeight="1" x14ac:dyDescent="0.2">
      <c r="B1148" s="219"/>
      <c r="C1148" s="219"/>
      <c r="D1148" s="301">
        <v>3</v>
      </c>
      <c r="E1148" s="945" t="str">
        <f>[1]I_Summary!E999</f>
        <v/>
      </c>
      <c r="F1148" s="946"/>
      <c r="G1148" s="251" t="str">
        <f>[1]I_Summary!G999</f>
        <v/>
      </c>
      <c r="H1148" s="252"/>
      <c r="I1148" s="7" t="str">
        <f>[1]I_Summary!I999</f>
        <v/>
      </c>
      <c r="J1148" s="7" t="str">
        <f>[1]I_Summary!J999</f>
        <v/>
      </c>
      <c r="K1148" s="7" t="str">
        <f>[1]I_Summary!K999</f>
        <v/>
      </c>
      <c r="L1148" s="7" t="str">
        <f>[1]I_Summary!L999</f>
        <v/>
      </c>
      <c r="M1148" s="7" t="str">
        <f>[1]I_Summary!M999</f>
        <v/>
      </c>
      <c r="N1148" s="7" t="str">
        <f>[1]I_Summary!N999</f>
        <v/>
      </c>
      <c r="P1148" s="340" t="str">
        <f>EUconst_SubAbsoluteReduction&amp;R1110</f>
        <v>AbsRed_Fuel benchmark sub-installation, CBAM</v>
      </c>
    </row>
    <row r="1149" spans="2:16" ht="12.75" customHeight="1" x14ac:dyDescent="0.2">
      <c r="B1149" s="219"/>
      <c r="C1149" s="219"/>
      <c r="D1149" s="301">
        <v>4</v>
      </c>
      <c r="E1149" s="945" t="str">
        <f>[1]I_Summary!E1000</f>
        <v/>
      </c>
      <c r="F1149" s="946"/>
      <c r="G1149" s="251" t="str">
        <f>[1]I_Summary!G1000</f>
        <v/>
      </c>
      <c r="H1149" s="252"/>
      <c r="I1149" s="7" t="str">
        <f>[1]I_Summary!I1000</f>
        <v/>
      </c>
      <c r="J1149" s="7" t="str">
        <f>[1]I_Summary!J1000</f>
        <v/>
      </c>
      <c r="K1149" s="7" t="str">
        <f>[1]I_Summary!K1000</f>
        <v/>
      </c>
      <c r="L1149" s="7" t="str">
        <f>[1]I_Summary!L1000</f>
        <v/>
      </c>
      <c r="M1149" s="7" t="str">
        <f>[1]I_Summary!M1000</f>
        <v/>
      </c>
      <c r="N1149" s="7" t="str">
        <f>[1]I_Summary!N1000</f>
        <v/>
      </c>
      <c r="P1149" s="340" t="str">
        <f>EUconst_SubAbsoluteReduction&amp;R1110</f>
        <v>AbsRed_Fuel benchmark sub-installation, CBAM</v>
      </c>
    </row>
    <row r="1150" spans="2:16" ht="12.75" customHeight="1" x14ac:dyDescent="0.2">
      <c r="B1150" s="219"/>
      <c r="C1150" s="219"/>
      <c r="D1150" s="301">
        <v>5</v>
      </c>
      <c r="E1150" s="945" t="str">
        <f>[1]I_Summary!E1001</f>
        <v/>
      </c>
      <c r="F1150" s="946"/>
      <c r="G1150" s="251" t="str">
        <f>[1]I_Summary!G1001</f>
        <v/>
      </c>
      <c r="H1150" s="252"/>
      <c r="I1150" s="7" t="str">
        <f>[1]I_Summary!I1001</f>
        <v/>
      </c>
      <c r="J1150" s="7" t="str">
        <f>[1]I_Summary!J1001</f>
        <v/>
      </c>
      <c r="K1150" s="7" t="str">
        <f>[1]I_Summary!K1001</f>
        <v/>
      </c>
      <c r="L1150" s="7" t="str">
        <f>[1]I_Summary!L1001</f>
        <v/>
      </c>
      <c r="M1150" s="7" t="str">
        <f>[1]I_Summary!M1001</f>
        <v/>
      </c>
      <c r="N1150" s="7" t="str">
        <f>[1]I_Summary!N1001</f>
        <v/>
      </c>
      <c r="P1150" s="340" t="str">
        <f>EUconst_SubAbsoluteReduction&amp;R1110</f>
        <v>AbsRed_Fuel benchmark sub-installation, CBAM</v>
      </c>
    </row>
    <row r="1151" spans="2:16" ht="12.75" customHeight="1" x14ac:dyDescent="0.2">
      <c r="B1151" s="219"/>
      <c r="C1151" s="219"/>
      <c r="D1151" s="301">
        <v>6</v>
      </c>
      <c r="E1151" s="945" t="str">
        <f>[1]I_Summary!E1002</f>
        <v/>
      </c>
      <c r="F1151" s="946"/>
      <c r="G1151" s="251" t="str">
        <f>[1]I_Summary!G1002</f>
        <v/>
      </c>
      <c r="H1151" s="252"/>
      <c r="I1151" s="7" t="str">
        <f>[1]I_Summary!I1002</f>
        <v/>
      </c>
      <c r="J1151" s="7" t="str">
        <f>[1]I_Summary!J1002</f>
        <v/>
      </c>
      <c r="K1151" s="7" t="str">
        <f>[1]I_Summary!K1002</f>
        <v/>
      </c>
      <c r="L1151" s="7" t="str">
        <f>[1]I_Summary!L1002</f>
        <v/>
      </c>
      <c r="M1151" s="7" t="str">
        <f>[1]I_Summary!M1002</f>
        <v/>
      </c>
      <c r="N1151" s="7" t="str">
        <f>[1]I_Summary!N1002</f>
        <v/>
      </c>
      <c r="P1151" s="340" t="str">
        <f>EUconst_SubAbsoluteReduction&amp;R1110</f>
        <v>AbsRed_Fuel benchmark sub-installation, CBAM</v>
      </c>
    </row>
    <row r="1152" spans="2:16" ht="12.75" customHeight="1" x14ac:dyDescent="0.2">
      <c r="B1152" s="219"/>
      <c r="C1152" s="219"/>
      <c r="D1152" s="301">
        <v>7</v>
      </c>
      <c r="E1152" s="945" t="str">
        <f>[1]I_Summary!E1003</f>
        <v/>
      </c>
      <c r="F1152" s="946"/>
      <c r="G1152" s="251" t="str">
        <f>[1]I_Summary!G1003</f>
        <v/>
      </c>
      <c r="H1152" s="252"/>
      <c r="I1152" s="7" t="str">
        <f>[1]I_Summary!I1003</f>
        <v/>
      </c>
      <c r="J1152" s="7" t="str">
        <f>[1]I_Summary!J1003</f>
        <v/>
      </c>
      <c r="K1152" s="7" t="str">
        <f>[1]I_Summary!K1003</f>
        <v/>
      </c>
      <c r="L1152" s="7" t="str">
        <f>[1]I_Summary!L1003</f>
        <v/>
      </c>
      <c r="M1152" s="7" t="str">
        <f>[1]I_Summary!M1003</f>
        <v/>
      </c>
      <c r="N1152" s="7" t="str">
        <f>[1]I_Summary!N1003</f>
        <v/>
      </c>
      <c r="P1152" s="340" t="str">
        <f>EUconst_SubAbsoluteReduction&amp;R1110</f>
        <v>AbsRed_Fuel benchmark sub-installation, CBAM</v>
      </c>
    </row>
    <row r="1153" spans="1:19" ht="12.75" customHeight="1" x14ac:dyDescent="0.2">
      <c r="B1153" s="219"/>
      <c r="C1153" s="219"/>
      <c r="D1153" s="301">
        <v>8</v>
      </c>
      <c r="E1153" s="945" t="str">
        <f>[1]I_Summary!E1004</f>
        <v/>
      </c>
      <c r="F1153" s="946"/>
      <c r="G1153" s="251" t="str">
        <f>[1]I_Summary!G1004</f>
        <v/>
      </c>
      <c r="H1153" s="252"/>
      <c r="I1153" s="7" t="str">
        <f>[1]I_Summary!I1004</f>
        <v/>
      </c>
      <c r="J1153" s="7" t="str">
        <f>[1]I_Summary!J1004</f>
        <v/>
      </c>
      <c r="K1153" s="7" t="str">
        <f>[1]I_Summary!K1004</f>
        <v/>
      </c>
      <c r="L1153" s="7" t="str">
        <f>[1]I_Summary!L1004</f>
        <v/>
      </c>
      <c r="M1153" s="7" t="str">
        <f>[1]I_Summary!M1004</f>
        <v/>
      </c>
      <c r="N1153" s="7" t="str">
        <f>[1]I_Summary!N1004</f>
        <v/>
      </c>
      <c r="P1153" s="340" t="str">
        <f>EUconst_SubAbsoluteReduction&amp;R1110</f>
        <v>AbsRed_Fuel benchmark sub-installation, CBAM</v>
      </c>
    </row>
    <row r="1154" spans="1:19" ht="12.75" customHeight="1" x14ac:dyDescent="0.2">
      <c r="B1154" s="219"/>
      <c r="C1154" s="219"/>
      <c r="D1154" s="301">
        <v>9</v>
      </c>
      <c r="E1154" s="945" t="str">
        <f>[1]I_Summary!E1005</f>
        <v/>
      </c>
      <c r="F1154" s="946"/>
      <c r="G1154" s="251" t="str">
        <f>[1]I_Summary!G1005</f>
        <v/>
      </c>
      <c r="H1154" s="252"/>
      <c r="I1154" s="7" t="str">
        <f>[1]I_Summary!I1005</f>
        <v/>
      </c>
      <c r="J1154" s="7" t="str">
        <f>[1]I_Summary!J1005</f>
        <v/>
      </c>
      <c r="K1154" s="7" t="str">
        <f>[1]I_Summary!K1005</f>
        <v/>
      </c>
      <c r="L1154" s="7" t="str">
        <f>[1]I_Summary!L1005</f>
        <v/>
      </c>
      <c r="M1154" s="7" t="str">
        <f>[1]I_Summary!M1005</f>
        <v/>
      </c>
      <c r="N1154" s="7" t="str">
        <f>[1]I_Summary!N1005</f>
        <v/>
      </c>
      <c r="P1154" s="340" t="str">
        <f>EUconst_SubAbsoluteReduction&amp;R1110</f>
        <v>AbsRed_Fuel benchmark sub-installation, CBAM</v>
      </c>
    </row>
    <row r="1155" spans="1:19" ht="12.75" customHeight="1" x14ac:dyDescent="0.2">
      <c r="B1155" s="219"/>
      <c r="C1155" s="219"/>
      <c r="D1155" s="301">
        <v>10</v>
      </c>
      <c r="E1155" s="947" t="str">
        <f>[1]I_Summary!E1006</f>
        <v/>
      </c>
      <c r="F1155" s="948"/>
      <c r="G1155" s="253" t="str">
        <f>[1]I_Summary!G1006</f>
        <v/>
      </c>
      <c r="H1155" s="254"/>
      <c r="I1155" s="8" t="str">
        <f>[1]I_Summary!I1006</f>
        <v/>
      </c>
      <c r="J1155" s="8" t="str">
        <f>[1]I_Summary!J1006</f>
        <v/>
      </c>
      <c r="K1155" s="8" t="str">
        <f>[1]I_Summary!K1006</f>
        <v/>
      </c>
      <c r="L1155" s="8" t="str">
        <f>[1]I_Summary!L1006</f>
        <v/>
      </c>
      <c r="M1155" s="8" t="str">
        <f>[1]I_Summary!M1006</f>
        <v/>
      </c>
      <c r="N1155" s="8" t="str">
        <f>[1]I_Summary!N1006</f>
        <v/>
      </c>
      <c r="P1155" s="340" t="str">
        <f>EUconst_SubAbsoluteReduction&amp;R1110</f>
        <v>AbsRed_Fuel benchmark sub-installation, CBAM</v>
      </c>
    </row>
    <row r="1156" spans="1:19" ht="12.75" customHeight="1" x14ac:dyDescent="0.2">
      <c r="B1156" s="219"/>
      <c r="C1156" s="219"/>
      <c r="H1156" s="366" t="str">
        <f>Translations!$B$323</f>
        <v>SUMA</v>
      </c>
      <c r="I1156" s="369" t="str">
        <f>[1]I_Summary!I1007</f>
        <v/>
      </c>
      <c r="J1156" s="369" t="str">
        <f>[1]I_Summary!J1007</f>
        <v/>
      </c>
      <c r="K1156" s="369" t="str">
        <f>[1]I_Summary!K1007</f>
        <v/>
      </c>
      <c r="L1156" s="369" t="str">
        <f>[1]I_Summary!L1007</f>
        <v/>
      </c>
      <c r="M1156" s="369" t="str">
        <f>[1]I_Summary!M1007</f>
        <v/>
      </c>
      <c r="N1156" s="369" t="str">
        <f>[1]I_Summary!N1007</f>
        <v/>
      </c>
    </row>
    <row r="1157" spans="1:19" ht="12.75" customHeight="1" x14ac:dyDescent="0.2"/>
    <row r="1158" spans="1:19" ht="5.0999999999999996" customHeight="1" thickBot="1" x14ac:dyDescent="0.25">
      <c r="E1158" s="334"/>
      <c r="F1158" s="183"/>
      <c r="G1158" s="183"/>
      <c r="H1158" s="183"/>
      <c r="I1158" s="183"/>
      <c r="J1158" s="183"/>
      <c r="K1158" s="183"/>
      <c r="L1158" s="183"/>
      <c r="M1158" s="183"/>
      <c r="N1158" s="183"/>
    </row>
    <row r="1159" spans="1:19" ht="5.0999999999999996" customHeight="1" thickBot="1" x14ac:dyDescent="0.3">
      <c r="C1159" s="335"/>
      <c r="D1159" s="335"/>
      <c r="E1159" s="335"/>
      <c r="F1159" s="335"/>
      <c r="G1159" s="335"/>
      <c r="H1159" s="335"/>
      <c r="I1159" s="335"/>
      <c r="J1159" s="335"/>
      <c r="K1159" s="335"/>
      <c r="L1159" s="335"/>
      <c r="M1159" s="335"/>
      <c r="N1159" s="335"/>
    </row>
    <row r="1160" spans="1:19" ht="20.100000000000001" customHeight="1" thickBot="1" x14ac:dyDescent="0.25">
      <c r="A1160" s="244">
        <v>7</v>
      </c>
      <c r="C1160" s="302">
        <v>18</v>
      </c>
      <c r="D1160" s="935" t="str">
        <f>Translations!$B$297</f>
        <v>Podinstalacje, dla których wprowadzono rozwiązania rezerwowe (fall-back):</v>
      </c>
      <c r="E1160" s="936"/>
      <c r="F1160" s="936"/>
      <c r="G1160" s="936"/>
      <c r="H1160" s="937"/>
      <c r="I1160" s="938" t="str">
        <f>[1]I_Summary!I1011</f>
        <v>Process emissions sub-installation, CL, non-CBAM</v>
      </c>
      <c r="J1160" s="939"/>
      <c r="K1160" s="939"/>
      <c r="L1160" s="940"/>
      <c r="M1160" s="941" t="str">
        <f>[1]I_Summary!M1011</f>
        <v/>
      </c>
      <c r="N1160" s="942"/>
      <c r="P1160" s="370" t="str">
        <f>Translations!$B$325</f>
        <v>Podinstalacje rezerwowe</v>
      </c>
      <c r="R1160" s="336" t="str">
        <f>I1160</f>
        <v>Process emissions sub-installation, CL, non-CBAM</v>
      </c>
    </row>
    <row r="1161" spans="1:19" ht="5.0999999999999996" customHeight="1" x14ac:dyDescent="0.2"/>
    <row r="1162" spans="1:19" ht="12.75" customHeight="1" x14ac:dyDescent="0.2">
      <c r="A1162" s="147"/>
      <c r="B1162" s="173"/>
      <c r="D1162" s="337"/>
      <c r="E1162" s="960" t="str">
        <f>Translations!$B$571</f>
        <v>Data rozpoczęcia</v>
      </c>
      <c r="F1162" s="961"/>
      <c r="G1162" s="339" t="str" cm="1">
        <f t="array" ref="G1162">IFERROR(INDEX([1]C_InstallationDescription!$V$39:$V$48,MATCH(INDEX(EUconst_FallBackListNumber,C1160-10),[1]C_InstallationDescription!$R$39:$R$48,0)),"")</f>
        <v/>
      </c>
      <c r="P1162" s="340" t="str">
        <f>EUconst_StartRow&amp;I1160</f>
        <v>Start_Process emissions sub-installation, CL, non-CBAM</v>
      </c>
    </row>
    <row r="1163" spans="1:19" ht="12.75" customHeight="1" x14ac:dyDescent="0.2">
      <c r="A1163" s="147"/>
      <c r="B1163" s="173"/>
      <c r="D1163" s="337"/>
      <c r="E1163" s="962" t="s">
        <v>2275</v>
      </c>
      <c r="F1163" s="963"/>
      <c r="G1163" s="371" t="str" cm="1">
        <f t="array" ref="G1163">IFERROR(INDEX([1]C_InstallationDescription!$K$39:$K$48,MATCH(INDEX(EUconst_FallBackListNumber,C1160-10),[1]C_InstallationDescription!$R$39:$R$48,0)),"")</f>
        <v/>
      </c>
      <c r="O1163" s="343"/>
      <c r="P1163" s="340" t="str">
        <f>EUconst_CessationRow&amp;I1160</f>
        <v>Cessation_Process emissions sub-installation, CL, non-CBAM</v>
      </c>
      <c r="Q1163" s="344"/>
      <c r="R1163" s="344"/>
      <c r="S1163" s="195"/>
    </row>
    <row r="1164" spans="1:19" ht="5.0999999999999996" customHeight="1" x14ac:dyDescent="0.2"/>
    <row r="1165" spans="1:19" ht="12.75" customHeight="1" x14ac:dyDescent="0.2">
      <c r="A1165" s="147"/>
      <c r="B1165" s="173"/>
      <c r="D1165" s="345"/>
      <c r="F1165" s="346"/>
      <c r="G1165" s="347" t="str">
        <f>[1]Translations!$B$169</f>
        <v>Baseline</v>
      </c>
      <c r="H1165" s="348" t="str">
        <f xml:space="preserve"> EUconst_Unit</f>
        <v>Jednostka</v>
      </c>
      <c r="I1165" s="290">
        <v>2025</v>
      </c>
      <c r="J1165" s="290">
        <v>2030</v>
      </c>
      <c r="K1165" s="290">
        <v>2035</v>
      </c>
      <c r="L1165" s="290">
        <v>2040</v>
      </c>
      <c r="M1165" s="290">
        <v>2045</v>
      </c>
      <c r="N1165" s="290">
        <v>2050</v>
      </c>
    </row>
    <row r="1166" spans="1:19" ht="12.75" customHeight="1" x14ac:dyDescent="0.2">
      <c r="A1166" s="147"/>
      <c r="B1166" s="173"/>
      <c r="D1166" s="337" t="s">
        <v>117</v>
      </c>
      <c r="E1166" s="960" t="str">
        <f>[1]Translations!$B$264</f>
        <v>Specific emission targets</v>
      </c>
      <c r="F1166" s="961"/>
      <c r="G1166" s="339" t="str">
        <f>[1]G_FallBackBM!G404</f>
        <v/>
      </c>
      <c r="H1166" s="349" t="str">
        <f>[1]G_FallBackBM!H404</f>
        <v>t CO2e / t</v>
      </c>
      <c r="I1166" s="350" t="str">
        <f>IF([1]G_FallBackBM!I404="","",[1]G_FallBackBM!I404)</f>
        <v/>
      </c>
      <c r="J1166" s="351" t="str">
        <f>IF([1]G_FallBackBM!J404="","",[1]G_FallBackBM!J404)</f>
        <v/>
      </c>
      <c r="K1166" s="351" t="str">
        <f>IF([1]G_FallBackBM!K404="","",[1]G_FallBackBM!K404)</f>
        <v/>
      </c>
      <c r="L1166" s="351" t="str">
        <f>IF([1]G_FallBackBM!L404="","",[1]G_FallBackBM!L404)</f>
        <v/>
      </c>
      <c r="M1166" s="351" t="str">
        <f>IF([1]G_FallBackBM!M404="","",[1]G_FallBackBM!M404)</f>
        <v/>
      </c>
      <c r="N1166" s="351" t="str">
        <f>IF([1]G_FallBackBM!N404="","",[1]G_FallBackBM!N404)</f>
        <v/>
      </c>
      <c r="P1166" s="275" t="str">
        <f>EUConst_Target&amp;I1160</f>
        <v>Target_Process emissions sub-installation, CL, non-CBAM</v>
      </c>
    </row>
    <row r="1167" spans="1:19" ht="12.75" customHeight="1" x14ac:dyDescent="0.2">
      <c r="A1167" s="147"/>
      <c r="B1167" s="173"/>
      <c r="D1167" s="337" t="s">
        <v>118</v>
      </c>
      <c r="E1167" s="962" t="str">
        <f>[1]Translations!$B$268</f>
        <v>Absolute emission targets</v>
      </c>
      <c r="F1167" s="963"/>
      <c r="G1167" s="342" t="str">
        <f>[1]G_FallBackBM!G406</f>
        <v/>
      </c>
      <c r="H1167" s="352" t="str">
        <f>[1]G_FallBackBM!H406</f>
        <v>t CO2e</v>
      </c>
      <c r="I1167" s="353" t="str">
        <f>IF([1]G_FallBackBM!I406="","",[1]G_FallBackBM!I406)</f>
        <v/>
      </c>
      <c r="J1167" s="342" t="str">
        <f>IF([1]G_FallBackBM!J406="","",[1]G_FallBackBM!J406)</f>
        <v/>
      </c>
      <c r="K1167" s="342" t="str">
        <f>IF([1]G_FallBackBM!K406="","",[1]G_FallBackBM!K406)</f>
        <v/>
      </c>
      <c r="L1167" s="342" t="str">
        <f>IF([1]G_FallBackBM!L406="","",[1]G_FallBackBM!L406)</f>
        <v/>
      </c>
      <c r="M1167" s="342" t="str">
        <f>IF([1]G_FallBackBM!M406="","",[1]G_FallBackBM!M406)</f>
        <v/>
      </c>
      <c r="N1167" s="342" t="str">
        <f>IF([1]G_FallBackBM!N406="","",[1]G_FallBackBM!N406)</f>
        <v/>
      </c>
      <c r="O1167" s="343"/>
      <c r="P1167" s="275" t="str">
        <f>EUConst_TargetAbs&amp;I1160</f>
        <v>TargetAbs_Process emissions sub-installation, CL, non-CBAM</v>
      </c>
      <c r="Q1167" s="344"/>
      <c r="R1167" s="344"/>
      <c r="S1167" s="195"/>
    </row>
    <row r="1168" spans="1:19" ht="5.0999999999999996" customHeight="1" x14ac:dyDescent="0.2"/>
    <row r="1169" spans="2:16" ht="25.5" customHeight="1" x14ac:dyDescent="0.2">
      <c r="E1169" s="354"/>
      <c r="F1169" s="354"/>
      <c r="G1169" s="354"/>
      <c r="H1169" s="355" t="str">
        <f>Translations!$B$271</f>
        <v>Wartość wyjściowa</v>
      </c>
      <c r="I1169" s="943">
        <v>2025</v>
      </c>
      <c r="J1169" s="943">
        <v>2030</v>
      </c>
      <c r="K1169" s="943">
        <v>2035</v>
      </c>
      <c r="L1169" s="943">
        <v>2040</v>
      </c>
      <c r="M1169" s="943">
        <v>2045</v>
      </c>
      <c r="N1169" s="943">
        <v>2050</v>
      </c>
    </row>
    <row r="1170" spans="2:16" ht="12.75" customHeight="1" x14ac:dyDescent="0.2">
      <c r="E1170" s="354"/>
      <c r="F1170" s="354"/>
      <c r="G1170" s="354"/>
      <c r="H1170" s="361" t="str">
        <f>[1]I_Summary!H1014</f>
        <v>t CO2e / t</v>
      </c>
      <c r="I1170" s="944"/>
      <c r="J1170" s="944"/>
      <c r="K1170" s="944"/>
      <c r="L1170" s="944"/>
      <c r="M1170" s="944"/>
      <c r="N1170" s="944"/>
    </row>
    <row r="1171" spans="2:16" ht="12.75" customHeight="1" x14ac:dyDescent="0.2">
      <c r="B1171" s="219"/>
      <c r="C1171" s="219"/>
      <c r="D1171" s="337" t="s">
        <v>117</v>
      </c>
      <c r="E1171" s="931" t="str">
        <f>Translations!$B$319</f>
        <v>Wartości docelowe w odniesieniu do wartości wyjściowych</v>
      </c>
      <c r="F1171" s="931"/>
      <c r="G1171" s="932"/>
      <c r="H1171" s="58" t="str">
        <f>[1]I_Summary!H1015</f>
        <v/>
      </c>
      <c r="I1171" s="12" t="str">
        <f>[1]I_Summary!I1015</f>
        <v>N.A.</v>
      </c>
      <c r="J1171" s="12" t="str">
        <f>[1]I_Summary!J1015</f>
        <v>N.A.</v>
      </c>
      <c r="K1171" s="12" t="str">
        <f>[1]I_Summary!K1015</f>
        <v>N.A.</v>
      </c>
      <c r="L1171" s="12" t="str">
        <f>[1]I_Summary!L1015</f>
        <v>N.A.</v>
      </c>
      <c r="M1171" s="12" t="str">
        <f>[1]I_Summary!M1015</f>
        <v>N.A.</v>
      </c>
      <c r="N1171" s="12" t="str">
        <f>[1]I_Summary!N1015</f>
        <v>N.A.</v>
      </c>
      <c r="P1171" s="275" t="str">
        <f>EUconst_SubRelToBaseline&amp;R1160</f>
        <v>RelBL_Process emissions sub-installation, CL, non-CBAM</v>
      </c>
    </row>
    <row r="1172" spans="2:16" ht="12.75" customHeight="1" x14ac:dyDescent="0.2">
      <c r="B1172" s="219"/>
      <c r="C1172" s="219"/>
      <c r="D1172" s="337" t="s">
        <v>118</v>
      </c>
      <c r="E1172" s="933" t="str">
        <f>Translations!$B$320</f>
        <v>Wartości docelowe w odniesieniu do wielkości benchmarku</v>
      </c>
      <c r="F1172" s="933"/>
      <c r="G1172" s="934"/>
      <c r="H1172" s="59">
        <f>[1]I_Summary!H1016</f>
        <v>0.97</v>
      </c>
      <c r="I1172" s="5" t="str">
        <f>[1]I_Summary!I1016</f>
        <v/>
      </c>
      <c r="J1172" s="5" t="str">
        <f>[1]I_Summary!J1016</f>
        <v/>
      </c>
      <c r="K1172" s="5" t="str">
        <f>[1]I_Summary!K1016</f>
        <v/>
      </c>
      <c r="L1172" s="5" t="str">
        <f>[1]I_Summary!L1016</f>
        <v/>
      </c>
      <c r="M1172" s="5" t="str">
        <f>[1]I_Summary!M1016</f>
        <v/>
      </c>
      <c r="N1172" s="5" t="str">
        <f>[1]I_Summary!N1016</f>
        <v/>
      </c>
      <c r="P1172" s="275" t="str">
        <f>EUconst_SubRelToBM&amp;R1160</f>
        <v>RelBM_Process emissions sub-installation, CL, non-CBAM</v>
      </c>
    </row>
    <row r="1173" spans="2:16" ht="5.0999999999999996" customHeight="1" x14ac:dyDescent="0.2">
      <c r="B1173" s="219"/>
      <c r="C1173" s="219"/>
    </row>
    <row r="1174" spans="2:16" ht="25.5" customHeight="1" x14ac:dyDescent="0.2">
      <c r="B1174" s="219"/>
      <c r="C1174" s="219"/>
      <c r="D1174" s="354"/>
      <c r="E1174" s="354"/>
      <c r="F1174" s="354"/>
      <c r="G1174" s="354"/>
      <c r="H1174" s="355" t="str">
        <f>Translations!$B$271</f>
        <v>Wartość wyjściowa</v>
      </c>
      <c r="I1174" s="943">
        <v>2025</v>
      </c>
      <c r="J1174" s="943">
        <v>2030</v>
      </c>
      <c r="K1174" s="943">
        <v>2035</v>
      </c>
      <c r="L1174" s="943">
        <v>2040</v>
      </c>
      <c r="M1174" s="943">
        <v>2045</v>
      </c>
      <c r="N1174" s="943">
        <v>2050</v>
      </c>
    </row>
    <row r="1175" spans="2:16" ht="12.75" customHeight="1" x14ac:dyDescent="0.2">
      <c r="B1175" s="219"/>
      <c r="C1175" s="219"/>
      <c r="G1175" s="354"/>
      <c r="H1175" s="361" t="str">
        <f>[1]I_Summary!H1019</f>
        <v>t CO2e / t</v>
      </c>
      <c r="I1175" s="944"/>
      <c r="J1175" s="944"/>
      <c r="K1175" s="944"/>
      <c r="L1175" s="944"/>
      <c r="M1175" s="944"/>
      <c r="N1175" s="944"/>
    </row>
    <row r="1176" spans="2:16" ht="12.75" customHeight="1" x14ac:dyDescent="0.2">
      <c r="B1176" s="219"/>
      <c r="C1176" s="219"/>
      <c r="D1176" s="337" t="s">
        <v>119</v>
      </c>
      <c r="E1176" s="953" t="str">
        <f>Translations!$B$321</f>
        <v>Bezwzględna redukcja w porównaniu z wartością wyjściową</v>
      </c>
      <c r="F1176" s="953"/>
      <c r="G1176" s="953"/>
      <c r="H1176" s="372" t="str">
        <f>[1]I_Summary!H1020</f>
        <v/>
      </c>
      <c r="I1176" s="373" t="str">
        <f>[1]I_Summary!I1020</f>
        <v/>
      </c>
      <c r="J1176" s="373" t="str">
        <f>[1]I_Summary!J1020</f>
        <v/>
      </c>
      <c r="K1176" s="373" t="str">
        <f>[1]I_Summary!K1020</f>
        <v/>
      </c>
      <c r="L1176" s="373" t="str">
        <f>[1]I_Summary!L1020</f>
        <v/>
      </c>
      <c r="M1176" s="373" t="str">
        <f>[1]I_Summary!M1020</f>
        <v/>
      </c>
      <c r="N1176" s="373" t="str">
        <f>[1]I_Summary!N1020</f>
        <v/>
      </c>
      <c r="P1176" s="340" t="str">
        <f>EUconst_SubAbsoluteReduction&amp;R1160</f>
        <v>AbsRed_Process emissions sub-installation, CL, non-CBAM</v>
      </c>
    </row>
    <row r="1177" spans="2:16" ht="5.0999999999999996" customHeight="1" x14ac:dyDescent="0.2">
      <c r="B1177" s="219"/>
      <c r="C1177" s="219"/>
    </row>
    <row r="1178" spans="2:16" ht="12.75" customHeight="1" x14ac:dyDescent="0.2">
      <c r="B1178" s="219"/>
      <c r="C1178" s="219"/>
      <c r="D1178" s="337" t="s">
        <v>120</v>
      </c>
      <c r="E1178" s="176" t="str">
        <f>Translations!$B$322</f>
        <v>Wpływ każdego środka na redukcję (100% = wartość wyjściowa z pkt i.)</v>
      </c>
    </row>
    <row r="1179" spans="2:16" ht="5.0999999999999996" customHeight="1" x14ac:dyDescent="0.2">
      <c r="B1179" s="219"/>
      <c r="C1179" s="219"/>
    </row>
    <row r="1180" spans="2:16" ht="12.75" customHeight="1" x14ac:dyDescent="0.2">
      <c r="B1180" s="219"/>
      <c r="C1180" s="219"/>
      <c r="D1180" s="337"/>
      <c r="E1180" s="365" t="str">
        <f>Translations!$B$199</f>
        <v>Środki</v>
      </c>
      <c r="F1180" s="183"/>
      <c r="G1180" s="958" t="str">
        <f>Translations!$B$228</f>
        <v>Szczegółowy opis inwestycji</v>
      </c>
      <c r="H1180" s="959"/>
      <c r="I1180" s="290">
        <v>2025</v>
      </c>
      <c r="J1180" s="290">
        <v>2030</v>
      </c>
      <c r="K1180" s="290">
        <v>2035</v>
      </c>
      <c r="L1180" s="290">
        <v>2040</v>
      </c>
      <c r="M1180" s="290">
        <v>2045</v>
      </c>
      <c r="N1180" s="290">
        <v>2050</v>
      </c>
    </row>
    <row r="1181" spans="2:16" ht="12.75" customHeight="1" x14ac:dyDescent="0.2">
      <c r="B1181" s="219"/>
      <c r="C1181" s="219"/>
      <c r="D1181" s="301">
        <v>1</v>
      </c>
      <c r="E1181" s="957" t="str">
        <f>[1]I_Summary!E1025</f>
        <v/>
      </c>
      <c r="F1181" s="957"/>
      <c r="G1181" s="249" t="str">
        <f>[1]I_Summary!G1025</f>
        <v/>
      </c>
      <c r="H1181" s="250"/>
      <c r="I1181" s="6" t="str">
        <f>[1]I_Summary!I1025</f>
        <v/>
      </c>
      <c r="J1181" s="6" t="str">
        <f>[1]I_Summary!J1025</f>
        <v/>
      </c>
      <c r="K1181" s="6" t="str">
        <f>[1]I_Summary!K1025</f>
        <v/>
      </c>
      <c r="L1181" s="6" t="str">
        <f>[1]I_Summary!L1025</f>
        <v/>
      </c>
      <c r="M1181" s="6" t="str">
        <f>[1]I_Summary!M1025</f>
        <v/>
      </c>
      <c r="N1181" s="6" t="str">
        <f>[1]I_Summary!N1025</f>
        <v/>
      </c>
      <c r="P1181" s="340" t="str">
        <f>EUconst_SubMeasureImpact&amp;R1160&amp;"_"&amp;D1181</f>
        <v>SubMeasImp_Process emissions sub-installation, CL, non-CBAM_1</v>
      </c>
    </row>
    <row r="1182" spans="2:16" ht="12.75" customHeight="1" x14ac:dyDescent="0.2">
      <c r="B1182" s="219"/>
      <c r="C1182" s="219"/>
      <c r="D1182" s="301">
        <v>2</v>
      </c>
      <c r="E1182" s="945" t="str">
        <f>[1]I_Summary!E1026</f>
        <v/>
      </c>
      <c r="F1182" s="946"/>
      <c r="G1182" s="251" t="str">
        <f>[1]I_Summary!G1026</f>
        <v/>
      </c>
      <c r="H1182" s="252"/>
      <c r="I1182" s="7" t="str">
        <f>[1]I_Summary!I1026</f>
        <v/>
      </c>
      <c r="J1182" s="7" t="str">
        <f>[1]I_Summary!J1026</f>
        <v/>
      </c>
      <c r="K1182" s="7" t="str">
        <f>[1]I_Summary!K1026</f>
        <v/>
      </c>
      <c r="L1182" s="7" t="str">
        <f>[1]I_Summary!L1026</f>
        <v/>
      </c>
      <c r="M1182" s="7" t="str">
        <f>[1]I_Summary!M1026</f>
        <v/>
      </c>
      <c r="N1182" s="7" t="str">
        <f>[1]I_Summary!N1026</f>
        <v/>
      </c>
      <c r="P1182" s="340" t="str">
        <f>EUconst_SubMeasureImpact&amp;R1160&amp;"_"&amp;D1182</f>
        <v>SubMeasImp_Process emissions sub-installation, CL, non-CBAM_2</v>
      </c>
    </row>
    <row r="1183" spans="2:16" ht="12.75" customHeight="1" x14ac:dyDescent="0.2">
      <c r="B1183" s="219"/>
      <c r="C1183" s="219"/>
      <c r="D1183" s="301">
        <v>3</v>
      </c>
      <c r="E1183" s="945" t="str">
        <f>[1]I_Summary!E1027</f>
        <v/>
      </c>
      <c r="F1183" s="946"/>
      <c r="G1183" s="251" t="str">
        <f>[1]I_Summary!G1027</f>
        <v/>
      </c>
      <c r="H1183" s="252"/>
      <c r="I1183" s="7" t="str">
        <f>[1]I_Summary!I1027</f>
        <v/>
      </c>
      <c r="J1183" s="7" t="str">
        <f>[1]I_Summary!J1027</f>
        <v/>
      </c>
      <c r="K1183" s="7" t="str">
        <f>[1]I_Summary!K1027</f>
        <v/>
      </c>
      <c r="L1183" s="7" t="str">
        <f>[1]I_Summary!L1027</f>
        <v/>
      </c>
      <c r="M1183" s="7" t="str">
        <f>[1]I_Summary!M1027</f>
        <v/>
      </c>
      <c r="N1183" s="7" t="str">
        <f>[1]I_Summary!N1027</f>
        <v/>
      </c>
      <c r="P1183" s="340" t="str">
        <f>EUconst_SubMeasureImpact&amp;R1160&amp;"_"&amp;D1183</f>
        <v>SubMeasImp_Process emissions sub-installation, CL, non-CBAM_3</v>
      </c>
    </row>
    <row r="1184" spans="2:16" ht="12.75" customHeight="1" x14ac:dyDescent="0.2">
      <c r="B1184" s="219"/>
      <c r="C1184" s="219"/>
      <c r="D1184" s="301">
        <v>4</v>
      </c>
      <c r="E1184" s="945" t="str">
        <f>[1]I_Summary!E1028</f>
        <v/>
      </c>
      <c r="F1184" s="946"/>
      <c r="G1184" s="251" t="str">
        <f>[1]I_Summary!G1028</f>
        <v/>
      </c>
      <c r="H1184" s="252"/>
      <c r="I1184" s="7" t="str">
        <f>[1]I_Summary!I1028</f>
        <v/>
      </c>
      <c r="J1184" s="7" t="str">
        <f>[1]I_Summary!J1028</f>
        <v/>
      </c>
      <c r="K1184" s="7" t="str">
        <f>[1]I_Summary!K1028</f>
        <v/>
      </c>
      <c r="L1184" s="7" t="str">
        <f>[1]I_Summary!L1028</f>
        <v/>
      </c>
      <c r="M1184" s="7" t="str">
        <f>[1]I_Summary!M1028</f>
        <v/>
      </c>
      <c r="N1184" s="7" t="str">
        <f>[1]I_Summary!N1028</f>
        <v/>
      </c>
      <c r="P1184" s="340" t="str">
        <f>EUconst_SubMeasureImpact&amp;R1160&amp;"_"&amp;D1184</f>
        <v>SubMeasImp_Process emissions sub-installation, CL, non-CBAM_4</v>
      </c>
    </row>
    <row r="1185" spans="2:16" ht="12.75" customHeight="1" x14ac:dyDescent="0.2">
      <c r="B1185" s="219"/>
      <c r="C1185" s="219"/>
      <c r="D1185" s="301">
        <v>5</v>
      </c>
      <c r="E1185" s="945" t="str">
        <f>[1]I_Summary!E1029</f>
        <v/>
      </c>
      <c r="F1185" s="946"/>
      <c r="G1185" s="251" t="str">
        <f>[1]I_Summary!G1029</f>
        <v/>
      </c>
      <c r="H1185" s="252"/>
      <c r="I1185" s="7" t="str">
        <f>[1]I_Summary!I1029</f>
        <v/>
      </c>
      <c r="J1185" s="7" t="str">
        <f>[1]I_Summary!J1029</f>
        <v/>
      </c>
      <c r="K1185" s="7" t="str">
        <f>[1]I_Summary!K1029</f>
        <v/>
      </c>
      <c r="L1185" s="7" t="str">
        <f>[1]I_Summary!L1029</f>
        <v/>
      </c>
      <c r="M1185" s="7" t="str">
        <f>[1]I_Summary!M1029</f>
        <v/>
      </c>
      <c r="N1185" s="7" t="str">
        <f>[1]I_Summary!N1029</f>
        <v/>
      </c>
      <c r="P1185" s="340" t="str">
        <f>EUconst_SubMeasureImpact&amp;R1160&amp;"_"&amp;D1185</f>
        <v>SubMeasImp_Process emissions sub-installation, CL, non-CBAM_5</v>
      </c>
    </row>
    <row r="1186" spans="2:16" ht="12.75" customHeight="1" x14ac:dyDescent="0.2">
      <c r="B1186" s="219"/>
      <c r="C1186" s="219"/>
      <c r="D1186" s="301">
        <v>6</v>
      </c>
      <c r="E1186" s="945" t="str">
        <f>[1]I_Summary!E1030</f>
        <v/>
      </c>
      <c r="F1186" s="946"/>
      <c r="G1186" s="251" t="str">
        <f>[1]I_Summary!G1030</f>
        <v/>
      </c>
      <c r="H1186" s="252"/>
      <c r="I1186" s="7" t="str">
        <f>[1]I_Summary!I1030</f>
        <v/>
      </c>
      <c r="J1186" s="7" t="str">
        <f>[1]I_Summary!J1030</f>
        <v/>
      </c>
      <c r="K1186" s="7" t="str">
        <f>[1]I_Summary!K1030</f>
        <v/>
      </c>
      <c r="L1186" s="7" t="str">
        <f>[1]I_Summary!L1030</f>
        <v/>
      </c>
      <c r="M1186" s="7" t="str">
        <f>[1]I_Summary!M1030</f>
        <v/>
      </c>
      <c r="N1186" s="7" t="str">
        <f>[1]I_Summary!N1030</f>
        <v/>
      </c>
      <c r="P1186" s="340" t="str">
        <f>EUconst_SubMeasureImpact&amp;R1160&amp;"_"&amp;D1186</f>
        <v>SubMeasImp_Process emissions sub-installation, CL, non-CBAM_6</v>
      </c>
    </row>
    <row r="1187" spans="2:16" ht="12.75" customHeight="1" x14ac:dyDescent="0.2">
      <c r="B1187" s="219"/>
      <c r="C1187" s="219"/>
      <c r="D1187" s="301">
        <v>7</v>
      </c>
      <c r="E1187" s="945" t="str">
        <f>[1]I_Summary!E1031</f>
        <v/>
      </c>
      <c r="F1187" s="946"/>
      <c r="G1187" s="251" t="str">
        <f>[1]I_Summary!G1031</f>
        <v/>
      </c>
      <c r="H1187" s="252"/>
      <c r="I1187" s="7" t="str">
        <f>[1]I_Summary!I1031</f>
        <v/>
      </c>
      <c r="J1187" s="7" t="str">
        <f>[1]I_Summary!J1031</f>
        <v/>
      </c>
      <c r="K1187" s="7" t="str">
        <f>[1]I_Summary!K1031</f>
        <v/>
      </c>
      <c r="L1187" s="7" t="str">
        <f>[1]I_Summary!L1031</f>
        <v/>
      </c>
      <c r="M1187" s="7" t="str">
        <f>[1]I_Summary!M1031</f>
        <v/>
      </c>
      <c r="N1187" s="7" t="str">
        <f>[1]I_Summary!N1031</f>
        <v/>
      </c>
      <c r="P1187" s="340" t="str">
        <f>EUconst_SubMeasureImpact&amp;R1160&amp;"_"&amp;D1187</f>
        <v>SubMeasImp_Process emissions sub-installation, CL, non-CBAM_7</v>
      </c>
    </row>
    <row r="1188" spans="2:16" ht="12.75" customHeight="1" x14ac:dyDescent="0.2">
      <c r="B1188" s="219"/>
      <c r="C1188" s="219"/>
      <c r="D1188" s="301">
        <v>8</v>
      </c>
      <c r="E1188" s="945" t="str">
        <f>[1]I_Summary!E1032</f>
        <v/>
      </c>
      <c r="F1188" s="946"/>
      <c r="G1188" s="251" t="str">
        <f>[1]I_Summary!G1032</f>
        <v/>
      </c>
      <c r="H1188" s="252"/>
      <c r="I1188" s="7" t="str">
        <f>[1]I_Summary!I1032</f>
        <v/>
      </c>
      <c r="J1188" s="7" t="str">
        <f>[1]I_Summary!J1032</f>
        <v/>
      </c>
      <c r="K1188" s="7" t="str">
        <f>[1]I_Summary!K1032</f>
        <v/>
      </c>
      <c r="L1188" s="7" t="str">
        <f>[1]I_Summary!L1032</f>
        <v/>
      </c>
      <c r="M1188" s="7" t="str">
        <f>[1]I_Summary!M1032</f>
        <v/>
      </c>
      <c r="N1188" s="7" t="str">
        <f>[1]I_Summary!N1032</f>
        <v/>
      </c>
      <c r="P1188" s="340" t="str">
        <f>EUconst_SubMeasureImpact&amp;R1160&amp;"_"&amp;D1188</f>
        <v>SubMeasImp_Process emissions sub-installation, CL, non-CBAM_8</v>
      </c>
    </row>
    <row r="1189" spans="2:16" ht="12.75" customHeight="1" x14ac:dyDescent="0.2">
      <c r="B1189" s="219"/>
      <c r="C1189" s="219"/>
      <c r="D1189" s="301">
        <v>9</v>
      </c>
      <c r="E1189" s="945" t="str">
        <f>[1]I_Summary!E1033</f>
        <v/>
      </c>
      <c r="F1189" s="946"/>
      <c r="G1189" s="251" t="str">
        <f>[1]I_Summary!G1033</f>
        <v/>
      </c>
      <c r="H1189" s="252"/>
      <c r="I1189" s="7" t="str">
        <f>[1]I_Summary!I1033</f>
        <v/>
      </c>
      <c r="J1189" s="7" t="str">
        <f>[1]I_Summary!J1033</f>
        <v/>
      </c>
      <c r="K1189" s="7" t="str">
        <f>[1]I_Summary!K1033</f>
        <v/>
      </c>
      <c r="L1189" s="7" t="str">
        <f>[1]I_Summary!L1033</f>
        <v/>
      </c>
      <c r="M1189" s="7" t="str">
        <f>[1]I_Summary!M1033</f>
        <v/>
      </c>
      <c r="N1189" s="7" t="str">
        <f>[1]I_Summary!N1033</f>
        <v/>
      </c>
      <c r="P1189" s="340" t="str">
        <f>EUconst_SubMeasureImpact&amp;R1160&amp;"_"&amp;D1189</f>
        <v>SubMeasImp_Process emissions sub-installation, CL, non-CBAM_9</v>
      </c>
    </row>
    <row r="1190" spans="2:16" ht="12.75" customHeight="1" x14ac:dyDescent="0.2">
      <c r="B1190" s="219"/>
      <c r="C1190" s="219"/>
      <c r="D1190" s="301">
        <v>10</v>
      </c>
      <c r="E1190" s="947" t="str">
        <f>[1]I_Summary!E1034</f>
        <v/>
      </c>
      <c r="F1190" s="948"/>
      <c r="G1190" s="253" t="str">
        <f>[1]I_Summary!G1034</f>
        <v/>
      </c>
      <c r="H1190" s="254"/>
      <c r="I1190" s="8" t="str">
        <f>[1]I_Summary!I1034</f>
        <v/>
      </c>
      <c r="J1190" s="8" t="str">
        <f>[1]I_Summary!J1034</f>
        <v/>
      </c>
      <c r="K1190" s="8" t="str">
        <f>[1]I_Summary!K1034</f>
        <v/>
      </c>
      <c r="L1190" s="8" t="str">
        <f>[1]I_Summary!L1034</f>
        <v/>
      </c>
      <c r="M1190" s="8" t="str">
        <f>[1]I_Summary!M1034</f>
        <v/>
      </c>
      <c r="N1190" s="8" t="str">
        <f>[1]I_Summary!N1034</f>
        <v/>
      </c>
      <c r="P1190" s="340" t="str">
        <f>EUconst_SubMeasureImpact&amp;R1160&amp;"_"&amp;D1190</f>
        <v>SubMeasImp_Process emissions sub-installation, CL, non-CBAM_10</v>
      </c>
    </row>
    <row r="1191" spans="2:16" ht="12.75" customHeight="1" x14ac:dyDescent="0.2">
      <c r="B1191" s="219"/>
      <c r="C1191" s="219"/>
      <c r="H1191" s="366" t="str">
        <f>Translations!$B$323</f>
        <v>SUMA</v>
      </c>
      <c r="I1191" s="367" t="str">
        <f>[1]I_Summary!I1035</f>
        <v/>
      </c>
      <c r="J1191" s="367" t="str">
        <f>[1]I_Summary!J1035</f>
        <v/>
      </c>
      <c r="K1191" s="367" t="str">
        <f>[1]I_Summary!K1035</f>
        <v/>
      </c>
      <c r="L1191" s="367" t="str">
        <f>[1]I_Summary!L1035</f>
        <v/>
      </c>
      <c r="M1191" s="367" t="str">
        <f>[1]I_Summary!M1035</f>
        <v/>
      </c>
      <c r="N1191" s="367" t="str">
        <f>[1]I_Summary!N1035</f>
        <v/>
      </c>
    </row>
    <row r="1192" spans="2:16" ht="5.0999999999999996" customHeight="1" x14ac:dyDescent="0.2">
      <c r="B1192" s="219"/>
      <c r="C1192" s="219"/>
    </row>
    <row r="1193" spans="2:16" ht="12.75" customHeight="1" x14ac:dyDescent="0.2">
      <c r="B1193" s="219"/>
      <c r="C1193" s="219"/>
      <c r="D1193" s="337" t="s">
        <v>121</v>
      </c>
      <c r="E1193" s="176" t="str">
        <f>Translations!$B$324</f>
        <v>Wpływ każdego środka na redukcję (100% = wartość wyjściowa z pkt i.)</v>
      </c>
    </row>
    <row r="1194" spans="2:16" ht="5.0999999999999996" customHeight="1" x14ac:dyDescent="0.2">
      <c r="B1194" s="219"/>
      <c r="C1194" s="219"/>
    </row>
    <row r="1195" spans="2:16" ht="12.75" customHeight="1" x14ac:dyDescent="0.2">
      <c r="B1195" s="219"/>
      <c r="C1195" s="219"/>
      <c r="E1195" s="365" t="str">
        <f>Translations!$B$199</f>
        <v>Środki</v>
      </c>
      <c r="F1195" s="183"/>
      <c r="G1195" s="368" t="str">
        <f>Translations!$B$228</f>
        <v>Szczegółowy opis inwestycji</v>
      </c>
      <c r="I1195" s="290">
        <v>2025</v>
      </c>
      <c r="J1195" s="290">
        <v>2030</v>
      </c>
      <c r="K1195" s="290">
        <v>2035</v>
      </c>
      <c r="L1195" s="290">
        <v>2040</v>
      </c>
      <c r="M1195" s="290">
        <v>2045</v>
      </c>
      <c r="N1195" s="290">
        <v>2050</v>
      </c>
    </row>
    <row r="1196" spans="2:16" ht="12.75" customHeight="1" x14ac:dyDescent="0.2">
      <c r="B1196" s="219"/>
      <c r="C1196" s="219"/>
      <c r="D1196" s="301">
        <v>1</v>
      </c>
      <c r="E1196" s="957" t="str">
        <f>[1]I_Summary!E1040</f>
        <v/>
      </c>
      <c r="F1196" s="957"/>
      <c r="G1196" s="249" t="str">
        <f>[1]I_Summary!G1040</f>
        <v/>
      </c>
      <c r="H1196" s="250"/>
      <c r="I1196" s="6" t="str">
        <f>[1]I_Summary!I1040</f>
        <v/>
      </c>
      <c r="J1196" s="6" t="str">
        <f>[1]I_Summary!J1040</f>
        <v/>
      </c>
      <c r="K1196" s="6" t="str">
        <f>[1]I_Summary!K1040</f>
        <v/>
      </c>
      <c r="L1196" s="6" t="str">
        <f>[1]I_Summary!L1040</f>
        <v/>
      </c>
      <c r="M1196" s="6" t="str">
        <f>[1]I_Summary!M1040</f>
        <v/>
      </c>
      <c r="N1196" s="6" t="str">
        <f>[1]I_Summary!N1040</f>
        <v/>
      </c>
      <c r="P1196" s="340" t="str">
        <f>EUconst_SubAbsoluteReduction&amp;R1160</f>
        <v>AbsRed_Process emissions sub-installation, CL, non-CBAM</v>
      </c>
    </row>
    <row r="1197" spans="2:16" ht="12.75" customHeight="1" x14ac:dyDescent="0.2">
      <c r="B1197" s="219"/>
      <c r="C1197" s="219"/>
      <c r="D1197" s="301">
        <v>2</v>
      </c>
      <c r="E1197" s="945" t="str">
        <f>[1]I_Summary!E1041</f>
        <v/>
      </c>
      <c r="F1197" s="946"/>
      <c r="G1197" s="251" t="str">
        <f>[1]I_Summary!G1041</f>
        <v/>
      </c>
      <c r="H1197" s="252"/>
      <c r="I1197" s="7" t="str">
        <f>[1]I_Summary!I1041</f>
        <v/>
      </c>
      <c r="J1197" s="7" t="str">
        <f>[1]I_Summary!J1041</f>
        <v/>
      </c>
      <c r="K1197" s="7" t="str">
        <f>[1]I_Summary!K1041</f>
        <v/>
      </c>
      <c r="L1197" s="7" t="str">
        <f>[1]I_Summary!L1041</f>
        <v/>
      </c>
      <c r="M1197" s="7" t="str">
        <f>[1]I_Summary!M1041</f>
        <v/>
      </c>
      <c r="N1197" s="7" t="str">
        <f>[1]I_Summary!N1041</f>
        <v/>
      </c>
      <c r="P1197" s="340" t="str">
        <f>EUconst_SubAbsoluteReduction&amp;R1160</f>
        <v>AbsRed_Process emissions sub-installation, CL, non-CBAM</v>
      </c>
    </row>
    <row r="1198" spans="2:16" ht="12.75" customHeight="1" x14ac:dyDescent="0.2">
      <c r="B1198" s="219"/>
      <c r="C1198" s="219"/>
      <c r="D1198" s="301">
        <v>3</v>
      </c>
      <c r="E1198" s="945" t="str">
        <f>[1]I_Summary!E1042</f>
        <v/>
      </c>
      <c r="F1198" s="946"/>
      <c r="G1198" s="251" t="str">
        <f>[1]I_Summary!G1042</f>
        <v/>
      </c>
      <c r="H1198" s="252"/>
      <c r="I1198" s="7" t="str">
        <f>[1]I_Summary!I1042</f>
        <v/>
      </c>
      <c r="J1198" s="7" t="str">
        <f>[1]I_Summary!J1042</f>
        <v/>
      </c>
      <c r="K1198" s="7" t="str">
        <f>[1]I_Summary!K1042</f>
        <v/>
      </c>
      <c r="L1198" s="7" t="str">
        <f>[1]I_Summary!L1042</f>
        <v/>
      </c>
      <c r="M1198" s="7" t="str">
        <f>[1]I_Summary!M1042</f>
        <v/>
      </c>
      <c r="N1198" s="7" t="str">
        <f>[1]I_Summary!N1042</f>
        <v/>
      </c>
      <c r="P1198" s="340" t="str">
        <f>EUconst_SubAbsoluteReduction&amp;R1160</f>
        <v>AbsRed_Process emissions sub-installation, CL, non-CBAM</v>
      </c>
    </row>
    <row r="1199" spans="2:16" ht="12.75" customHeight="1" x14ac:dyDescent="0.2">
      <c r="B1199" s="219"/>
      <c r="C1199" s="219"/>
      <c r="D1199" s="301">
        <v>4</v>
      </c>
      <c r="E1199" s="945" t="str">
        <f>[1]I_Summary!E1043</f>
        <v/>
      </c>
      <c r="F1199" s="946"/>
      <c r="G1199" s="251" t="str">
        <f>[1]I_Summary!G1043</f>
        <v/>
      </c>
      <c r="H1199" s="252"/>
      <c r="I1199" s="7" t="str">
        <f>[1]I_Summary!I1043</f>
        <v/>
      </c>
      <c r="J1199" s="7" t="str">
        <f>[1]I_Summary!J1043</f>
        <v/>
      </c>
      <c r="K1199" s="7" t="str">
        <f>[1]I_Summary!K1043</f>
        <v/>
      </c>
      <c r="L1199" s="7" t="str">
        <f>[1]I_Summary!L1043</f>
        <v/>
      </c>
      <c r="M1199" s="7" t="str">
        <f>[1]I_Summary!M1043</f>
        <v/>
      </c>
      <c r="N1199" s="7" t="str">
        <f>[1]I_Summary!N1043</f>
        <v/>
      </c>
      <c r="P1199" s="340" t="str">
        <f>EUconst_SubAbsoluteReduction&amp;R1160</f>
        <v>AbsRed_Process emissions sub-installation, CL, non-CBAM</v>
      </c>
    </row>
    <row r="1200" spans="2:16" ht="12.75" customHeight="1" x14ac:dyDescent="0.2">
      <c r="B1200" s="219"/>
      <c r="C1200" s="219"/>
      <c r="D1200" s="301">
        <v>5</v>
      </c>
      <c r="E1200" s="945" t="str">
        <f>[1]I_Summary!E1044</f>
        <v/>
      </c>
      <c r="F1200" s="946"/>
      <c r="G1200" s="251" t="str">
        <f>[1]I_Summary!G1044</f>
        <v/>
      </c>
      <c r="H1200" s="252"/>
      <c r="I1200" s="7" t="str">
        <f>[1]I_Summary!I1044</f>
        <v/>
      </c>
      <c r="J1200" s="7" t="str">
        <f>[1]I_Summary!J1044</f>
        <v/>
      </c>
      <c r="K1200" s="7" t="str">
        <f>[1]I_Summary!K1044</f>
        <v/>
      </c>
      <c r="L1200" s="7" t="str">
        <f>[1]I_Summary!L1044</f>
        <v/>
      </c>
      <c r="M1200" s="7" t="str">
        <f>[1]I_Summary!M1044</f>
        <v/>
      </c>
      <c r="N1200" s="7" t="str">
        <f>[1]I_Summary!N1044</f>
        <v/>
      </c>
      <c r="P1200" s="340" t="str">
        <f>EUconst_SubAbsoluteReduction&amp;R1160</f>
        <v>AbsRed_Process emissions sub-installation, CL, non-CBAM</v>
      </c>
    </row>
    <row r="1201" spans="1:19" ht="12.75" customHeight="1" x14ac:dyDescent="0.2">
      <c r="B1201" s="219"/>
      <c r="C1201" s="219"/>
      <c r="D1201" s="301">
        <v>6</v>
      </c>
      <c r="E1201" s="945" t="str">
        <f>[1]I_Summary!E1045</f>
        <v/>
      </c>
      <c r="F1201" s="946"/>
      <c r="G1201" s="251" t="str">
        <f>[1]I_Summary!G1045</f>
        <v/>
      </c>
      <c r="H1201" s="252"/>
      <c r="I1201" s="7" t="str">
        <f>[1]I_Summary!I1045</f>
        <v/>
      </c>
      <c r="J1201" s="7" t="str">
        <f>[1]I_Summary!J1045</f>
        <v/>
      </c>
      <c r="K1201" s="7" t="str">
        <f>[1]I_Summary!K1045</f>
        <v/>
      </c>
      <c r="L1201" s="7" t="str">
        <f>[1]I_Summary!L1045</f>
        <v/>
      </c>
      <c r="M1201" s="7" t="str">
        <f>[1]I_Summary!M1045</f>
        <v/>
      </c>
      <c r="N1201" s="7" t="str">
        <f>[1]I_Summary!N1045</f>
        <v/>
      </c>
      <c r="P1201" s="340" t="str">
        <f>EUconst_SubAbsoluteReduction&amp;R1160</f>
        <v>AbsRed_Process emissions sub-installation, CL, non-CBAM</v>
      </c>
    </row>
    <row r="1202" spans="1:19" ht="12.75" customHeight="1" x14ac:dyDescent="0.2">
      <c r="B1202" s="219"/>
      <c r="C1202" s="219"/>
      <c r="D1202" s="301">
        <v>7</v>
      </c>
      <c r="E1202" s="945" t="str">
        <f>[1]I_Summary!E1046</f>
        <v/>
      </c>
      <c r="F1202" s="946"/>
      <c r="G1202" s="251" t="str">
        <f>[1]I_Summary!G1046</f>
        <v/>
      </c>
      <c r="H1202" s="252"/>
      <c r="I1202" s="7" t="str">
        <f>[1]I_Summary!I1046</f>
        <v/>
      </c>
      <c r="J1202" s="7" t="str">
        <f>[1]I_Summary!J1046</f>
        <v/>
      </c>
      <c r="K1202" s="7" t="str">
        <f>[1]I_Summary!K1046</f>
        <v/>
      </c>
      <c r="L1202" s="7" t="str">
        <f>[1]I_Summary!L1046</f>
        <v/>
      </c>
      <c r="M1202" s="7" t="str">
        <f>[1]I_Summary!M1046</f>
        <v/>
      </c>
      <c r="N1202" s="7" t="str">
        <f>[1]I_Summary!N1046</f>
        <v/>
      </c>
      <c r="P1202" s="340" t="str">
        <f>EUconst_SubAbsoluteReduction&amp;R1160</f>
        <v>AbsRed_Process emissions sub-installation, CL, non-CBAM</v>
      </c>
    </row>
    <row r="1203" spans="1:19" ht="12.75" customHeight="1" x14ac:dyDescent="0.2">
      <c r="B1203" s="219"/>
      <c r="C1203" s="219"/>
      <c r="D1203" s="301">
        <v>8</v>
      </c>
      <c r="E1203" s="945" t="str">
        <f>[1]I_Summary!E1047</f>
        <v/>
      </c>
      <c r="F1203" s="946"/>
      <c r="G1203" s="251" t="str">
        <f>[1]I_Summary!G1047</f>
        <v/>
      </c>
      <c r="H1203" s="252"/>
      <c r="I1203" s="7" t="str">
        <f>[1]I_Summary!I1047</f>
        <v/>
      </c>
      <c r="J1203" s="7" t="str">
        <f>[1]I_Summary!J1047</f>
        <v/>
      </c>
      <c r="K1203" s="7" t="str">
        <f>[1]I_Summary!K1047</f>
        <v/>
      </c>
      <c r="L1203" s="7" t="str">
        <f>[1]I_Summary!L1047</f>
        <v/>
      </c>
      <c r="M1203" s="7" t="str">
        <f>[1]I_Summary!M1047</f>
        <v/>
      </c>
      <c r="N1203" s="7" t="str">
        <f>[1]I_Summary!N1047</f>
        <v/>
      </c>
      <c r="P1203" s="340" t="str">
        <f>EUconst_SubAbsoluteReduction&amp;R1160</f>
        <v>AbsRed_Process emissions sub-installation, CL, non-CBAM</v>
      </c>
    </row>
    <row r="1204" spans="1:19" ht="12.75" customHeight="1" x14ac:dyDescent="0.2">
      <c r="B1204" s="219"/>
      <c r="C1204" s="219"/>
      <c r="D1204" s="301">
        <v>9</v>
      </c>
      <c r="E1204" s="945" t="str">
        <f>[1]I_Summary!E1048</f>
        <v/>
      </c>
      <c r="F1204" s="946"/>
      <c r="G1204" s="251" t="str">
        <f>[1]I_Summary!G1048</f>
        <v/>
      </c>
      <c r="H1204" s="252"/>
      <c r="I1204" s="7" t="str">
        <f>[1]I_Summary!I1048</f>
        <v/>
      </c>
      <c r="J1204" s="7" t="str">
        <f>[1]I_Summary!J1048</f>
        <v/>
      </c>
      <c r="K1204" s="7" t="str">
        <f>[1]I_Summary!K1048</f>
        <v/>
      </c>
      <c r="L1204" s="7" t="str">
        <f>[1]I_Summary!L1048</f>
        <v/>
      </c>
      <c r="M1204" s="7" t="str">
        <f>[1]I_Summary!M1048</f>
        <v/>
      </c>
      <c r="N1204" s="7" t="str">
        <f>[1]I_Summary!N1048</f>
        <v/>
      </c>
      <c r="P1204" s="340" t="str">
        <f>EUconst_SubAbsoluteReduction&amp;R1160</f>
        <v>AbsRed_Process emissions sub-installation, CL, non-CBAM</v>
      </c>
    </row>
    <row r="1205" spans="1:19" ht="12.75" customHeight="1" x14ac:dyDescent="0.2">
      <c r="B1205" s="219"/>
      <c r="C1205" s="219"/>
      <c r="D1205" s="301">
        <v>10</v>
      </c>
      <c r="E1205" s="947" t="str">
        <f>[1]I_Summary!E1049</f>
        <v/>
      </c>
      <c r="F1205" s="948"/>
      <c r="G1205" s="253" t="str">
        <f>[1]I_Summary!G1049</f>
        <v/>
      </c>
      <c r="H1205" s="254"/>
      <c r="I1205" s="8" t="str">
        <f>[1]I_Summary!I1049</f>
        <v/>
      </c>
      <c r="J1205" s="8" t="str">
        <f>[1]I_Summary!J1049</f>
        <v/>
      </c>
      <c r="K1205" s="8" t="str">
        <f>[1]I_Summary!K1049</f>
        <v/>
      </c>
      <c r="L1205" s="8" t="str">
        <f>[1]I_Summary!L1049</f>
        <v/>
      </c>
      <c r="M1205" s="8" t="str">
        <f>[1]I_Summary!M1049</f>
        <v/>
      </c>
      <c r="N1205" s="8" t="str">
        <f>[1]I_Summary!N1049</f>
        <v/>
      </c>
      <c r="P1205" s="340" t="str">
        <f>EUconst_SubAbsoluteReduction&amp;R1160</f>
        <v>AbsRed_Process emissions sub-installation, CL, non-CBAM</v>
      </c>
    </row>
    <row r="1206" spans="1:19" ht="12.75" customHeight="1" x14ac:dyDescent="0.2">
      <c r="B1206" s="219"/>
      <c r="C1206" s="219"/>
      <c r="H1206" s="366" t="str">
        <f>Translations!$B$323</f>
        <v>SUMA</v>
      </c>
      <c r="I1206" s="369" t="str">
        <f>[1]I_Summary!I1050</f>
        <v/>
      </c>
      <c r="J1206" s="369" t="str">
        <f>[1]I_Summary!J1050</f>
        <v/>
      </c>
      <c r="K1206" s="369" t="str">
        <f>[1]I_Summary!K1050</f>
        <v/>
      </c>
      <c r="L1206" s="369" t="str">
        <f>[1]I_Summary!L1050</f>
        <v/>
      </c>
      <c r="M1206" s="369" t="str">
        <f>[1]I_Summary!M1050</f>
        <v/>
      </c>
      <c r="N1206" s="369" t="str">
        <f>[1]I_Summary!N1050</f>
        <v/>
      </c>
    </row>
    <row r="1207" spans="1:19" ht="12.75" customHeight="1" x14ac:dyDescent="0.2"/>
    <row r="1208" spans="1:19" ht="5.0999999999999996" customHeight="1" thickBot="1" x14ac:dyDescent="0.25">
      <c r="E1208" s="334"/>
      <c r="F1208" s="183"/>
      <c r="G1208" s="183"/>
      <c r="H1208" s="183"/>
      <c r="I1208" s="183"/>
      <c r="J1208" s="183"/>
      <c r="K1208" s="183"/>
      <c r="L1208" s="183"/>
      <c r="M1208" s="183"/>
      <c r="N1208" s="183"/>
    </row>
    <row r="1209" spans="1:19" ht="5.0999999999999996" customHeight="1" thickBot="1" x14ac:dyDescent="0.3">
      <c r="C1209" s="335"/>
      <c r="D1209" s="335"/>
      <c r="E1209" s="335"/>
      <c r="F1209" s="335"/>
      <c r="G1209" s="335"/>
      <c r="H1209" s="335"/>
      <c r="I1209" s="335"/>
      <c r="J1209" s="335"/>
      <c r="K1209" s="335"/>
      <c r="L1209" s="335"/>
      <c r="M1209" s="335"/>
      <c r="N1209" s="335"/>
    </row>
    <row r="1210" spans="1:19" ht="20.100000000000001" customHeight="1" thickBot="1" x14ac:dyDescent="0.25">
      <c r="A1210" s="244">
        <v>7</v>
      </c>
      <c r="C1210" s="302">
        <v>19</v>
      </c>
      <c r="D1210" s="935" t="str">
        <f>Translations!$B$297</f>
        <v>Podinstalacje, dla których wprowadzono rozwiązania rezerwowe (fall-back):</v>
      </c>
      <c r="E1210" s="936"/>
      <c r="F1210" s="936"/>
      <c r="G1210" s="936"/>
      <c r="H1210" s="937"/>
      <c r="I1210" s="938" t="str">
        <f>[1]I_Summary!I1054</f>
        <v>Process emissions sub-installation, non-CL, non-CBAM</v>
      </c>
      <c r="J1210" s="939"/>
      <c r="K1210" s="939"/>
      <c r="L1210" s="940"/>
      <c r="M1210" s="941" t="str">
        <f>[1]I_Summary!M1054</f>
        <v/>
      </c>
      <c r="N1210" s="942"/>
      <c r="P1210" s="370" t="str">
        <f>Translations!$B$325</f>
        <v>Podinstalacje rezerwowe</v>
      </c>
      <c r="R1210" s="336" t="str">
        <f>I1210</f>
        <v>Process emissions sub-installation, non-CL, non-CBAM</v>
      </c>
    </row>
    <row r="1211" spans="1:19" ht="5.0999999999999996" customHeight="1" x14ac:dyDescent="0.2"/>
    <row r="1212" spans="1:19" ht="12.75" customHeight="1" x14ac:dyDescent="0.2">
      <c r="A1212" s="147"/>
      <c r="B1212" s="173"/>
      <c r="D1212" s="337"/>
      <c r="E1212" s="960" t="str">
        <f>Translations!$B$571</f>
        <v>Data rozpoczęcia</v>
      </c>
      <c r="F1212" s="961"/>
      <c r="G1212" s="339" t="str" cm="1">
        <f t="array" ref="G1212">IFERROR(INDEX([1]C_InstallationDescription!$V$39:$V$48,MATCH(INDEX(EUconst_FallBackListNumber,C1210-10),[1]C_InstallationDescription!$R$39:$R$48,0)),"")</f>
        <v/>
      </c>
      <c r="P1212" s="340" t="str">
        <f>EUconst_StartRow&amp;I1210</f>
        <v>Start_Process emissions sub-installation, non-CL, non-CBAM</v>
      </c>
    </row>
    <row r="1213" spans="1:19" ht="12.75" customHeight="1" x14ac:dyDescent="0.2">
      <c r="A1213" s="147"/>
      <c r="B1213" s="173"/>
      <c r="D1213" s="337"/>
      <c r="E1213" s="962" t="s">
        <v>2275</v>
      </c>
      <c r="F1213" s="963"/>
      <c r="G1213" s="371" t="str" cm="1">
        <f t="array" ref="G1213">IFERROR(INDEX([1]C_InstallationDescription!$K$39:$K$48,MATCH(INDEX(EUconst_FallBackListNumber,C1210-10),[1]C_InstallationDescription!$R$39:$R$48,0)),"")</f>
        <v/>
      </c>
      <c r="O1213" s="343"/>
      <c r="P1213" s="340" t="str">
        <f>EUconst_CessationRow&amp;I1210</f>
        <v>Cessation_Process emissions sub-installation, non-CL, non-CBAM</v>
      </c>
      <c r="Q1213" s="344"/>
      <c r="R1213" s="344"/>
      <c r="S1213" s="195"/>
    </row>
    <row r="1214" spans="1:19" ht="5.0999999999999996" customHeight="1" x14ac:dyDescent="0.2"/>
    <row r="1215" spans="1:19" ht="12.75" customHeight="1" x14ac:dyDescent="0.2">
      <c r="A1215" s="147"/>
      <c r="B1215" s="173"/>
      <c r="D1215" s="345"/>
      <c r="F1215" s="346"/>
      <c r="G1215" s="347" t="str">
        <f>[1]Translations!$B$169</f>
        <v>Baseline</v>
      </c>
      <c r="H1215" s="348" t="str">
        <f xml:space="preserve"> EUconst_Unit</f>
        <v>Jednostka</v>
      </c>
      <c r="I1215" s="290">
        <v>2025</v>
      </c>
      <c r="J1215" s="290">
        <v>2030</v>
      </c>
      <c r="K1215" s="290">
        <v>2035</v>
      </c>
      <c r="L1215" s="290">
        <v>2040</v>
      </c>
      <c r="M1215" s="290">
        <v>2045</v>
      </c>
      <c r="N1215" s="290">
        <v>2050</v>
      </c>
    </row>
    <row r="1216" spans="1:19" ht="12.75" customHeight="1" x14ac:dyDescent="0.2">
      <c r="A1216" s="147"/>
      <c r="B1216" s="173"/>
      <c r="D1216" s="337" t="s">
        <v>117</v>
      </c>
      <c r="E1216" s="960" t="str">
        <f>[1]Translations!$B$264</f>
        <v>Specific emission targets</v>
      </c>
      <c r="F1216" s="961"/>
      <c r="G1216" s="339" t="str">
        <f>[1]G_FallBackBM!G459</f>
        <v/>
      </c>
      <c r="H1216" s="349" t="str">
        <f>[1]G_FallBackBM!H459</f>
        <v>t CO2e / t</v>
      </c>
      <c r="I1216" s="350" t="str">
        <f>IF([1]G_FallBackBM!I459="","",[1]G_FallBackBM!I459)</f>
        <v/>
      </c>
      <c r="J1216" s="351" t="str">
        <f>IF([1]G_FallBackBM!J459="","",[1]G_FallBackBM!J459)</f>
        <v/>
      </c>
      <c r="K1216" s="351" t="str">
        <f>IF([1]G_FallBackBM!K459="","",[1]G_FallBackBM!K459)</f>
        <v/>
      </c>
      <c r="L1216" s="351" t="str">
        <f>IF([1]G_FallBackBM!L459="","",[1]G_FallBackBM!L459)</f>
        <v/>
      </c>
      <c r="M1216" s="351" t="str">
        <f>IF([1]G_FallBackBM!M459="","",[1]G_FallBackBM!M459)</f>
        <v/>
      </c>
      <c r="N1216" s="351" t="str">
        <f>IF([1]G_FallBackBM!N459="","",[1]G_FallBackBM!N459)</f>
        <v/>
      </c>
      <c r="P1216" s="275" t="str">
        <f>EUConst_Target&amp;I1210</f>
        <v>Target_Process emissions sub-installation, non-CL, non-CBAM</v>
      </c>
    </row>
    <row r="1217" spans="1:19" ht="12.75" customHeight="1" x14ac:dyDescent="0.2">
      <c r="A1217" s="147"/>
      <c r="B1217" s="173"/>
      <c r="D1217" s="337" t="s">
        <v>118</v>
      </c>
      <c r="E1217" s="962" t="str">
        <f>[1]Translations!$B$268</f>
        <v>Absolute emission targets</v>
      </c>
      <c r="F1217" s="963"/>
      <c r="G1217" s="342" t="str">
        <f>[1]G_FallBackBM!G461</f>
        <v/>
      </c>
      <c r="H1217" s="352" t="str">
        <f>[1]G_FallBackBM!H461</f>
        <v>t CO2e</v>
      </c>
      <c r="I1217" s="353" t="str">
        <f>IF([1]G_FallBackBM!I461="","",[1]G_FallBackBM!I461)</f>
        <v/>
      </c>
      <c r="J1217" s="342" t="str">
        <f>IF([1]G_FallBackBM!J461="","",[1]G_FallBackBM!J461)</f>
        <v/>
      </c>
      <c r="K1217" s="342" t="str">
        <f>IF([1]G_FallBackBM!K461="","",[1]G_FallBackBM!K461)</f>
        <v/>
      </c>
      <c r="L1217" s="342" t="str">
        <f>IF([1]G_FallBackBM!L461="","",[1]G_FallBackBM!L461)</f>
        <v/>
      </c>
      <c r="M1217" s="342" t="str">
        <f>IF([1]G_FallBackBM!M461="","",[1]G_FallBackBM!M461)</f>
        <v/>
      </c>
      <c r="N1217" s="342" t="str">
        <f>IF([1]G_FallBackBM!N461="","",[1]G_FallBackBM!N461)</f>
        <v/>
      </c>
      <c r="O1217" s="343"/>
      <c r="P1217" s="275" t="str">
        <f>EUConst_TargetAbs&amp;I1210</f>
        <v>TargetAbs_Process emissions sub-installation, non-CL, non-CBAM</v>
      </c>
      <c r="Q1217" s="344"/>
      <c r="R1217" s="344"/>
      <c r="S1217" s="195"/>
    </row>
    <row r="1218" spans="1:19" ht="5.0999999999999996" customHeight="1" x14ac:dyDescent="0.2"/>
    <row r="1219" spans="1:19" ht="25.5" customHeight="1" x14ac:dyDescent="0.2">
      <c r="E1219" s="354"/>
      <c r="F1219" s="354"/>
      <c r="G1219" s="354"/>
      <c r="H1219" s="355" t="str">
        <f>Translations!$B$271</f>
        <v>Wartość wyjściowa</v>
      </c>
      <c r="I1219" s="943">
        <v>2025</v>
      </c>
      <c r="J1219" s="943">
        <v>2030</v>
      </c>
      <c r="K1219" s="943">
        <v>2035</v>
      </c>
      <c r="L1219" s="943">
        <v>2040</v>
      </c>
      <c r="M1219" s="943">
        <v>2045</v>
      </c>
      <c r="N1219" s="943">
        <v>2050</v>
      </c>
    </row>
    <row r="1220" spans="1:19" ht="12.75" customHeight="1" x14ac:dyDescent="0.2">
      <c r="E1220" s="354"/>
      <c r="F1220" s="354"/>
      <c r="G1220" s="354"/>
      <c r="H1220" s="361" t="str">
        <f>[1]I_Summary!H1057</f>
        <v>t CO2e / t</v>
      </c>
      <c r="I1220" s="944"/>
      <c r="J1220" s="944"/>
      <c r="K1220" s="944"/>
      <c r="L1220" s="944"/>
      <c r="M1220" s="944"/>
      <c r="N1220" s="944"/>
    </row>
    <row r="1221" spans="1:19" ht="12.75" customHeight="1" x14ac:dyDescent="0.2">
      <c r="B1221" s="219"/>
      <c r="C1221" s="219"/>
      <c r="D1221" s="337" t="s">
        <v>117</v>
      </c>
      <c r="E1221" s="931" t="str">
        <f>Translations!$B$319</f>
        <v>Wartości docelowe w odniesieniu do wartości wyjściowych</v>
      </c>
      <c r="F1221" s="931"/>
      <c r="G1221" s="932"/>
      <c r="H1221" s="58" t="str">
        <f>[1]I_Summary!H1058</f>
        <v/>
      </c>
      <c r="I1221" s="12" t="str">
        <f>[1]I_Summary!I1058</f>
        <v>N.A.</v>
      </c>
      <c r="J1221" s="12" t="str">
        <f>[1]I_Summary!J1058</f>
        <v>N.A.</v>
      </c>
      <c r="K1221" s="12" t="str">
        <f>[1]I_Summary!K1058</f>
        <v>N.A.</v>
      </c>
      <c r="L1221" s="12" t="str">
        <f>[1]I_Summary!L1058</f>
        <v>N.A.</v>
      </c>
      <c r="M1221" s="12" t="str">
        <f>[1]I_Summary!M1058</f>
        <v>N.A.</v>
      </c>
      <c r="N1221" s="12" t="str">
        <f>[1]I_Summary!N1058</f>
        <v>N.A.</v>
      </c>
      <c r="P1221" s="275" t="str">
        <f>EUconst_SubRelToBaseline&amp;R1210</f>
        <v>RelBL_Process emissions sub-installation, non-CL, non-CBAM</v>
      </c>
    </row>
    <row r="1222" spans="1:19" ht="12.75" customHeight="1" x14ac:dyDescent="0.2">
      <c r="B1222" s="219"/>
      <c r="C1222" s="219"/>
      <c r="D1222" s="337" t="s">
        <v>118</v>
      </c>
      <c r="E1222" s="933" t="str">
        <f>Translations!$B$320</f>
        <v>Wartości docelowe w odniesieniu do wielkości benchmarku</v>
      </c>
      <c r="F1222" s="933"/>
      <c r="G1222" s="934"/>
      <c r="H1222" s="59">
        <f>[1]I_Summary!H1059</f>
        <v>0.97</v>
      </c>
      <c r="I1222" s="5" t="str">
        <f>[1]I_Summary!I1059</f>
        <v/>
      </c>
      <c r="J1222" s="5" t="str">
        <f>[1]I_Summary!J1059</f>
        <v/>
      </c>
      <c r="K1222" s="5" t="str">
        <f>[1]I_Summary!K1059</f>
        <v/>
      </c>
      <c r="L1222" s="5" t="str">
        <f>[1]I_Summary!L1059</f>
        <v/>
      </c>
      <c r="M1222" s="5" t="str">
        <f>[1]I_Summary!M1059</f>
        <v/>
      </c>
      <c r="N1222" s="5" t="str">
        <f>[1]I_Summary!N1059</f>
        <v/>
      </c>
      <c r="P1222" s="275" t="str">
        <f>EUconst_SubRelToBM&amp;R1210</f>
        <v>RelBM_Process emissions sub-installation, non-CL, non-CBAM</v>
      </c>
    </row>
    <row r="1223" spans="1:19" ht="5.0999999999999996" customHeight="1" x14ac:dyDescent="0.2">
      <c r="B1223" s="219"/>
      <c r="C1223" s="219"/>
    </row>
    <row r="1224" spans="1:19" ht="25.5" customHeight="1" x14ac:dyDescent="0.2">
      <c r="B1224" s="219"/>
      <c r="C1224" s="219"/>
      <c r="D1224" s="354"/>
      <c r="E1224" s="354"/>
      <c r="F1224" s="354"/>
      <c r="G1224" s="354"/>
      <c r="H1224" s="355" t="str">
        <f>Translations!$B$271</f>
        <v>Wartość wyjściowa</v>
      </c>
      <c r="I1224" s="943">
        <v>2025</v>
      </c>
      <c r="J1224" s="943">
        <v>2030</v>
      </c>
      <c r="K1224" s="943">
        <v>2035</v>
      </c>
      <c r="L1224" s="943">
        <v>2040</v>
      </c>
      <c r="M1224" s="943">
        <v>2045</v>
      </c>
      <c r="N1224" s="943">
        <v>2050</v>
      </c>
    </row>
    <row r="1225" spans="1:19" ht="12.75" customHeight="1" x14ac:dyDescent="0.2">
      <c r="B1225" s="219"/>
      <c r="C1225" s="219"/>
      <c r="G1225" s="354"/>
      <c r="H1225" s="361" t="str">
        <f>[1]I_Summary!H1062</f>
        <v>t CO2e / t</v>
      </c>
      <c r="I1225" s="944"/>
      <c r="J1225" s="944"/>
      <c r="K1225" s="944"/>
      <c r="L1225" s="944"/>
      <c r="M1225" s="944"/>
      <c r="N1225" s="944"/>
    </row>
    <row r="1226" spans="1:19" ht="12.75" customHeight="1" x14ac:dyDescent="0.2">
      <c r="B1226" s="219"/>
      <c r="C1226" s="219"/>
      <c r="D1226" s="337" t="s">
        <v>119</v>
      </c>
      <c r="E1226" s="953" t="str">
        <f>Translations!$B$321</f>
        <v>Bezwzględna redukcja w porównaniu z wartością wyjściową</v>
      </c>
      <c r="F1226" s="953"/>
      <c r="G1226" s="953"/>
      <c r="H1226" s="372" t="str">
        <f>[1]I_Summary!H1063</f>
        <v/>
      </c>
      <c r="I1226" s="373" t="str">
        <f>[1]I_Summary!I1063</f>
        <v/>
      </c>
      <c r="J1226" s="373" t="str">
        <f>[1]I_Summary!J1063</f>
        <v/>
      </c>
      <c r="K1226" s="373" t="str">
        <f>[1]I_Summary!K1063</f>
        <v/>
      </c>
      <c r="L1226" s="373" t="str">
        <f>[1]I_Summary!L1063</f>
        <v/>
      </c>
      <c r="M1226" s="373" t="str">
        <f>[1]I_Summary!M1063</f>
        <v/>
      </c>
      <c r="N1226" s="373" t="str">
        <f>[1]I_Summary!N1063</f>
        <v/>
      </c>
      <c r="P1226" s="340" t="str">
        <f>EUconst_SubAbsoluteReduction&amp;R1210</f>
        <v>AbsRed_Process emissions sub-installation, non-CL, non-CBAM</v>
      </c>
    </row>
    <row r="1227" spans="1:19" ht="5.0999999999999996" customHeight="1" x14ac:dyDescent="0.2">
      <c r="B1227" s="219"/>
      <c r="C1227" s="219"/>
    </row>
    <row r="1228" spans="1:19" ht="12.75" customHeight="1" x14ac:dyDescent="0.2">
      <c r="B1228" s="219"/>
      <c r="C1228" s="219"/>
      <c r="D1228" s="337" t="s">
        <v>120</v>
      </c>
      <c r="E1228" s="176" t="str">
        <f>Translations!$B$322</f>
        <v>Wpływ każdego środka na redukcję (100% = wartość wyjściowa z pkt i.)</v>
      </c>
    </row>
    <row r="1229" spans="1:19" ht="5.0999999999999996" customHeight="1" x14ac:dyDescent="0.2">
      <c r="B1229" s="219"/>
      <c r="C1229" s="219"/>
    </row>
    <row r="1230" spans="1:19" ht="12.75" customHeight="1" x14ac:dyDescent="0.2">
      <c r="B1230" s="219"/>
      <c r="C1230" s="219"/>
      <c r="D1230" s="337"/>
      <c r="E1230" s="365" t="str">
        <f>Translations!$B$199</f>
        <v>Środki</v>
      </c>
      <c r="F1230" s="183"/>
      <c r="G1230" s="958" t="str">
        <f>Translations!$B$228</f>
        <v>Szczegółowy opis inwestycji</v>
      </c>
      <c r="H1230" s="959"/>
      <c r="I1230" s="290">
        <v>2025</v>
      </c>
      <c r="J1230" s="290">
        <v>2030</v>
      </c>
      <c r="K1230" s="290">
        <v>2035</v>
      </c>
      <c r="L1230" s="290">
        <v>2040</v>
      </c>
      <c r="M1230" s="290">
        <v>2045</v>
      </c>
      <c r="N1230" s="290">
        <v>2050</v>
      </c>
    </row>
    <row r="1231" spans="1:19" ht="12.75" customHeight="1" x14ac:dyDescent="0.2">
      <c r="B1231" s="219"/>
      <c r="C1231" s="219"/>
      <c r="D1231" s="301">
        <v>1</v>
      </c>
      <c r="E1231" s="957" t="str">
        <f>[1]I_Summary!E1068</f>
        <v/>
      </c>
      <c r="F1231" s="957"/>
      <c r="G1231" s="249" t="str">
        <f>[1]I_Summary!G1068</f>
        <v/>
      </c>
      <c r="H1231" s="250"/>
      <c r="I1231" s="6" t="str">
        <f>[1]I_Summary!I1068</f>
        <v/>
      </c>
      <c r="J1231" s="6" t="str">
        <f>[1]I_Summary!J1068</f>
        <v/>
      </c>
      <c r="K1231" s="6" t="str">
        <f>[1]I_Summary!K1068</f>
        <v/>
      </c>
      <c r="L1231" s="6" t="str">
        <f>[1]I_Summary!L1068</f>
        <v/>
      </c>
      <c r="M1231" s="6" t="str">
        <f>[1]I_Summary!M1068</f>
        <v/>
      </c>
      <c r="N1231" s="6" t="str">
        <f>[1]I_Summary!N1068</f>
        <v/>
      </c>
      <c r="P1231" s="340" t="str">
        <f>EUconst_SubMeasureImpact&amp;R1210&amp;"_"&amp;D1231</f>
        <v>SubMeasImp_Process emissions sub-installation, non-CL, non-CBAM_1</v>
      </c>
    </row>
    <row r="1232" spans="1:19" ht="12.75" customHeight="1" x14ac:dyDescent="0.2">
      <c r="B1232" s="219"/>
      <c r="C1232" s="219"/>
      <c r="D1232" s="301">
        <v>2</v>
      </c>
      <c r="E1232" s="945" t="str">
        <f>[1]I_Summary!E1069</f>
        <v/>
      </c>
      <c r="F1232" s="946"/>
      <c r="G1232" s="251" t="str">
        <f>[1]I_Summary!G1069</f>
        <v/>
      </c>
      <c r="H1232" s="252"/>
      <c r="I1232" s="7" t="str">
        <f>[1]I_Summary!I1069</f>
        <v/>
      </c>
      <c r="J1232" s="7" t="str">
        <f>[1]I_Summary!J1069</f>
        <v/>
      </c>
      <c r="K1232" s="7" t="str">
        <f>[1]I_Summary!K1069</f>
        <v/>
      </c>
      <c r="L1232" s="7" t="str">
        <f>[1]I_Summary!L1069</f>
        <v/>
      </c>
      <c r="M1232" s="7" t="str">
        <f>[1]I_Summary!M1069</f>
        <v/>
      </c>
      <c r="N1232" s="7" t="str">
        <f>[1]I_Summary!N1069</f>
        <v/>
      </c>
      <c r="P1232" s="340" t="str">
        <f>EUconst_SubMeasureImpact&amp;R1210&amp;"_"&amp;D1232</f>
        <v>SubMeasImp_Process emissions sub-installation, non-CL, non-CBAM_2</v>
      </c>
    </row>
    <row r="1233" spans="2:16" ht="12.75" customHeight="1" x14ac:dyDescent="0.2">
      <c r="B1233" s="219"/>
      <c r="C1233" s="219"/>
      <c r="D1233" s="301">
        <v>3</v>
      </c>
      <c r="E1233" s="945" t="str">
        <f>[1]I_Summary!E1070</f>
        <v/>
      </c>
      <c r="F1233" s="946"/>
      <c r="G1233" s="251" t="str">
        <f>[1]I_Summary!G1070</f>
        <v/>
      </c>
      <c r="H1233" s="252"/>
      <c r="I1233" s="7" t="str">
        <f>[1]I_Summary!I1070</f>
        <v/>
      </c>
      <c r="J1233" s="7" t="str">
        <f>[1]I_Summary!J1070</f>
        <v/>
      </c>
      <c r="K1233" s="7" t="str">
        <f>[1]I_Summary!K1070</f>
        <v/>
      </c>
      <c r="L1233" s="7" t="str">
        <f>[1]I_Summary!L1070</f>
        <v/>
      </c>
      <c r="M1233" s="7" t="str">
        <f>[1]I_Summary!M1070</f>
        <v/>
      </c>
      <c r="N1233" s="7" t="str">
        <f>[1]I_Summary!N1070</f>
        <v/>
      </c>
      <c r="P1233" s="340" t="str">
        <f>EUconst_SubMeasureImpact&amp;R1210&amp;"_"&amp;D1233</f>
        <v>SubMeasImp_Process emissions sub-installation, non-CL, non-CBAM_3</v>
      </c>
    </row>
    <row r="1234" spans="2:16" ht="12.75" customHeight="1" x14ac:dyDescent="0.2">
      <c r="B1234" s="219"/>
      <c r="C1234" s="219"/>
      <c r="D1234" s="301">
        <v>4</v>
      </c>
      <c r="E1234" s="945" t="str">
        <f>[1]I_Summary!E1071</f>
        <v/>
      </c>
      <c r="F1234" s="946"/>
      <c r="G1234" s="251" t="str">
        <f>[1]I_Summary!G1071</f>
        <v/>
      </c>
      <c r="H1234" s="252"/>
      <c r="I1234" s="7" t="str">
        <f>[1]I_Summary!I1071</f>
        <v/>
      </c>
      <c r="J1234" s="7" t="str">
        <f>[1]I_Summary!J1071</f>
        <v/>
      </c>
      <c r="K1234" s="7" t="str">
        <f>[1]I_Summary!K1071</f>
        <v/>
      </c>
      <c r="L1234" s="7" t="str">
        <f>[1]I_Summary!L1071</f>
        <v/>
      </c>
      <c r="M1234" s="7" t="str">
        <f>[1]I_Summary!M1071</f>
        <v/>
      </c>
      <c r="N1234" s="7" t="str">
        <f>[1]I_Summary!N1071</f>
        <v/>
      </c>
      <c r="P1234" s="340" t="str">
        <f>EUconst_SubMeasureImpact&amp;R1210&amp;"_"&amp;D1234</f>
        <v>SubMeasImp_Process emissions sub-installation, non-CL, non-CBAM_4</v>
      </c>
    </row>
    <row r="1235" spans="2:16" ht="12.75" customHeight="1" x14ac:dyDescent="0.2">
      <c r="B1235" s="219"/>
      <c r="C1235" s="219"/>
      <c r="D1235" s="301">
        <v>5</v>
      </c>
      <c r="E1235" s="945" t="str">
        <f>[1]I_Summary!E1072</f>
        <v/>
      </c>
      <c r="F1235" s="946"/>
      <c r="G1235" s="251" t="str">
        <f>[1]I_Summary!G1072</f>
        <v/>
      </c>
      <c r="H1235" s="252"/>
      <c r="I1235" s="7" t="str">
        <f>[1]I_Summary!I1072</f>
        <v/>
      </c>
      <c r="J1235" s="7" t="str">
        <f>[1]I_Summary!J1072</f>
        <v/>
      </c>
      <c r="K1235" s="7" t="str">
        <f>[1]I_Summary!K1072</f>
        <v/>
      </c>
      <c r="L1235" s="7" t="str">
        <f>[1]I_Summary!L1072</f>
        <v/>
      </c>
      <c r="M1235" s="7" t="str">
        <f>[1]I_Summary!M1072</f>
        <v/>
      </c>
      <c r="N1235" s="7" t="str">
        <f>[1]I_Summary!N1072</f>
        <v/>
      </c>
      <c r="P1235" s="340" t="str">
        <f>EUconst_SubMeasureImpact&amp;R1210&amp;"_"&amp;D1235</f>
        <v>SubMeasImp_Process emissions sub-installation, non-CL, non-CBAM_5</v>
      </c>
    </row>
    <row r="1236" spans="2:16" ht="12.75" customHeight="1" x14ac:dyDescent="0.2">
      <c r="B1236" s="219"/>
      <c r="C1236" s="219"/>
      <c r="D1236" s="301">
        <v>6</v>
      </c>
      <c r="E1236" s="945" t="str">
        <f>[1]I_Summary!E1073</f>
        <v/>
      </c>
      <c r="F1236" s="946"/>
      <c r="G1236" s="251" t="str">
        <f>[1]I_Summary!G1073</f>
        <v/>
      </c>
      <c r="H1236" s="252"/>
      <c r="I1236" s="7" t="str">
        <f>[1]I_Summary!I1073</f>
        <v/>
      </c>
      <c r="J1236" s="7" t="str">
        <f>[1]I_Summary!J1073</f>
        <v/>
      </c>
      <c r="K1236" s="7" t="str">
        <f>[1]I_Summary!K1073</f>
        <v/>
      </c>
      <c r="L1236" s="7" t="str">
        <f>[1]I_Summary!L1073</f>
        <v/>
      </c>
      <c r="M1236" s="7" t="str">
        <f>[1]I_Summary!M1073</f>
        <v/>
      </c>
      <c r="N1236" s="7" t="str">
        <f>[1]I_Summary!N1073</f>
        <v/>
      </c>
      <c r="P1236" s="340" t="str">
        <f>EUconst_SubMeasureImpact&amp;R1210&amp;"_"&amp;D1236</f>
        <v>SubMeasImp_Process emissions sub-installation, non-CL, non-CBAM_6</v>
      </c>
    </row>
    <row r="1237" spans="2:16" ht="12.75" customHeight="1" x14ac:dyDescent="0.2">
      <c r="B1237" s="219"/>
      <c r="C1237" s="219"/>
      <c r="D1237" s="301">
        <v>7</v>
      </c>
      <c r="E1237" s="945" t="str">
        <f>[1]I_Summary!E1074</f>
        <v/>
      </c>
      <c r="F1237" s="946"/>
      <c r="G1237" s="251" t="str">
        <f>[1]I_Summary!G1074</f>
        <v/>
      </c>
      <c r="H1237" s="252"/>
      <c r="I1237" s="7" t="str">
        <f>[1]I_Summary!I1074</f>
        <v/>
      </c>
      <c r="J1237" s="7" t="str">
        <f>[1]I_Summary!J1074</f>
        <v/>
      </c>
      <c r="K1237" s="7" t="str">
        <f>[1]I_Summary!K1074</f>
        <v/>
      </c>
      <c r="L1237" s="7" t="str">
        <f>[1]I_Summary!L1074</f>
        <v/>
      </c>
      <c r="M1237" s="7" t="str">
        <f>[1]I_Summary!M1074</f>
        <v/>
      </c>
      <c r="N1237" s="7" t="str">
        <f>[1]I_Summary!N1074</f>
        <v/>
      </c>
      <c r="P1237" s="340" t="str">
        <f>EUconst_SubMeasureImpact&amp;R1210&amp;"_"&amp;D1237</f>
        <v>SubMeasImp_Process emissions sub-installation, non-CL, non-CBAM_7</v>
      </c>
    </row>
    <row r="1238" spans="2:16" ht="12.75" customHeight="1" x14ac:dyDescent="0.2">
      <c r="B1238" s="219"/>
      <c r="C1238" s="219"/>
      <c r="D1238" s="301">
        <v>8</v>
      </c>
      <c r="E1238" s="945" t="str">
        <f>[1]I_Summary!E1075</f>
        <v/>
      </c>
      <c r="F1238" s="946"/>
      <c r="G1238" s="251" t="str">
        <f>[1]I_Summary!G1075</f>
        <v/>
      </c>
      <c r="H1238" s="252"/>
      <c r="I1238" s="7" t="str">
        <f>[1]I_Summary!I1075</f>
        <v/>
      </c>
      <c r="J1238" s="7" t="str">
        <f>[1]I_Summary!J1075</f>
        <v/>
      </c>
      <c r="K1238" s="7" t="str">
        <f>[1]I_Summary!K1075</f>
        <v/>
      </c>
      <c r="L1238" s="7" t="str">
        <f>[1]I_Summary!L1075</f>
        <v/>
      </c>
      <c r="M1238" s="7" t="str">
        <f>[1]I_Summary!M1075</f>
        <v/>
      </c>
      <c r="N1238" s="7" t="str">
        <f>[1]I_Summary!N1075</f>
        <v/>
      </c>
      <c r="P1238" s="340" t="str">
        <f>EUconst_SubMeasureImpact&amp;R1210&amp;"_"&amp;D1238</f>
        <v>SubMeasImp_Process emissions sub-installation, non-CL, non-CBAM_8</v>
      </c>
    </row>
    <row r="1239" spans="2:16" ht="12.75" customHeight="1" x14ac:dyDescent="0.2">
      <c r="B1239" s="219"/>
      <c r="C1239" s="219"/>
      <c r="D1239" s="301">
        <v>9</v>
      </c>
      <c r="E1239" s="945" t="str">
        <f>[1]I_Summary!E1076</f>
        <v/>
      </c>
      <c r="F1239" s="946"/>
      <c r="G1239" s="251" t="str">
        <f>[1]I_Summary!G1076</f>
        <v/>
      </c>
      <c r="H1239" s="252"/>
      <c r="I1239" s="7" t="str">
        <f>[1]I_Summary!I1076</f>
        <v/>
      </c>
      <c r="J1239" s="7" t="str">
        <f>[1]I_Summary!J1076</f>
        <v/>
      </c>
      <c r="K1239" s="7" t="str">
        <f>[1]I_Summary!K1076</f>
        <v/>
      </c>
      <c r="L1239" s="7" t="str">
        <f>[1]I_Summary!L1076</f>
        <v/>
      </c>
      <c r="M1239" s="7" t="str">
        <f>[1]I_Summary!M1076</f>
        <v/>
      </c>
      <c r="N1239" s="7" t="str">
        <f>[1]I_Summary!N1076</f>
        <v/>
      </c>
      <c r="P1239" s="340" t="str">
        <f>EUconst_SubMeasureImpact&amp;R1210&amp;"_"&amp;D1239</f>
        <v>SubMeasImp_Process emissions sub-installation, non-CL, non-CBAM_9</v>
      </c>
    </row>
    <row r="1240" spans="2:16" ht="12.75" customHeight="1" x14ac:dyDescent="0.2">
      <c r="B1240" s="219"/>
      <c r="C1240" s="219"/>
      <c r="D1240" s="301">
        <v>10</v>
      </c>
      <c r="E1240" s="947" t="str">
        <f>[1]I_Summary!E1077</f>
        <v/>
      </c>
      <c r="F1240" s="948"/>
      <c r="G1240" s="253" t="str">
        <f>[1]I_Summary!G1077</f>
        <v/>
      </c>
      <c r="H1240" s="254"/>
      <c r="I1240" s="8" t="str">
        <f>[1]I_Summary!I1077</f>
        <v/>
      </c>
      <c r="J1240" s="8" t="str">
        <f>[1]I_Summary!J1077</f>
        <v/>
      </c>
      <c r="K1240" s="8" t="str">
        <f>[1]I_Summary!K1077</f>
        <v/>
      </c>
      <c r="L1240" s="8" t="str">
        <f>[1]I_Summary!L1077</f>
        <v/>
      </c>
      <c r="M1240" s="8" t="str">
        <f>[1]I_Summary!M1077</f>
        <v/>
      </c>
      <c r="N1240" s="8" t="str">
        <f>[1]I_Summary!N1077</f>
        <v/>
      </c>
      <c r="P1240" s="340" t="str">
        <f>EUconst_SubMeasureImpact&amp;R1210&amp;"_"&amp;D1240</f>
        <v>SubMeasImp_Process emissions sub-installation, non-CL, non-CBAM_10</v>
      </c>
    </row>
    <row r="1241" spans="2:16" ht="12.75" customHeight="1" x14ac:dyDescent="0.2">
      <c r="B1241" s="219"/>
      <c r="C1241" s="219"/>
      <c r="H1241" s="366" t="str">
        <f>Translations!$B$323</f>
        <v>SUMA</v>
      </c>
      <c r="I1241" s="367" t="str">
        <f>[1]I_Summary!I1078</f>
        <v/>
      </c>
      <c r="J1241" s="367" t="str">
        <f>[1]I_Summary!J1078</f>
        <v/>
      </c>
      <c r="K1241" s="367" t="str">
        <f>[1]I_Summary!K1078</f>
        <v/>
      </c>
      <c r="L1241" s="367" t="str">
        <f>[1]I_Summary!L1078</f>
        <v/>
      </c>
      <c r="M1241" s="367" t="str">
        <f>[1]I_Summary!M1078</f>
        <v/>
      </c>
      <c r="N1241" s="367" t="str">
        <f>[1]I_Summary!N1078</f>
        <v/>
      </c>
    </row>
    <row r="1242" spans="2:16" ht="5.0999999999999996" customHeight="1" x14ac:dyDescent="0.2">
      <c r="B1242" s="219"/>
      <c r="C1242" s="219"/>
    </row>
    <row r="1243" spans="2:16" ht="12.75" customHeight="1" x14ac:dyDescent="0.2">
      <c r="B1243" s="219"/>
      <c r="C1243" s="219"/>
      <c r="D1243" s="337" t="s">
        <v>121</v>
      </c>
      <c r="E1243" s="176" t="str">
        <f>Translations!$B$324</f>
        <v>Wpływ każdego środka na redukcję (100% = wartość wyjściowa z pkt i.)</v>
      </c>
    </row>
    <row r="1244" spans="2:16" ht="5.0999999999999996" customHeight="1" x14ac:dyDescent="0.2">
      <c r="B1244" s="219"/>
      <c r="C1244" s="219"/>
    </row>
    <row r="1245" spans="2:16" ht="12.75" customHeight="1" x14ac:dyDescent="0.2">
      <c r="B1245" s="219"/>
      <c r="C1245" s="219"/>
      <c r="E1245" s="365" t="str">
        <f>Translations!$B$199</f>
        <v>Środki</v>
      </c>
      <c r="F1245" s="183"/>
      <c r="G1245" s="368" t="str">
        <f>Translations!$B$228</f>
        <v>Szczegółowy opis inwestycji</v>
      </c>
      <c r="I1245" s="290">
        <v>2025</v>
      </c>
      <c r="J1245" s="290">
        <v>2030</v>
      </c>
      <c r="K1245" s="290">
        <v>2035</v>
      </c>
      <c r="L1245" s="290">
        <v>2040</v>
      </c>
      <c r="M1245" s="290">
        <v>2045</v>
      </c>
      <c r="N1245" s="290">
        <v>2050</v>
      </c>
    </row>
    <row r="1246" spans="2:16" ht="12.75" customHeight="1" x14ac:dyDescent="0.2">
      <c r="B1246" s="219"/>
      <c r="C1246" s="219"/>
      <c r="D1246" s="301">
        <v>1</v>
      </c>
      <c r="E1246" s="957" t="str">
        <f>[1]I_Summary!E1083</f>
        <v/>
      </c>
      <c r="F1246" s="957"/>
      <c r="G1246" s="249" t="str">
        <f>[1]I_Summary!G1083</f>
        <v/>
      </c>
      <c r="H1246" s="250"/>
      <c r="I1246" s="6" t="str">
        <f>[1]I_Summary!I1083</f>
        <v/>
      </c>
      <c r="J1246" s="6" t="str">
        <f>[1]I_Summary!J1083</f>
        <v/>
      </c>
      <c r="K1246" s="6" t="str">
        <f>[1]I_Summary!K1083</f>
        <v/>
      </c>
      <c r="L1246" s="6" t="str">
        <f>[1]I_Summary!L1083</f>
        <v/>
      </c>
      <c r="M1246" s="6" t="str">
        <f>[1]I_Summary!M1083</f>
        <v/>
      </c>
      <c r="N1246" s="6" t="str">
        <f>[1]I_Summary!N1083</f>
        <v/>
      </c>
      <c r="P1246" s="340" t="str">
        <f>EUconst_SubAbsoluteReduction&amp;R1210</f>
        <v>AbsRed_Process emissions sub-installation, non-CL, non-CBAM</v>
      </c>
    </row>
    <row r="1247" spans="2:16" ht="12.75" customHeight="1" x14ac:dyDescent="0.2">
      <c r="B1247" s="219"/>
      <c r="C1247" s="219"/>
      <c r="D1247" s="301">
        <v>2</v>
      </c>
      <c r="E1247" s="945" t="str">
        <f>[1]I_Summary!E1084</f>
        <v/>
      </c>
      <c r="F1247" s="946"/>
      <c r="G1247" s="251" t="str">
        <f>[1]I_Summary!G1084</f>
        <v/>
      </c>
      <c r="H1247" s="252"/>
      <c r="I1247" s="7" t="str">
        <f>[1]I_Summary!I1084</f>
        <v/>
      </c>
      <c r="J1247" s="7" t="str">
        <f>[1]I_Summary!J1084</f>
        <v/>
      </c>
      <c r="K1247" s="7" t="str">
        <f>[1]I_Summary!K1084</f>
        <v/>
      </c>
      <c r="L1247" s="7" t="str">
        <f>[1]I_Summary!L1084</f>
        <v/>
      </c>
      <c r="M1247" s="7" t="str">
        <f>[1]I_Summary!M1084</f>
        <v/>
      </c>
      <c r="N1247" s="7" t="str">
        <f>[1]I_Summary!N1084</f>
        <v/>
      </c>
      <c r="P1247" s="340" t="str">
        <f>EUconst_SubAbsoluteReduction&amp;R1210</f>
        <v>AbsRed_Process emissions sub-installation, non-CL, non-CBAM</v>
      </c>
    </row>
    <row r="1248" spans="2:16" ht="12.75" customHeight="1" x14ac:dyDescent="0.2">
      <c r="B1248" s="219"/>
      <c r="C1248" s="219"/>
      <c r="D1248" s="301">
        <v>3</v>
      </c>
      <c r="E1248" s="945" t="str">
        <f>[1]I_Summary!E1085</f>
        <v/>
      </c>
      <c r="F1248" s="946"/>
      <c r="G1248" s="251" t="str">
        <f>[1]I_Summary!G1085</f>
        <v/>
      </c>
      <c r="H1248" s="252"/>
      <c r="I1248" s="7" t="str">
        <f>[1]I_Summary!I1085</f>
        <v/>
      </c>
      <c r="J1248" s="7" t="str">
        <f>[1]I_Summary!J1085</f>
        <v/>
      </c>
      <c r="K1248" s="7" t="str">
        <f>[1]I_Summary!K1085</f>
        <v/>
      </c>
      <c r="L1248" s="7" t="str">
        <f>[1]I_Summary!L1085</f>
        <v/>
      </c>
      <c r="M1248" s="7" t="str">
        <f>[1]I_Summary!M1085</f>
        <v/>
      </c>
      <c r="N1248" s="7" t="str">
        <f>[1]I_Summary!N1085</f>
        <v/>
      </c>
      <c r="P1248" s="340" t="str">
        <f>EUconst_SubAbsoluteReduction&amp;R1210</f>
        <v>AbsRed_Process emissions sub-installation, non-CL, non-CBAM</v>
      </c>
    </row>
    <row r="1249" spans="1:19" ht="12.75" customHeight="1" x14ac:dyDescent="0.2">
      <c r="B1249" s="219"/>
      <c r="C1249" s="219"/>
      <c r="D1249" s="301">
        <v>4</v>
      </c>
      <c r="E1249" s="945" t="str">
        <f>[1]I_Summary!E1086</f>
        <v/>
      </c>
      <c r="F1249" s="946"/>
      <c r="G1249" s="251" t="str">
        <f>[1]I_Summary!G1086</f>
        <v/>
      </c>
      <c r="H1249" s="252"/>
      <c r="I1249" s="7" t="str">
        <f>[1]I_Summary!I1086</f>
        <v/>
      </c>
      <c r="J1249" s="7" t="str">
        <f>[1]I_Summary!J1086</f>
        <v/>
      </c>
      <c r="K1249" s="7" t="str">
        <f>[1]I_Summary!K1086</f>
        <v/>
      </c>
      <c r="L1249" s="7" t="str">
        <f>[1]I_Summary!L1086</f>
        <v/>
      </c>
      <c r="M1249" s="7" t="str">
        <f>[1]I_Summary!M1086</f>
        <v/>
      </c>
      <c r="N1249" s="7" t="str">
        <f>[1]I_Summary!N1086</f>
        <v/>
      </c>
      <c r="P1249" s="340" t="str">
        <f>EUconst_SubAbsoluteReduction&amp;R1210</f>
        <v>AbsRed_Process emissions sub-installation, non-CL, non-CBAM</v>
      </c>
    </row>
    <row r="1250" spans="1:19" ht="12.75" customHeight="1" x14ac:dyDescent="0.2">
      <c r="B1250" s="219"/>
      <c r="C1250" s="219"/>
      <c r="D1250" s="301">
        <v>5</v>
      </c>
      <c r="E1250" s="945" t="str">
        <f>[1]I_Summary!E1087</f>
        <v/>
      </c>
      <c r="F1250" s="946"/>
      <c r="G1250" s="251" t="str">
        <f>[1]I_Summary!G1087</f>
        <v/>
      </c>
      <c r="H1250" s="252"/>
      <c r="I1250" s="7" t="str">
        <f>[1]I_Summary!I1087</f>
        <v/>
      </c>
      <c r="J1250" s="7" t="str">
        <f>[1]I_Summary!J1087</f>
        <v/>
      </c>
      <c r="K1250" s="7" t="str">
        <f>[1]I_Summary!K1087</f>
        <v/>
      </c>
      <c r="L1250" s="7" t="str">
        <f>[1]I_Summary!L1087</f>
        <v/>
      </c>
      <c r="M1250" s="7" t="str">
        <f>[1]I_Summary!M1087</f>
        <v/>
      </c>
      <c r="N1250" s="7" t="str">
        <f>[1]I_Summary!N1087</f>
        <v/>
      </c>
      <c r="P1250" s="340" t="str">
        <f>EUconst_SubAbsoluteReduction&amp;R1210</f>
        <v>AbsRed_Process emissions sub-installation, non-CL, non-CBAM</v>
      </c>
    </row>
    <row r="1251" spans="1:19" ht="12.75" customHeight="1" x14ac:dyDescent="0.2">
      <c r="B1251" s="219"/>
      <c r="C1251" s="219"/>
      <c r="D1251" s="301">
        <v>6</v>
      </c>
      <c r="E1251" s="945" t="str">
        <f>[1]I_Summary!E1088</f>
        <v/>
      </c>
      <c r="F1251" s="946"/>
      <c r="G1251" s="251" t="str">
        <f>[1]I_Summary!G1088</f>
        <v/>
      </c>
      <c r="H1251" s="252"/>
      <c r="I1251" s="7" t="str">
        <f>[1]I_Summary!I1088</f>
        <v/>
      </c>
      <c r="J1251" s="7" t="str">
        <f>[1]I_Summary!J1088</f>
        <v/>
      </c>
      <c r="K1251" s="7" t="str">
        <f>[1]I_Summary!K1088</f>
        <v/>
      </c>
      <c r="L1251" s="7" t="str">
        <f>[1]I_Summary!L1088</f>
        <v/>
      </c>
      <c r="M1251" s="7" t="str">
        <f>[1]I_Summary!M1088</f>
        <v/>
      </c>
      <c r="N1251" s="7" t="str">
        <f>[1]I_Summary!N1088</f>
        <v/>
      </c>
      <c r="P1251" s="340" t="str">
        <f>EUconst_SubAbsoluteReduction&amp;R1210</f>
        <v>AbsRed_Process emissions sub-installation, non-CL, non-CBAM</v>
      </c>
    </row>
    <row r="1252" spans="1:19" ht="12.75" customHeight="1" x14ac:dyDescent="0.2">
      <c r="B1252" s="219"/>
      <c r="C1252" s="219"/>
      <c r="D1252" s="301">
        <v>7</v>
      </c>
      <c r="E1252" s="945" t="str">
        <f>[1]I_Summary!E1089</f>
        <v/>
      </c>
      <c r="F1252" s="946"/>
      <c r="G1252" s="251" t="str">
        <f>[1]I_Summary!G1089</f>
        <v/>
      </c>
      <c r="H1252" s="252"/>
      <c r="I1252" s="7" t="str">
        <f>[1]I_Summary!I1089</f>
        <v/>
      </c>
      <c r="J1252" s="7" t="str">
        <f>[1]I_Summary!J1089</f>
        <v/>
      </c>
      <c r="K1252" s="7" t="str">
        <f>[1]I_Summary!K1089</f>
        <v/>
      </c>
      <c r="L1252" s="7" t="str">
        <f>[1]I_Summary!L1089</f>
        <v/>
      </c>
      <c r="M1252" s="7" t="str">
        <f>[1]I_Summary!M1089</f>
        <v/>
      </c>
      <c r="N1252" s="7" t="str">
        <f>[1]I_Summary!N1089</f>
        <v/>
      </c>
      <c r="P1252" s="340" t="str">
        <f>EUconst_SubAbsoluteReduction&amp;R1210</f>
        <v>AbsRed_Process emissions sub-installation, non-CL, non-CBAM</v>
      </c>
    </row>
    <row r="1253" spans="1:19" ht="12.75" customHeight="1" x14ac:dyDescent="0.2">
      <c r="B1253" s="219"/>
      <c r="C1253" s="219"/>
      <c r="D1253" s="301">
        <v>8</v>
      </c>
      <c r="E1253" s="945" t="str">
        <f>[1]I_Summary!E1090</f>
        <v/>
      </c>
      <c r="F1253" s="946"/>
      <c r="G1253" s="251" t="str">
        <f>[1]I_Summary!G1090</f>
        <v/>
      </c>
      <c r="H1253" s="252"/>
      <c r="I1253" s="7" t="str">
        <f>[1]I_Summary!I1090</f>
        <v/>
      </c>
      <c r="J1253" s="7" t="str">
        <f>[1]I_Summary!J1090</f>
        <v/>
      </c>
      <c r="K1253" s="7" t="str">
        <f>[1]I_Summary!K1090</f>
        <v/>
      </c>
      <c r="L1253" s="7" t="str">
        <f>[1]I_Summary!L1090</f>
        <v/>
      </c>
      <c r="M1253" s="7" t="str">
        <f>[1]I_Summary!M1090</f>
        <v/>
      </c>
      <c r="N1253" s="7" t="str">
        <f>[1]I_Summary!N1090</f>
        <v/>
      </c>
      <c r="P1253" s="340" t="str">
        <f>EUconst_SubAbsoluteReduction&amp;R1210</f>
        <v>AbsRed_Process emissions sub-installation, non-CL, non-CBAM</v>
      </c>
    </row>
    <row r="1254" spans="1:19" ht="12.75" customHeight="1" x14ac:dyDescent="0.2">
      <c r="B1254" s="219"/>
      <c r="C1254" s="219"/>
      <c r="D1254" s="301">
        <v>9</v>
      </c>
      <c r="E1254" s="945" t="str">
        <f>[1]I_Summary!E1091</f>
        <v/>
      </c>
      <c r="F1254" s="946"/>
      <c r="G1254" s="251" t="str">
        <f>[1]I_Summary!G1091</f>
        <v/>
      </c>
      <c r="H1254" s="252"/>
      <c r="I1254" s="7" t="str">
        <f>[1]I_Summary!I1091</f>
        <v/>
      </c>
      <c r="J1254" s="7" t="str">
        <f>[1]I_Summary!J1091</f>
        <v/>
      </c>
      <c r="K1254" s="7" t="str">
        <f>[1]I_Summary!K1091</f>
        <v/>
      </c>
      <c r="L1254" s="7" t="str">
        <f>[1]I_Summary!L1091</f>
        <v/>
      </c>
      <c r="M1254" s="7" t="str">
        <f>[1]I_Summary!M1091</f>
        <v/>
      </c>
      <c r="N1254" s="7" t="str">
        <f>[1]I_Summary!N1091</f>
        <v/>
      </c>
      <c r="P1254" s="340" t="str">
        <f>EUconst_SubAbsoluteReduction&amp;R1210</f>
        <v>AbsRed_Process emissions sub-installation, non-CL, non-CBAM</v>
      </c>
    </row>
    <row r="1255" spans="1:19" ht="12.75" customHeight="1" x14ac:dyDescent="0.2">
      <c r="B1255" s="219"/>
      <c r="C1255" s="219"/>
      <c r="D1255" s="301">
        <v>10</v>
      </c>
      <c r="E1255" s="947" t="str">
        <f>[1]I_Summary!E1092</f>
        <v/>
      </c>
      <c r="F1255" s="948"/>
      <c r="G1255" s="253" t="str">
        <f>[1]I_Summary!G1092</f>
        <v/>
      </c>
      <c r="H1255" s="254"/>
      <c r="I1255" s="8" t="str">
        <f>[1]I_Summary!I1092</f>
        <v/>
      </c>
      <c r="J1255" s="8" t="str">
        <f>[1]I_Summary!J1092</f>
        <v/>
      </c>
      <c r="K1255" s="8" t="str">
        <f>[1]I_Summary!K1092</f>
        <v/>
      </c>
      <c r="L1255" s="8" t="str">
        <f>[1]I_Summary!L1092</f>
        <v/>
      </c>
      <c r="M1255" s="8" t="str">
        <f>[1]I_Summary!M1092</f>
        <v/>
      </c>
      <c r="N1255" s="8" t="str">
        <f>[1]I_Summary!N1092</f>
        <v/>
      </c>
      <c r="P1255" s="340" t="str">
        <f>EUconst_SubAbsoluteReduction&amp;R1210</f>
        <v>AbsRed_Process emissions sub-installation, non-CL, non-CBAM</v>
      </c>
    </row>
    <row r="1256" spans="1:19" ht="12.75" customHeight="1" x14ac:dyDescent="0.2">
      <c r="B1256" s="219"/>
      <c r="C1256" s="219"/>
      <c r="H1256" s="366" t="str">
        <f>Translations!$B$323</f>
        <v>SUMA</v>
      </c>
      <c r="I1256" s="369" t="str">
        <f>[1]I_Summary!I1093</f>
        <v/>
      </c>
      <c r="J1256" s="369" t="str">
        <f>[1]I_Summary!J1093</f>
        <v/>
      </c>
      <c r="K1256" s="369" t="str">
        <f>[1]I_Summary!K1093</f>
        <v/>
      </c>
      <c r="L1256" s="369" t="str">
        <f>[1]I_Summary!L1093</f>
        <v/>
      </c>
      <c r="M1256" s="369" t="str">
        <f>[1]I_Summary!M1093</f>
        <v/>
      </c>
      <c r="N1256" s="369" t="str">
        <f>[1]I_Summary!N1093</f>
        <v/>
      </c>
    </row>
    <row r="1257" spans="1:19" ht="12.75" customHeight="1" x14ac:dyDescent="0.2"/>
    <row r="1258" spans="1:19" ht="5.0999999999999996" customHeight="1" thickBot="1" x14ac:dyDescent="0.25">
      <c r="E1258" s="334"/>
      <c r="F1258" s="183"/>
      <c r="G1258" s="183"/>
      <c r="H1258" s="183"/>
      <c r="I1258" s="183"/>
      <c r="J1258" s="183"/>
      <c r="K1258" s="183"/>
      <c r="L1258" s="183"/>
      <c r="M1258" s="183"/>
      <c r="N1258" s="183"/>
    </row>
    <row r="1259" spans="1:19" ht="5.0999999999999996" customHeight="1" thickBot="1" x14ac:dyDescent="0.3">
      <c r="C1259" s="335"/>
      <c r="D1259" s="335"/>
      <c r="E1259" s="335"/>
      <c r="F1259" s="335"/>
      <c r="G1259" s="335"/>
      <c r="H1259" s="335"/>
      <c r="I1259" s="335"/>
      <c r="J1259" s="335"/>
      <c r="K1259" s="335"/>
      <c r="L1259" s="335"/>
      <c r="M1259" s="335"/>
      <c r="N1259" s="335"/>
    </row>
    <row r="1260" spans="1:19" ht="20.100000000000001" customHeight="1" thickBot="1" x14ac:dyDescent="0.25">
      <c r="A1260" s="244">
        <v>7</v>
      </c>
      <c r="C1260" s="302">
        <v>20</v>
      </c>
      <c r="D1260" s="935" t="str">
        <f>Translations!$B$297</f>
        <v>Podinstalacje, dla których wprowadzono rozwiązania rezerwowe (fall-back):</v>
      </c>
      <c r="E1260" s="936"/>
      <c r="F1260" s="936"/>
      <c r="G1260" s="936"/>
      <c r="H1260" s="937"/>
      <c r="I1260" s="938" t="str">
        <f>[1]I_Summary!I1097</f>
        <v>Process emissions sub-installation, CBAM</v>
      </c>
      <c r="J1260" s="939"/>
      <c r="K1260" s="939"/>
      <c r="L1260" s="940"/>
      <c r="M1260" s="941" t="str">
        <f>[1]I_Summary!M1097</f>
        <v/>
      </c>
      <c r="N1260" s="942"/>
      <c r="P1260" s="370" t="str">
        <f>Translations!$B$325</f>
        <v>Podinstalacje rezerwowe</v>
      </c>
      <c r="R1260" s="336" t="str">
        <f>I1260</f>
        <v>Process emissions sub-installation, CBAM</v>
      </c>
    </row>
    <row r="1261" spans="1:19" ht="5.0999999999999996" customHeight="1" x14ac:dyDescent="0.2"/>
    <row r="1262" spans="1:19" ht="12.75" customHeight="1" x14ac:dyDescent="0.2">
      <c r="A1262" s="147"/>
      <c r="B1262" s="173"/>
      <c r="D1262" s="337"/>
      <c r="E1262" s="960" t="str">
        <f>Translations!$B$571</f>
        <v>Data rozpoczęcia</v>
      </c>
      <c r="F1262" s="961"/>
      <c r="G1262" s="339" t="str" cm="1">
        <f t="array" ref="G1262">IFERROR(INDEX([1]C_InstallationDescription!$V$39:$V$48,MATCH(INDEX(EUconst_FallBackListNumber,C1260-10),[1]C_InstallationDescription!$R$39:$R$48,0)),"")</f>
        <v/>
      </c>
      <c r="P1262" s="340" t="str">
        <f>EUconst_StartRow&amp;I1260</f>
        <v>Start_Process emissions sub-installation, CBAM</v>
      </c>
    </row>
    <row r="1263" spans="1:19" ht="12.75" customHeight="1" x14ac:dyDescent="0.2">
      <c r="A1263" s="147"/>
      <c r="B1263" s="173"/>
      <c r="D1263" s="337"/>
      <c r="E1263" s="962" t="s">
        <v>2275</v>
      </c>
      <c r="F1263" s="963"/>
      <c r="G1263" s="371" t="str" cm="1">
        <f t="array" ref="G1263">IFERROR(INDEX([1]C_InstallationDescription!$K$39:$K$48,MATCH(INDEX(EUconst_FallBackListNumber,C1260-10),[1]C_InstallationDescription!$R$39:$R$48,0)),"")</f>
        <v/>
      </c>
      <c r="O1263" s="343"/>
      <c r="P1263" s="340" t="str">
        <f>EUconst_CessationRow&amp;I1260</f>
        <v>Cessation_Process emissions sub-installation, CBAM</v>
      </c>
      <c r="Q1263" s="344"/>
      <c r="R1263" s="344"/>
      <c r="S1263" s="195"/>
    </row>
    <row r="1264" spans="1:19" ht="5.0999999999999996" customHeight="1" x14ac:dyDescent="0.2"/>
    <row r="1265" spans="1:19" ht="12.75" customHeight="1" x14ac:dyDescent="0.2">
      <c r="A1265" s="147"/>
      <c r="B1265" s="173"/>
      <c r="D1265" s="345"/>
      <c r="F1265" s="346"/>
      <c r="G1265" s="347" t="str">
        <f>[1]Translations!$B$169</f>
        <v>Baseline</v>
      </c>
      <c r="H1265" s="348" t="str">
        <f xml:space="preserve"> EUconst_Unit</f>
        <v>Jednostka</v>
      </c>
      <c r="I1265" s="290">
        <v>2025</v>
      </c>
      <c r="J1265" s="290">
        <v>2030</v>
      </c>
      <c r="K1265" s="290">
        <v>2035</v>
      </c>
      <c r="L1265" s="290">
        <v>2040</v>
      </c>
      <c r="M1265" s="290">
        <v>2045</v>
      </c>
      <c r="N1265" s="290">
        <v>2050</v>
      </c>
    </row>
    <row r="1266" spans="1:19" ht="12.75" customHeight="1" x14ac:dyDescent="0.2">
      <c r="A1266" s="147"/>
      <c r="B1266" s="173"/>
      <c r="D1266" s="337" t="s">
        <v>117</v>
      </c>
      <c r="E1266" s="960" t="str">
        <f>[1]Translations!$B$264</f>
        <v>Specific emission targets</v>
      </c>
      <c r="F1266" s="961"/>
      <c r="G1266" s="339" t="str">
        <f>[1]G_FallBackBM!G514</f>
        <v/>
      </c>
      <c r="H1266" s="349" t="str">
        <f>[1]G_FallBackBM!H514</f>
        <v>t CO2e / t</v>
      </c>
      <c r="I1266" s="350" t="str">
        <f>IF([1]G_FallBackBM!I514="","",[1]G_FallBackBM!I514)</f>
        <v/>
      </c>
      <c r="J1266" s="351" t="str">
        <f>IF([1]G_FallBackBM!J514="","",[1]G_FallBackBM!J514)</f>
        <v/>
      </c>
      <c r="K1266" s="351" t="str">
        <f>IF([1]G_FallBackBM!K514="","",[1]G_FallBackBM!K514)</f>
        <v/>
      </c>
      <c r="L1266" s="351" t="str">
        <f>IF([1]G_FallBackBM!L514="","",[1]G_FallBackBM!L514)</f>
        <v/>
      </c>
      <c r="M1266" s="351" t="str">
        <f>IF([1]G_FallBackBM!M514="","",[1]G_FallBackBM!M514)</f>
        <v/>
      </c>
      <c r="N1266" s="351" t="str">
        <f>IF([1]G_FallBackBM!N514="","",[1]G_FallBackBM!N514)</f>
        <v/>
      </c>
      <c r="P1266" s="275" t="str">
        <f>EUConst_Target&amp;I1260</f>
        <v>Target_Process emissions sub-installation, CBAM</v>
      </c>
    </row>
    <row r="1267" spans="1:19" ht="12.75" customHeight="1" x14ac:dyDescent="0.2">
      <c r="A1267" s="147"/>
      <c r="B1267" s="173"/>
      <c r="D1267" s="337" t="s">
        <v>118</v>
      </c>
      <c r="E1267" s="962" t="str">
        <f>[1]Translations!$B$268</f>
        <v>Absolute emission targets</v>
      </c>
      <c r="F1267" s="963"/>
      <c r="G1267" s="342" t="str">
        <f>[1]G_FallBackBM!G516</f>
        <v/>
      </c>
      <c r="H1267" s="352" t="str">
        <f>[1]G_FallBackBM!H516</f>
        <v>t CO2e</v>
      </c>
      <c r="I1267" s="353" t="str">
        <f>IF([1]G_FallBackBM!I516="","",[1]G_FallBackBM!I516)</f>
        <v/>
      </c>
      <c r="J1267" s="342" t="str">
        <f>IF([1]G_FallBackBM!J516="","",[1]G_FallBackBM!J516)</f>
        <v/>
      </c>
      <c r="K1267" s="342" t="str">
        <f>IF([1]G_FallBackBM!K516="","",[1]G_FallBackBM!K516)</f>
        <v/>
      </c>
      <c r="L1267" s="342" t="str">
        <f>IF([1]G_FallBackBM!L516="","",[1]G_FallBackBM!L516)</f>
        <v/>
      </c>
      <c r="M1267" s="342" t="str">
        <f>IF([1]G_FallBackBM!M516="","",[1]G_FallBackBM!M516)</f>
        <v/>
      </c>
      <c r="N1267" s="342" t="str">
        <f>IF([1]G_FallBackBM!N516="","",[1]G_FallBackBM!N516)</f>
        <v/>
      </c>
      <c r="O1267" s="343"/>
      <c r="P1267" s="275" t="str">
        <f>EUConst_TargetAbs&amp;I1260</f>
        <v>TargetAbs_Process emissions sub-installation, CBAM</v>
      </c>
      <c r="Q1267" s="344"/>
      <c r="R1267" s="344"/>
      <c r="S1267" s="195"/>
    </row>
    <row r="1268" spans="1:19" ht="5.0999999999999996" customHeight="1" x14ac:dyDescent="0.2"/>
    <row r="1269" spans="1:19" ht="25.5" customHeight="1" x14ac:dyDescent="0.2">
      <c r="E1269" s="354"/>
      <c r="F1269" s="354"/>
      <c r="G1269" s="354"/>
      <c r="H1269" s="355" t="str">
        <f>Translations!$B$271</f>
        <v>Wartość wyjściowa</v>
      </c>
      <c r="I1269" s="943">
        <v>2025</v>
      </c>
      <c r="J1269" s="943">
        <v>2030</v>
      </c>
      <c r="K1269" s="943">
        <v>2035</v>
      </c>
      <c r="L1269" s="943">
        <v>2040</v>
      </c>
      <c r="M1269" s="943">
        <v>2045</v>
      </c>
      <c r="N1269" s="943">
        <v>2050</v>
      </c>
    </row>
    <row r="1270" spans="1:19" ht="12.75" customHeight="1" x14ac:dyDescent="0.2">
      <c r="E1270" s="354"/>
      <c r="F1270" s="354"/>
      <c r="G1270" s="354"/>
      <c r="H1270" s="361" t="str">
        <f>[1]I_Summary!H1100</f>
        <v>t CO2e / t</v>
      </c>
      <c r="I1270" s="944"/>
      <c r="J1270" s="944"/>
      <c r="K1270" s="944"/>
      <c r="L1270" s="944"/>
      <c r="M1270" s="944"/>
      <c r="N1270" s="944"/>
    </row>
    <row r="1271" spans="1:19" ht="12.75" customHeight="1" x14ac:dyDescent="0.2">
      <c r="B1271" s="219"/>
      <c r="C1271" s="219"/>
      <c r="D1271" s="337" t="s">
        <v>117</v>
      </c>
      <c r="E1271" s="931" t="str">
        <f>Translations!$B$319</f>
        <v>Wartości docelowe w odniesieniu do wartości wyjściowych</v>
      </c>
      <c r="F1271" s="931"/>
      <c r="G1271" s="932"/>
      <c r="H1271" s="58" t="str">
        <f>[1]I_Summary!H1101</f>
        <v/>
      </c>
      <c r="I1271" s="12" t="str">
        <f>[1]I_Summary!I1101</f>
        <v>N.A.</v>
      </c>
      <c r="J1271" s="12" t="str">
        <f>[1]I_Summary!J1101</f>
        <v>N.A.</v>
      </c>
      <c r="K1271" s="12" t="str">
        <f>[1]I_Summary!K1101</f>
        <v>N.A.</v>
      </c>
      <c r="L1271" s="12" t="str">
        <f>[1]I_Summary!L1101</f>
        <v>N.A.</v>
      </c>
      <c r="M1271" s="12" t="str">
        <f>[1]I_Summary!M1101</f>
        <v>N.A.</v>
      </c>
      <c r="N1271" s="12" t="str">
        <f>[1]I_Summary!N1101</f>
        <v>N.A.</v>
      </c>
      <c r="P1271" s="275" t="str">
        <f>EUconst_SubRelToBaseline&amp;R1260</f>
        <v>RelBL_Process emissions sub-installation, CBAM</v>
      </c>
    </row>
    <row r="1272" spans="1:19" ht="12.75" customHeight="1" x14ac:dyDescent="0.2">
      <c r="B1272" s="219"/>
      <c r="C1272" s="219"/>
      <c r="D1272" s="337" t="s">
        <v>118</v>
      </c>
      <c r="E1272" s="933" t="str">
        <f>Translations!$B$320</f>
        <v>Wartości docelowe w odniesieniu do wielkości benchmarku</v>
      </c>
      <c r="F1272" s="933"/>
      <c r="G1272" s="934"/>
      <c r="H1272" s="59">
        <f>[1]I_Summary!H1102</f>
        <v>0.97</v>
      </c>
      <c r="I1272" s="5" t="str">
        <f>[1]I_Summary!I1102</f>
        <v/>
      </c>
      <c r="J1272" s="5" t="str">
        <f>[1]I_Summary!J1102</f>
        <v/>
      </c>
      <c r="K1272" s="5" t="str">
        <f>[1]I_Summary!K1102</f>
        <v/>
      </c>
      <c r="L1272" s="5" t="str">
        <f>[1]I_Summary!L1102</f>
        <v/>
      </c>
      <c r="M1272" s="5" t="str">
        <f>[1]I_Summary!M1102</f>
        <v/>
      </c>
      <c r="N1272" s="5" t="str">
        <f>[1]I_Summary!N1102</f>
        <v/>
      </c>
      <c r="P1272" s="275" t="str">
        <f>EUconst_SubRelToBM&amp;R1260</f>
        <v>RelBM_Process emissions sub-installation, CBAM</v>
      </c>
    </row>
    <row r="1273" spans="1:19" ht="5.0999999999999996" customHeight="1" x14ac:dyDescent="0.2">
      <c r="B1273" s="219"/>
      <c r="C1273" s="219"/>
    </row>
    <row r="1274" spans="1:19" ht="25.5" customHeight="1" x14ac:dyDescent="0.2">
      <c r="B1274" s="219"/>
      <c r="C1274" s="219"/>
      <c r="D1274" s="354"/>
      <c r="E1274" s="354"/>
      <c r="F1274" s="354"/>
      <c r="G1274" s="354"/>
      <c r="H1274" s="355" t="str">
        <f>Translations!$B$271</f>
        <v>Wartość wyjściowa</v>
      </c>
      <c r="I1274" s="943">
        <v>2025</v>
      </c>
      <c r="J1274" s="943">
        <v>2030</v>
      </c>
      <c r="K1274" s="943">
        <v>2035</v>
      </c>
      <c r="L1274" s="943">
        <v>2040</v>
      </c>
      <c r="M1274" s="943">
        <v>2045</v>
      </c>
      <c r="N1274" s="943">
        <v>2050</v>
      </c>
    </row>
    <row r="1275" spans="1:19" ht="12.75" customHeight="1" x14ac:dyDescent="0.2">
      <c r="B1275" s="219"/>
      <c r="C1275" s="219"/>
      <c r="G1275" s="354"/>
      <c r="H1275" s="361" t="str">
        <f>[1]I_Summary!H1105</f>
        <v>t CO2e / t</v>
      </c>
      <c r="I1275" s="944"/>
      <c r="J1275" s="944"/>
      <c r="K1275" s="944"/>
      <c r="L1275" s="944"/>
      <c r="M1275" s="944"/>
      <c r="N1275" s="944"/>
    </row>
    <row r="1276" spans="1:19" ht="12.75" customHeight="1" x14ac:dyDescent="0.2">
      <c r="B1276" s="219"/>
      <c r="C1276" s="219"/>
      <c r="D1276" s="337" t="s">
        <v>119</v>
      </c>
      <c r="E1276" s="953" t="str">
        <f>Translations!$B$321</f>
        <v>Bezwzględna redukcja w porównaniu z wartością wyjściową</v>
      </c>
      <c r="F1276" s="953"/>
      <c r="G1276" s="953"/>
      <c r="H1276" s="372" t="str">
        <f>[1]I_Summary!H1106</f>
        <v/>
      </c>
      <c r="I1276" s="373" t="str">
        <f>[1]I_Summary!I1106</f>
        <v/>
      </c>
      <c r="J1276" s="373" t="str">
        <f>[1]I_Summary!J1106</f>
        <v/>
      </c>
      <c r="K1276" s="373" t="str">
        <f>[1]I_Summary!K1106</f>
        <v/>
      </c>
      <c r="L1276" s="373" t="str">
        <f>[1]I_Summary!L1106</f>
        <v/>
      </c>
      <c r="M1276" s="373" t="str">
        <f>[1]I_Summary!M1106</f>
        <v/>
      </c>
      <c r="N1276" s="373" t="str">
        <f>[1]I_Summary!N1106</f>
        <v/>
      </c>
      <c r="P1276" s="340" t="str">
        <f>EUconst_SubAbsoluteReduction&amp;R1260</f>
        <v>AbsRed_Process emissions sub-installation, CBAM</v>
      </c>
    </row>
    <row r="1277" spans="1:19" ht="5.0999999999999996" customHeight="1" x14ac:dyDescent="0.2">
      <c r="B1277" s="219"/>
      <c r="C1277" s="219"/>
    </row>
    <row r="1278" spans="1:19" ht="12.75" customHeight="1" x14ac:dyDescent="0.2">
      <c r="B1278" s="219"/>
      <c r="C1278" s="219"/>
      <c r="D1278" s="337" t="s">
        <v>120</v>
      </c>
      <c r="E1278" s="176" t="str">
        <f>Translations!$B$322</f>
        <v>Wpływ każdego środka na redukcję (100% = wartość wyjściowa z pkt i.)</v>
      </c>
    </row>
    <row r="1279" spans="1:19" ht="5.0999999999999996" customHeight="1" x14ac:dyDescent="0.2">
      <c r="B1279" s="219"/>
      <c r="C1279" s="219"/>
    </row>
    <row r="1280" spans="1:19" ht="12.75" customHeight="1" x14ac:dyDescent="0.2">
      <c r="B1280" s="219"/>
      <c r="C1280" s="219"/>
      <c r="D1280" s="337"/>
      <c r="E1280" s="365" t="str">
        <f>Translations!$B$199</f>
        <v>Środki</v>
      </c>
      <c r="F1280" s="183"/>
      <c r="G1280" s="958" t="str">
        <f>Translations!$B$228</f>
        <v>Szczegółowy opis inwestycji</v>
      </c>
      <c r="H1280" s="959"/>
      <c r="I1280" s="290">
        <v>2025</v>
      </c>
      <c r="J1280" s="290">
        <v>2030</v>
      </c>
      <c r="K1280" s="290">
        <v>2035</v>
      </c>
      <c r="L1280" s="290">
        <v>2040</v>
      </c>
      <c r="M1280" s="290">
        <v>2045</v>
      </c>
      <c r="N1280" s="290">
        <v>2050</v>
      </c>
    </row>
    <row r="1281" spans="2:16" ht="12.75" customHeight="1" x14ac:dyDescent="0.2">
      <c r="B1281" s="219"/>
      <c r="C1281" s="219"/>
      <c r="D1281" s="301">
        <v>1</v>
      </c>
      <c r="E1281" s="957" t="str">
        <f>[1]I_Summary!E1111</f>
        <v/>
      </c>
      <c r="F1281" s="957"/>
      <c r="G1281" s="249" t="str">
        <f>[1]I_Summary!G1111</f>
        <v/>
      </c>
      <c r="H1281" s="250"/>
      <c r="I1281" s="6" t="str">
        <f>[1]I_Summary!I1111</f>
        <v/>
      </c>
      <c r="J1281" s="6" t="str">
        <f>[1]I_Summary!J1111</f>
        <v/>
      </c>
      <c r="K1281" s="6" t="str">
        <f>[1]I_Summary!K1111</f>
        <v/>
      </c>
      <c r="L1281" s="6" t="str">
        <f>[1]I_Summary!L1111</f>
        <v/>
      </c>
      <c r="M1281" s="6" t="str">
        <f>[1]I_Summary!M1111</f>
        <v/>
      </c>
      <c r="N1281" s="6" t="str">
        <f>[1]I_Summary!N1111</f>
        <v/>
      </c>
      <c r="P1281" s="340" t="str">
        <f>EUconst_SubMeasureImpact&amp;R1260&amp;"_"&amp;D1281</f>
        <v>SubMeasImp_Process emissions sub-installation, CBAM_1</v>
      </c>
    </row>
    <row r="1282" spans="2:16" ht="12.75" customHeight="1" x14ac:dyDescent="0.2">
      <c r="B1282" s="219"/>
      <c r="C1282" s="219"/>
      <c r="D1282" s="301">
        <v>2</v>
      </c>
      <c r="E1282" s="945" t="str">
        <f>[1]I_Summary!E1112</f>
        <v/>
      </c>
      <c r="F1282" s="946"/>
      <c r="G1282" s="251" t="str">
        <f>[1]I_Summary!G1112</f>
        <v/>
      </c>
      <c r="H1282" s="252"/>
      <c r="I1282" s="7" t="str">
        <f>[1]I_Summary!I1112</f>
        <v/>
      </c>
      <c r="J1282" s="7" t="str">
        <f>[1]I_Summary!J1112</f>
        <v/>
      </c>
      <c r="K1282" s="7" t="str">
        <f>[1]I_Summary!K1112</f>
        <v/>
      </c>
      <c r="L1282" s="7" t="str">
        <f>[1]I_Summary!L1112</f>
        <v/>
      </c>
      <c r="M1282" s="7" t="str">
        <f>[1]I_Summary!M1112</f>
        <v/>
      </c>
      <c r="N1282" s="7" t="str">
        <f>[1]I_Summary!N1112</f>
        <v/>
      </c>
      <c r="P1282" s="340" t="str">
        <f>EUconst_SubMeasureImpact&amp;R1260&amp;"_"&amp;D1282</f>
        <v>SubMeasImp_Process emissions sub-installation, CBAM_2</v>
      </c>
    </row>
    <row r="1283" spans="2:16" ht="12.75" customHeight="1" x14ac:dyDescent="0.2">
      <c r="B1283" s="219"/>
      <c r="C1283" s="219"/>
      <c r="D1283" s="301">
        <v>3</v>
      </c>
      <c r="E1283" s="945" t="str">
        <f>[1]I_Summary!E1113</f>
        <v/>
      </c>
      <c r="F1283" s="946"/>
      <c r="G1283" s="251" t="str">
        <f>[1]I_Summary!G1113</f>
        <v/>
      </c>
      <c r="H1283" s="252"/>
      <c r="I1283" s="7" t="str">
        <f>[1]I_Summary!I1113</f>
        <v/>
      </c>
      <c r="J1283" s="7" t="str">
        <f>[1]I_Summary!J1113</f>
        <v/>
      </c>
      <c r="K1283" s="7" t="str">
        <f>[1]I_Summary!K1113</f>
        <v/>
      </c>
      <c r="L1283" s="7" t="str">
        <f>[1]I_Summary!L1113</f>
        <v/>
      </c>
      <c r="M1283" s="7" t="str">
        <f>[1]I_Summary!M1113</f>
        <v/>
      </c>
      <c r="N1283" s="7" t="str">
        <f>[1]I_Summary!N1113</f>
        <v/>
      </c>
      <c r="P1283" s="340" t="str">
        <f>EUconst_SubMeasureImpact&amp;R1260&amp;"_"&amp;D1283</f>
        <v>SubMeasImp_Process emissions sub-installation, CBAM_3</v>
      </c>
    </row>
    <row r="1284" spans="2:16" ht="12.75" customHeight="1" x14ac:dyDescent="0.2">
      <c r="B1284" s="219"/>
      <c r="C1284" s="219"/>
      <c r="D1284" s="301">
        <v>4</v>
      </c>
      <c r="E1284" s="945" t="str">
        <f>[1]I_Summary!E1114</f>
        <v/>
      </c>
      <c r="F1284" s="946"/>
      <c r="G1284" s="251" t="str">
        <f>[1]I_Summary!G1114</f>
        <v/>
      </c>
      <c r="H1284" s="252"/>
      <c r="I1284" s="7" t="str">
        <f>[1]I_Summary!I1114</f>
        <v/>
      </c>
      <c r="J1284" s="7" t="str">
        <f>[1]I_Summary!J1114</f>
        <v/>
      </c>
      <c r="K1284" s="7" t="str">
        <f>[1]I_Summary!K1114</f>
        <v/>
      </c>
      <c r="L1284" s="7" t="str">
        <f>[1]I_Summary!L1114</f>
        <v/>
      </c>
      <c r="M1284" s="7" t="str">
        <f>[1]I_Summary!M1114</f>
        <v/>
      </c>
      <c r="N1284" s="7" t="str">
        <f>[1]I_Summary!N1114</f>
        <v/>
      </c>
      <c r="P1284" s="340" t="str">
        <f>EUconst_SubMeasureImpact&amp;R1260&amp;"_"&amp;D1284</f>
        <v>SubMeasImp_Process emissions sub-installation, CBAM_4</v>
      </c>
    </row>
    <row r="1285" spans="2:16" ht="12.75" customHeight="1" x14ac:dyDescent="0.2">
      <c r="B1285" s="219"/>
      <c r="C1285" s="219"/>
      <c r="D1285" s="301">
        <v>5</v>
      </c>
      <c r="E1285" s="945" t="str">
        <f>[1]I_Summary!E1115</f>
        <v/>
      </c>
      <c r="F1285" s="946"/>
      <c r="G1285" s="251" t="str">
        <f>[1]I_Summary!G1115</f>
        <v/>
      </c>
      <c r="H1285" s="252"/>
      <c r="I1285" s="7" t="str">
        <f>[1]I_Summary!I1115</f>
        <v/>
      </c>
      <c r="J1285" s="7" t="str">
        <f>[1]I_Summary!J1115</f>
        <v/>
      </c>
      <c r="K1285" s="7" t="str">
        <f>[1]I_Summary!K1115</f>
        <v/>
      </c>
      <c r="L1285" s="7" t="str">
        <f>[1]I_Summary!L1115</f>
        <v/>
      </c>
      <c r="M1285" s="7" t="str">
        <f>[1]I_Summary!M1115</f>
        <v/>
      </c>
      <c r="N1285" s="7" t="str">
        <f>[1]I_Summary!N1115</f>
        <v/>
      </c>
      <c r="P1285" s="340" t="str">
        <f>EUconst_SubMeasureImpact&amp;R1260&amp;"_"&amp;D1285</f>
        <v>SubMeasImp_Process emissions sub-installation, CBAM_5</v>
      </c>
    </row>
    <row r="1286" spans="2:16" ht="12.75" customHeight="1" x14ac:dyDescent="0.2">
      <c r="B1286" s="219"/>
      <c r="C1286" s="219"/>
      <c r="D1286" s="301">
        <v>6</v>
      </c>
      <c r="E1286" s="945" t="str">
        <f>[1]I_Summary!E1116</f>
        <v/>
      </c>
      <c r="F1286" s="946"/>
      <c r="G1286" s="251" t="str">
        <f>[1]I_Summary!G1116</f>
        <v/>
      </c>
      <c r="H1286" s="252"/>
      <c r="I1286" s="7" t="str">
        <f>[1]I_Summary!I1116</f>
        <v/>
      </c>
      <c r="J1286" s="7" t="str">
        <f>[1]I_Summary!J1116</f>
        <v/>
      </c>
      <c r="K1286" s="7" t="str">
        <f>[1]I_Summary!K1116</f>
        <v/>
      </c>
      <c r="L1286" s="7" t="str">
        <f>[1]I_Summary!L1116</f>
        <v/>
      </c>
      <c r="M1286" s="7" t="str">
        <f>[1]I_Summary!M1116</f>
        <v/>
      </c>
      <c r="N1286" s="7" t="str">
        <f>[1]I_Summary!N1116</f>
        <v/>
      </c>
      <c r="P1286" s="340" t="str">
        <f>EUconst_SubMeasureImpact&amp;R1260&amp;"_"&amp;D1286</f>
        <v>SubMeasImp_Process emissions sub-installation, CBAM_6</v>
      </c>
    </row>
    <row r="1287" spans="2:16" ht="12.75" customHeight="1" x14ac:dyDescent="0.2">
      <c r="B1287" s="219"/>
      <c r="C1287" s="219"/>
      <c r="D1287" s="301">
        <v>7</v>
      </c>
      <c r="E1287" s="945" t="str">
        <f>[1]I_Summary!E1117</f>
        <v/>
      </c>
      <c r="F1287" s="946"/>
      <c r="G1287" s="251" t="str">
        <f>[1]I_Summary!G1117</f>
        <v/>
      </c>
      <c r="H1287" s="252"/>
      <c r="I1287" s="7" t="str">
        <f>[1]I_Summary!I1117</f>
        <v/>
      </c>
      <c r="J1287" s="7" t="str">
        <f>[1]I_Summary!J1117</f>
        <v/>
      </c>
      <c r="K1287" s="7" t="str">
        <f>[1]I_Summary!K1117</f>
        <v/>
      </c>
      <c r="L1287" s="7" t="str">
        <f>[1]I_Summary!L1117</f>
        <v/>
      </c>
      <c r="M1287" s="7" t="str">
        <f>[1]I_Summary!M1117</f>
        <v/>
      </c>
      <c r="N1287" s="7" t="str">
        <f>[1]I_Summary!N1117</f>
        <v/>
      </c>
      <c r="P1287" s="340" t="str">
        <f>EUconst_SubMeasureImpact&amp;R1260&amp;"_"&amp;D1287</f>
        <v>SubMeasImp_Process emissions sub-installation, CBAM_7</v>
      </c>
    </row>
    <row r="1288" spans="2:16" ht="12.75" customHeight="1" x14ac:dyDescent="0.2">
      <c r="B1288" s="219"/>
      <c r="C1288" s="219"/>
      <c r="D1288" s="301">
        <v>8</v>
      </c>
      <c r="E1288" s="945" t="str">
        <f>[1]I_Summary!E1118</f>
        <v/>
      </c>
      <c r="F1288" s="946"/>
      <c r="G1288" s="251" t="str">
        <f>[1]I_Summary!G1118</f>
        <v/>
      </c>
      <c r="H1288" s="252"/>
      <c r="I1288" s="7" t="str">
        <f>[1]I_Summary!I1118</f>
        <v/>
      </c>
      <c r="J1288" s="7" t="str">
        <f>[1]I_Summary!J1118</f>
        <v/>
      </c>
      <c r="K1288" s="7" t="str">
        <f>[1]I_Summary!K1118</f>
        <v/>
      </c>
      <c r="L1288" s="7" t="str">
        <f>[1]I_Summary!L1118</f>
        <v/>
      </c>
      <c r="M1288" s="7" t="str">
        <f>[1]I_Summary!M1118</f>
        <v/>
      </c>
      <c r="N1288" s="7" t="str">
        <f>[1]I_Summary!N1118</f>
        <v/>
      </c>
      <c r="P1288" s="340" t="str">
        <f>EUconst_SubMeasureImpact&amp;R1260&amp;"_"&amp;D1288</f>
        <v>SubMeasImp_Process emissions sub-installation, CBAM_8</v>
      </c>
    </row>
    <row r="1289" spans="2:16" ht="12.75" customHeight="1" x14ac:dyDescent="0.2">
      <c r="B1289" s="219"/>
      <c r="C1289" s="219"/>
      <c r="D1289" s="301">
        <v>9</v>
      </c>
      <c r="E1289" s="945" t="str">
        <f>[1]I_Summary!E1119</f>
        <v/>
      </c>
      <c r="F1289" s="946"/>
      <c r="G1289" s="251" t="str">
        <f>[1]I_Summary!G1119</f>
        <v/>
      </c>
      <c r="H1289" s="252"/>
      <c r="I1289" s="7" t="str">
        <f>[1]I_Summary!I1119</f>
        <v/>
      </c>
      <c r="J1289" s="7" t="str">
        <f>[1]I_Summary!J1119</f>
        <v/>
      </c>
      <c r="K1289" s="7" t="str">
        <f>[1]I_Summary!K1119</f>
        <v/>
      </c>
      <c r="L1289" s="7" t="str">
        <f>[1]I_Summary!L1119</f>
        <v/>
      </c>
      <c r="M1289" s="7" t="str">
        <f>[1]I_Summary!M1119</f>
        <v/>
      </c>
      <c r="N1289" s="7" t="str">
        <f>[1]I_Summary!N1119</f>
        <v/>
      </c>
      <c r="P1289" s="340" t="str">
        <f>EUconst_SubMeasureImpact&amp;R1260&amp;"_"&amp;D1289</f>
        <v>SubMeasImp_Process emissions sub-installation, CBAM_9</v>
      </c>
    </row>
    <row r="1290" spans="2:16" ht="12.75" customHeight="1" x14ac:dyDescent="0.2">
      <c r="B1290" s="219"/>
      <c r="C1290" s="219"/>
      <c r="D1290" s="301">
        <v>10</v>
      </c>
      <c r="E1290" s="947" t="str">
        <f>[1]I_Summary!E1120</f>
        <v/>
      </c>
      <c r="F1290" s="948"/>
      <c r="G1290" s="253" t="str">
        <f>[1]I_Summary!G1120</f>
        <v/>
      </c>
      <c r="H1290" s="254"/>
      <c r="I1290" s="8" t="str">
        <f>[1]I_Summary!I1120</f>
        <v/>
      </c>
      <c r="J1290" s="8" t="str">
        <f>[1]I_Summary!J1120</f>
        <v/>
      </c>
      <c r="K1290" s="8" t="str">
        <f>[1]I_Summary!K1120</f>
        <v/>
      </c>
      <c r="L1290" s="8" t="str">
        <f>[1]I_Summary!L1120</f>
        <v/>
      </c>
      <c r="M1290" s="8" t="str">
        <f>[1]I_Summary!M1120</f>
        <v/>
      </c>
      <c r="N1290" s="8" t="str">
        <f>[1]I_Summary!N1120</f>
        <v/>
      </c>
      <c r="P1290" s="340" t="str">
        <f>EUconst_SubMeasureImpact&amp;R1260&amp;"_"&amp;D1290</f>
        <v>SubMeasImp_Process emissions sub-installation, CBAM_10</v>
      </c>
    </row>
    <row r="1291" spans="2:16" ht="12.75" customHeight="1" x14ac:dyDescent="0.2">
      <c r="B1291" s="219"/>
      <c r="C1291" s="219"/>
      <c r="H1291" s="366" t="str">
        <f>Translations!$B$323</f>
        <v>SUMA</v>
      </c>
      <c r="I1291" s="367" t="str">
        <f>[1]I_Summary!I1121</f>
        <v/>
      </c>
      <c r="J1291" s="367" t="str">
        <f>[1]I_Summary!J1121</f>
        <v/>
      </c>
      <c r="K1291" s="367" t="str">
        <f>[1]I_Summary!K1121</f>
        <v/>
      </c>
      <c r="L1291" s="367" t="str">
        <f>[1]I_Summary!L1121</f>
        <v/>
      </c>
      <c r="M1291" s="367" t="str">
        <f>[1]I_Summary!M1121</f>
        <v/>
      </c>
      <c r="N1291" s="367" t="str">
        <f>[1]I_Summary!N1121</f>
        <v/>
      </c>
    </row>
    <row r="1292" spans="2:16" ht="5.0999999999999996" customHeight="1" x14ac:dyDescent="0.2">
      <c r="B1292" s="219"/>
      <c r="C1292" s="219"/>
    </row>
    <row r="1293" spans="2:16" ht="12.75" customHeight="1" x14ac:dyDescent="0.2">
      <c r="B1293" s="219"/>
      <c r="C1293" s="219"/>
      <c r="D1293" s="337" t="s">
        <v>121</v>
      </c>
      <c r="E1293" s="176" t="str">
        <f>Translations!$B$324</f>
        <v>Wpływ każdego środka na redukcję (100% = wartość wyjściowa z pkt i.)</v>
      </c>
    </row>
    <row r="1294" spans="2:16" ht="5.0999999999999996" customHeight="1" x14ac:dyDescent="0.2">
      <c r="B1294" s="219"/>
      <c r="C1294" s="219"/>
    </row>
    <row r="1295" spans="2:16" ht="12.75" customHeight="1" x14ac:dyDescent="0.2">
      <c r="B1295" s="219"/>
      <c r="C1295" s="219"/>
      <c r="E1295" s="365" t="str">
        <f>Translations!$B$199</f>
        <v>Środki</v>
      </c>
      <c r="F1295" s="183"/>
      <c r="G1295" s="368" t="str">
        <f>Translations!$B$228</f>
        <v>Szczegółowy opis inwestycji</v>
      </c>
      <c r="I1295" s="290">
        <v>2025</v>
      </c>
      <c r="J1295" s="290">
        <v>2030</v>
      </c>
      <c r="K1295" s="290">
        <v>2035</v>
      </c>
      <c r="L1295" s="290">
        <v>2040</v>
      </c>
      <c r="M1295" s="290">
        <v>2045</v>
      </c>
      <c r="N1295" s="290">
        <v>2050</v>
      </c>
    </row>
    <row r="1296" spans="2:16" ht="12.75" customHeight="1" x14ac:dyDescent="0.2">
      <c r="B1296" s="219"/>
      <c r="C1296" s="219"/>
      <c r="D1296" s="301">
        <v>1</v>
      </c>
      <c r="E1296" s="957" t="str">
        <f>[1]I_Summary!E1126</f>
        <v/>
      </c>
      <c r="F1296" s="957"/>
      <c r="G1296" s="249" t="str">
        <f>[1]I_Summary!G1126</f>
        <v/>
      </c>
      <c r="H1296" s="250"/>
      <c r="I1296" s="6" t="str">
        <f>[1]I_Summary!I1126</f>
        <v/>
      </c>
      <c r="J1296" s="6" t="str">
        <f>[1]I_Summary!J1126</f>
        <v/>
      </c>
      <c r="K1296" s="6" t="str">
        <f>[1]I_Summary!K1126</f>
        <v/>
      </c>
      <c r="L1296" s="6" t="str">
        <f>[1]I_Summary!L1126</f>
        <v/>
      </c>
      <c r="M1296" s="6" t="str">
        <f>[1]I_Summary!M1126</f>
        <v/>
      </c>
      <c r="N1296" s="6" t="str">
        <f>[1]I_Summary!N1126</f>
        <v/>
      </c>
      <c r="P1296" s="340" t="str">
        <f>EUconst_SubAbsoluteReduction&amp;R1260</f>
        <v>AbsRed_Process emissions sub-installation, CBAM</v>
      </c>
    </row>
    <row r="1297" spans="1:18" ht="12.75" customHeight="1" x14ac:dyDescent="0.2">
      <c r="B1297" s="219"/>
      <c r="C1297" s="219"/>
      <c r="D1297" s="301">
        <v>2</v>
      </c>
      <c r="E1297" s="945" t="str">
        <f>[1]I_Summary!E1127</f>
        <v/>
      </c>
      <c r="F1297" s="946"/>
      <c r="G1297" s="251" t="str">
        <f>[1]I_Summary!G1127</f>
        <v/>
      </c>
      <c r="H1297" s="252"/>
      <c r="I1297" s="7" t="str">
        <f>[1]I_Summary!I1127</f>
        <v/>
      </c>
      <c r="J1297" s="7" t="str">
        <f>[1]I_Summary!J1127</f>
        <v/>
      </c>
      <c r="K1297" s="7" t="str">
        <f>[1]I_Summary!K1127</f>
        <v/>
      </c>
      <c r="L1297" s="7" t="str">
        <f>[1]I_Summary!L1127</f>
        <v/>
      </c>
      <c r="M1297" s="7" t="str">
        <f>[1]I_Summary!M1127</f>
        <v/>
      </c>
      <c r="N1297" s="7" t="str">
        <f>[1]I_Summary!N1127</f>
        <v/>
      </c>
      <c r="P1297" s="340" t="str">
        <f>EUconst_SubAbsoluteReduction&amp;R1260</f>
        <v>AbsRed_Process emissions sub-installation, CBAM</v>
      </c>
    </row>
    <row r="1298" spans="1:18" ht="12.75" customHeight="1" x14ac:dyDescent="0.2">
      <c r="B1298" s="219"/>
      <c r="C1298" s="219"/>
      <c r="D1298" s="301">
        <v>3</v>
      </c>
      <c r="E1298" s="945" t="str">
        <f>[1]I_Summary!E1128</f>
        <v/>
      </c>
      <c r="F1298" s="946"/>
      <c r="G1298" s="251" t="str">
        <f>[1]I_Summary!G1128</f>
        <v/>
      </c>
      <c r="H1298" s="252"/>
      <c r="I1298" s="7" t="str">
        <f>[1]I_Summary!I1128</f>
        <v/>
      </c>
      <c r="J1298" s="7" t="str">
        <f>[1]I_Summary!J1128</f>
        <v/>
      </c>
      <c r="K1298" s="7" t="str">
        <f>[1]I_Summary!K1128</f>
        <v/>
      </c>
      <c r="L1298" s="7" t="str">
        <f>[1]I_Summary!L1128</f>
        <v/>
      </c>
      <c r="M1298" s="7" t="str">
        <f>[1]I_Summary!M1128</f>
        <v/>
      </c>
      <c r="N1298" s="7" t="str">
        <f>[1]I_Summary!N1128</f>
        <v/>
      </c>
      <c r="P1298" s="340" t="str">
        <f>EUconst_SubAbsoluteReduction&amp;R1260</f>
        <v>AbsRed_Process emissions sub-installation, CBAM</v>
      </c>
    </row>
    <row r="1299" spans="1:18" ht="12.75" customHeight="1" x14ac:dyDescent="0.2">
      <c r="B1299" s="219"/>
      <c r="C1299" s="219"/>
      <c r="D1299" s="301">
        <v>4</v>
      </c>
      <c r="E1299" s="945" t="str">
        <f>[1]I_Summary!E1129</f>
        <v/>
      </c>
      <c r="F1299" s="946"/>
      <c r="G1299" s="251" t="str">
        <f>[1]I_Summary!G1129</f>
        <v/>
      </c>
      <c r="H1299" s="252"/>
      <c r="I1299" s="7" t="str">
        <f>[1]I_Summary!I1129</f>
        <v/>
      </c>
      <c r="J1299" s="7" t="str">
        <f>[1]I_Summary!J1129</f>
        <v/>
      </c>
      <c r="K1299" s="7" t="str">
        <f>[1]I_Summary!K1129</f>
        <v/>
      </c>
      <c r="L1299" s="7" t="str">
        <f>[1]I_Summary!L1129</f>
        <v/>
      </c>
      <c r="M1299" s="7" t="str">
        <f>[1]I_Summary!M1129</f>
        <v/>
      </c>
      <c r="N1299" s="7" t="str">
        <f>[1]I_Summary!N1129</f>
        <v/>
      </c>
      <c r="P1299" s="340" t="str">
        <f>EUconst_SubAbsoluteReduction&amp;R1260</f>
        <v>AbsRed_Process emissions sub-installation, CBAM</v>
      </c>
    </row>
    <row r="1300" spans="1:18" ht="12.75" customHeight="1" x14ac:dyDescent="0.2">
      <c r="B1300" s="219"/>
      <c r="C1300" s="219"/>
      <c r="D1300" s="301">
        <v>5</v>
      </c>
      <c r="E1300" s="945" t="str">
        <f>[1]I_Summary!E1130</f>
        <v/>
      </c>
      <c r="F1300" s="946"/>
      <c r="G1300" s="251" t="str">
        <f>[1]I_Summary!G1130</f>
        <v/>
      </c>
      <c r="H1300" s="252"/>
      <c r="I1300" s="7" t="str">
        <f>[1]I_Summary!I1130</f>
        <v/>
      </c>
      <c r="J1300" s="7" t="str">
        <f>[1]I_Summary!J1130</f>
        <v/>
      </c>
      <c r="K1300" s="7" t="str">
        <f>[1]I_Summary!K1130</f>
        <v/>
      </c>
      <c r="L1300" s="7" t="str">
        <f>[1]I_Summary!L1130</f>
        <v/>
      </c>
      <c r="M1300" s="7" t="str">
        <f>[1]I_Summary!M1130</f>
        <v/>
      </c>
      <c r="N1300" s="7" t="str">
        <f>[1]I_Summary!N1130</f>
        <v/>
      </c>
      <c r="P1300" s="340" t="str">
        <f>EUconst_SubAbsoluteReduction&amp;R1260</f>
        <v>AbsRed_Process emissions sub-installation, CBAM</v>
      </c>
    </row>
    <row r="1301" spans="1:18" ht="12.75" customHeight="1" x14ac:dyDescent="0.2">
      <c r="B1301" s="219"/>
      <c r="C1301" s="219"/>
      <c r="D1301" s="301">
        <v>6</v>
      </c>
      <c r="E1301" s="945" t="str">
        <f>[1]I_Summary!E1131</f>
        <v/>
      </c>
      <c r="F1301" s="946"/>
      <c r="G1301" s="251" t="str">
        <f>[1]I_Summary!G1131</f>
        <v/>
      </c>
      <c r="H1301" s="252"/>
      <c r="I1301" s="7" t="str">
        <f>[1]I_Summary!I1131</f>
        <v/>
      </c>
      <c r="J1301" s="7" t="str">
        <f>[1]I_Summary!J1131</f>
        <v/>
      </c>
      <c r="K1301" s="7" t="str">
        <f>[1]I_Summary!K1131</f>
        <v/>
      </c>
      <c r="L1301" s="7" t="str">
        <f>[1]I_Summary!L1131</f>
        <v/>
      </c>
      <c r="M1301" s="7" t="str">
        <f>[1]I_Summary!M1131</f>
        <v/>
      </c>
      <c r="N1301" s="7" t="str">
        <f>[1]I_Summary!N1131</f>
        <v/>
      </c>
      <c r="P1301" s="340" t="str">
        <f>EUconst_SubAbsoluteReduction&amp;R1260</f>
        <v>AbsRed_Process emissions sub-installation, CBAM</v>
      </c>
    </row>
    <row r="1302" spans="1:18" ht="12.75" customHeight="1" x14ac:dyDescent="0.2">
      <c r="B1302" s="219"/>
      <c r="C1302" s="219"/>
      <c r="D1302" s="301">
        <v>7</v>
      </c>
      <c r="E1302" s="945" t="str">
        <f>[1]I_Summary!E1132</f>
        <v/>
      </c>
      <c r="F1302" s="946"/>
      <c r="G1302" s="251" t="str">
        <f>[1]I_Summary!G1132</f>
        <v/>
      </c>
      <c r="H1302" s="252"/>
      <c r="I1302" s="7" t="str">
        <f>[1]I_Summary!I1132</f>
        <v/>
      </c>
      <c r="J1302" s="7" t="str">
        <f>[1]I_Summary!J1132</f>
        <v/>
      </c>
      <c r="K1302" s="7" t="str">
        <f>[1]I_Summary!K1132</f>
        <v/>
      </c>
      <c r="L1302" s="7" t="str">
        <f>[1]I_Summary!L1132</f>
        <v/>
      </c>
      <c r="M1302" s="7" t="str">
        <f>[1]I_Summary!M1132</f>
        <v/>
      </c>
      <c r="N1302" s="7" t="str">
        <f>[1]I_Summary!N1132</f>
        <v/>
      </c>
      <c r="P1302" s="340" t="str">
        <f>EUconst_SubAbsoluteReduction&amp;R1260</f>
        <v>AbsRed_Process emissions sub-installation, CBAM</v>
      </c>
    </row>
    <row r="1303" spans="1:18" ht="12.75" customHeight="1" x14ac:dyDescent="0.2">
      <c r="B1303" s="219"/>
      <c r="C1303" s="219"/>
      <c r="D1303" s="301">
        <v>8</v>
      </c>
      <c r="E1303" s="945" t="str">
        <f>[1]I_Summary!E1133</f>
        <v/>
      </c>
      <c r="F1303" s="946"/>
      <c r="G1303" s="251" t="str">
        <f>[1]I_Summary!G1133</f>
        <v/>
      </c>
      <c r="H1303" s="252"/>
      <c r="I1303" s="7" t="str">
        <f>[1]I_Summary!I1133</f>
        <v/>
      </c>
      <c r="J1303" s="7" t="str">
        <f>[1]I_Summary!J1133</f>
        <v/>
      </c>
      <c r="K1303" s="7" t="str">
        <f>[1]I_Summary!K1133</f>
        <v/>
      </c>
      <c r="L1303" s="7" t="str">
        <f>[1]I_Summary!L1133</f>
        <v/>
      </c>
      <c r="M1303" s="7" t="str">
        <f>[1]I_Summary!M1133</f>
        <v/>
      </c>
      <c r="N1303" s="7" t="str">
        <f>[1]I_Summary!N1133</f>
        <v/>
      </c>
      <c r="P1303" s="340" t="str">
        <f>EUconst_SubAbsoluteReduction&amp;R1260</f>
        <v>AbsRed_Process emissions sub-installation, CBAM</v>
      </c>
    </row>
    <row r="1304" spans="1:18" ht="12.75" customHeight="1" x14ac:dyDescent="0.2">
      <c r="B1304" s="219"/>
      <c r="C1304" s="219"/>
      <c r="D1304" s="301">
        <v>9</v>
      </c>
      <c r="E1304" s="945" t="str">
        <f>[1]I_Summary!E1134</f>
        <v/>
      </c>
      <c r="F1304" s="946"/>
      <c r="G1304" s="251" t="str">
        <f>[1]I_Summary!G1134</f>
        <v/>
      </c>
      <c r="H1304" s="252"/>
      <c r="I1304" s="7" t="str">
        <f>[1]I_Summary!I1134</f>
        <v/>
      </c>
      <c r="J1304" s="7" t="str">
        <f>[1]I_Summary!J1134</f>
        <v/>
      </c>
      <c r="K1304" s="7" t="str">
        <f>[1]I_Summary!K1134</f>
        <v/>
      </c>
      <c r="L1304" s="7" t="str">
        <f>[1]I_Summary!L1134</f>
        <v/>
      </c>
      <c r="M1304" s="7" t="str">
        <f>[1]I_Summary!M1134</f>
        <v/>
      </c>
      <c r="N1304" s="7" t="str">
        <f>[1]I_Summary!N1134</f>
        <v/>
      </c>
      <c r="P1304" s="340" t="str">
        <f>EUconst_SubAbsoluteReduction&amp;R1260</f>
        <v>AbsRed_Process emissions sub-installation, CBAM</v>
      </c>
    </row>
    <row r="1305" spans="1:18" ht="12.75" customHeight="1" x14ac:dyDescent="0.2">
      <c r="B1305" s="219"/>
      <c r="C1305" s="219"/>
      <c r="D1305" s="301">
        <v>10</v>
      </c>
      <c r="E1305" s="947" t="str">
        <f>[1]I_Summary!E1135</f>
        <v/>
      </c>
      <c r="F1305" s="948"/>
      <c r="G1305" s="253" t="str">
        <f>[1]I_Summary!G1135</f>
        <v/>
      </c>
      <c r="H1305" s="254"/>
      <c r="I1305" s="8" t="str">
        <f>[1]I_Summary!I1135</f>
        <v/>
      </c>
      <c r="J1305" s="8" t="str">
        <f>[1]I_Summary!J1135</f>
        <v/>
      </c>
      <c r="K1305" s="8" t="str">
        <f>[1]I_Summary!K1135</f>
        <v/>
      </c>
      <c r="L1305" s="8" t="str">
        <f>[1]I_Summary!L1135</f>
        <v/>
      </c>
      <c r="M1305" s="8" t="str">
        <f>[1]I_Summary!M1135</f>
        <v/>
      </c>
      <c r="N1305" s="8" t="str">
        <f>[1]I_Summary!N1135</f>
        <v/>
      </c>
      <c r="P1305" s="340" t="str">
        <f>EUconst_SubAbsoluteReduction&amp;R1260</f>
        <v>AbsRed_Process emissions sub-installation, CBAM</v>
      </c>
    </row>
    <row r="1306" spans="1:18" ht="12.75" customHeight="1" x14ac:dyDescent="0.2">
      <c r="B1306" s="219"/>
      <c r="C1306" s="219"/>
      <c r="H1306" s="366" t="str">
        <f>Translations!$B$323</f>
        <v>SUMA</v>
      </c>
      <c r="I1306" s="369" t="str">
        <f>[1]I_Summary!I1136</f>
        <v/>
      </c>
      <c r="J1306" s="369" t="str">
        <f>[1]I_Summary!J1136</f>
        <v/>
      </c>
      <c r="K1306" s="369" t="str">
        <f>[1]I_Summary!K1136</f>
        <v/>
      </c>
      <c r="L1306" s="369" t="str">
        <f>[1]I_Summary!L1136</f>
        <v/>
      </c>
      <c r="M1306" s="369" t="str">
        <f>[1]I_Summary!M1136</f>
        <v/>
      </c>
      <c r="N1306" s="369" t="str">
        <f>[1]I_Summary!N1136</f>
        <v/>
      </c>
    </row>
    <row r="1307" spans="1:18" ht="12.75" customHeight="1" x14ac:dyDescent="0.2"/>
    <row r="1308" spans="1:18" ht="5.0999999999999996" customHeight="1" thickBot="1" x14ac:dyDescent="0.25">
      <c r="E1308" s="334"/>
      <c r="F1308" s="183"/>
      <c r="G1308" s="183"/>
      <c r="H1308" s="183"/>
      <c r="I1308" s="183"/>
      <c r="J1308" s="183"/>
      <c r="K1308" s="183"/>
      <c r="L1308" s="183"/>
      <c r="M1308" s="183"/>
      <c r="N1308" s="183"/>
    </row>
    <row r="1309" spans="1:18" ht="5.0999999999999996" customHeight="1" thickBot="1" x14ac:dyDescent="0.3">
      <c r="C1309" s="335"/>
      <c r="D1309" s="335"/>
      <c r="E1309" s="335"/>
      <c r="F1309" s="335"/>
      <c r="G1309" s="335"/>
      <c r="H1309" s="335"/>
      <c r="I1309" s="335"/>
      <c r="J1309" s="335"/>
      <c r="K1309" s="335"/>
      <c r="L1309" s="335"/>
      <c r="M1309" s="335"/>
      <c r="N1309" s="335"/>
    </row>
    <row r="1310" spans="1:18" ht="20.100000000000001" customHeight="1" thickBot="1" x14ac:dyDescent="0.25">
      <c r="A1310" s="244">
        <v>8</v>
      </c>
      <c r="C1310" s="302">
        <v>21</v>
      </c>
      <c r="D1310" s="935" t="str">
        <f>Translations!$B$300</f>
        <v>Procesy nie objęte podinstalacjami</v>
      </c>
      <c r="E1310" s="936"/>
      <c r="F1310" s="936"/>
      <c r="G1310" s="936"/>
      <c r="H1310" s="937"/>
      <c r="I1310" s="938" t="str">
        <f>[1]I_Summary!I1140</f>
        <v/>
      </c>
      <c r="J1310" s="939"/>
      <c r="K1310" s="939"/>
      <c r="L1310" s="940"/>
      <c r="M1310" s="941" t="str">
        <f>[1]I_Summary!M1140</f>
        <v/>
      </c>
      <c r="N1310" s="942"/>
      <c r="P1310" s="370" t="str">
        <f>Translations!$B$326</f>
        <v>Inne procesy</v>
      </c>
      <c r="R1310" s="336" t="str">
        <f>IF([1]I_Summary!R1140="","",[1]I_Summary!R1140)</f>
        <v/>
      </c>
    </row>
    <row r="1311" spans="1:18" ht="5.0999999999999996" customHeight="1" x14ac:dyDescent="0.2"/>
    <row r="1312" spans="1:18" ht="12.75" customHeight="1" x14ac:dyDescent="0.2">
      <c r="A1312" s="147"/>
      <c r="B1312" s="173"/>
      <c r="D1312" s="337"/>
      <c r="E1312" s="960" t="str">
        <f>Translations!$B$571</f>
        <v>Data rozpoczęcia</v>
      </c>
      <c r="F1312" s="961"/>
      <c r="G1312" s="339" t="str">
        <f>IFERROR(INDEX([1]C_InstallationDescription!$V$60:$V$62,MATCH(C1310,[1]C_InstallationDescription!$S$60:$S$62,0)),"")</f>
        <v/>
      </c>
      <c r="P1312" s="340" t="str">
        <f>EUconst_StartRow&amp;I1310</f>
        <v>Start_</v>
      </c>
    </row>
    <row r="1313" spans="1:19" ht="12.75" customHeight="1" x14ac:dyDescent="0.2">
      <c r="A1313" s="147"/>
      <c r="B1313" s="173"/>
      <c r="D1313" s="337"/>
      <c r="E1313" s="962" t="s">
        <v>2275</v>
      </c>
      <c r="F1313" s="963"/>
      <c r="G1313" s="374" t="str">
        <f>IFERROR(INDEX([1]C_InstallationDescription!$W$60:$W$62,MATCH(C1310,[1]C_InstallationDescription!$S$60:$S$62,0)),"")</f>
        <v/>
      </c>
      <c r="O1313" s="343"/>
      <c r="P1313" s="340" t="str">
        <f>EUconst_CessationRow&amp;I1310</f>
        <v>Cessation_</v>
      </c>
      <c r="Q1313" s="344"/>
      <c r="R1313" s="344"/>
      <c r="S1313" s="195"/>
    </row>
    <row r="1314" spans="1:19" ht="5.0999999999999996" customHeight="1" x14ac:dyDescent="0.2"/>
    <row r="1315" spans="1:19" ht="12.75" customHeight="1" x14ac:dyDescent="0.2">
      <c r="A1315" s="147"/>
      <c r="B1315" s="173"/>
      <c r="D1315" s="345"/>
      <c r="F1315" s="346"/>
      <c r="G1315" s="347" t="str">
        <f>[1]Translations!$B$169</f>
        <v>Baseline</v>
      </c>
      <c r="H1315" s="348" t="str">
        <f xml:space="preserve"> EUconst_Unit</f>
        <v>Jednostka</v>
      </c>
      <c r="I1315" s="290">
        <v>2025</v>
      </c>
      <c r="J1315" s="290">
        <v>2030</v>
      </c>
      <c r="K1315" s="290">
        <v>2035</v>
      </c>
      <c r="L1315" s="290">
        <v>2040</v>
      </c>
      <c r="M1315" s="290">
        <v>2045</v>
      </c>
      <c r="N1315" s="290">
        <v>2050</v>
      </c>
    </row>
    <row r="1316" spans="1:19" ht="12.75" customHeight="1" x14ac:dyDescent="0.2">
      <c r="A1316" s="147"/>
      <c r="B1316" s="173"/>
      <c r="D1316" s="337" t="s">
        <v>117</v>
      </c>
      <c r="E1316" s="960" t="str">
        <f>[1]Translations!$B$264</f>
        <v>Specific emission targets</v>
      </c>
      <c r="F1316" s="961"/>
      <c r="G1316" s="339" t="str">
        <f>[1]H_OtherProcesses!G19</f>
        <v/>
      </c>
      <c r="H1316" s="349" t="str">
        <f>[1]H_OtherProcesses!H19</f>
        <v/>
      </c>
      <c r="I1316" s="350" t="str">
        <f>IF([1]H_OtherProcesses!I19="","",[1]H_OtherProcesses!I19)</f>
        <v/>
      </c>
      <c r="J1316" s="351" t="str">
        <f>IF([1]H_OtherProcesses!J19="","",[1]H_OtherProcesses!J19)</f>
        <v/>
      </c>
      <c r="K1316" s="351" t="str">
        <f>IF([1]H_OtherProcesses!K19="","",[1]H_OtherProcesses!K19)</f>
        <v/>
      </c>
      <c r="L1316" s="351" t="str">
        <f>IF([1]H_OtherProcesses!L19="","",[1]H_OtherProcesses!L19)</f>
        <v/>
      </c>
      <c r="M1316" s="351" t="str">
        <f>IF([1]H_OtherProcesses!M19="","",[1]H_OtherProcesses!M19)</f>
        <v/>
      </c>
      <c r="N1316" s="351" t="str">
        <f>IF([1]H_OtherProcesses!N19="","",[1]H_OtherProcesses!N19)</f>
        <v/>
      </c>
      <c r="P1316" s="275" t="str">
        <f>EUConst_Target&amp;I1310</f>
        <v>Target_</v>
      </c>
    </row>
    <row r="1317" spans="1:19" ht="12.75" customHeight="1" x14ac:dyDescent="0.2">
      <c r="A1317" s="147"/>
      <c r="B1317" s="173"/>
      <c r="D1317" s="337" t="s">
        <v>118</v>
      </c>
      <c r="E1317" s="962" t="str">
        <f>[1]Translations!$B$268</f>
        <v>Absolute emission targets</v>
      </c>
      <c r="F1317" s="963"/>
      <c r="G1317" s="342" t="str">
        <f>[1]H_OtherProcesses!G21</f>
        <v/>
      </c>
      <c r="H1317" s="352" t="str">
        <f>[1]H_OtherProcesses!H21</f>
        <v>t CO2e</v>
      </c>
      <c r="I1317" s="353" t="str">
        <f>IF([1]H_OtherProcesses!I21="","",[1]H_OtherProcesses!I21)</f>
        <v/>
      </c>
      <c r="J1317" s="342" t="str">
        <f>IF([1]H_OtherProcesses!J21="","",[1]H_OtherProcesses!J21)</f>
        <v/>
      </c>
      <c r="K1317" s="342" t="str">
        <f>IF([1]H_OtherProcesses!K21="","",[1]H_OtherProcesses!K21)</f>
        <v/>
      </c>
      <c r="L1317" s="342" t="str">
        <f>IF([1]H_OtherProcesses!L21="","",[1]H_OtherProcesses!L21)</f>
        <v/>
      </c>
      <c r="M1317" s="342" t="str">
        <f>IF([1]H_OtherProcesses!M21="","",[1]H_OtherProcesses!M21)</f>
        <v/>
      </c>
      <c r="N1317" s="342" t="str">
        <f>IF([1]H_OtherProcesses!N21="","",[1]H_OtherProcesses!N21)</f>
        <v/>
      </c>
      <c r="O1317" s="343"/>
      <c r="P1317" s="275" t="str">
        <f>EUConst_TargetAbs&amp;I1310</f>
        <v>TargetAbs_</v>
      </c>
      <c r="Q1317" s="344"/>
      <c r="R1317" s="344"/>
      <c r="S1317" s="195"/>
    </row>
    <row r="1318" spans="1:19" ht="5.0999999999999996" customHeight="1" x14ac:dyDescent="0.2"/>
    <row r="1319" spans="1:19" ht="25.5" customHeight="1" x14ac:dyDescent="0.2">
      <c r="E1319" s="354"/>
      <c r="F1319" s="354"/>
      <c r="G1319" s="354"/>
      <c r="H1319" s="355" t="str">
        <f>Translations!$B$271</f>
        <v>Wartość wyjściowa</v>
      </c>
      <c r="I1319" s="943">
        <v>2025</v>
      </c>
      <c r="J1319" s="943">
        <v>2030</v>
      </c>
      <c r="K1319" s="943">
        <v>2035</v>
      </c>
      <c r="L1319" s="943">
        <v>2040</v>
      </c>
      <c r="M1319" s="943">
        <v>2045</v>
      </c>
      <c r="N1319" s="943">
        <v>2050</v>
      </c>
    </row>
    <row r="1320" spans="1:19" ht="12.75" customHeight="1" x14ac:dyDescent="0.2">
      <c r="E1320" s="354"/>
      <c r="F1320" s="354"/>
      <c r="G1320" s="354"/>
      <c r="H1320" s="361" t="str">
        <f>[1]I_Summary!H1143</f>
        <v/>
      </c>
      <c r="I1320" s="944"/>
      <c r="J1320" s="944"/>
      <c r="K1320" s="944"/>
      <c r="L1320" s="944"/>
      <c r="M1320" s="944"/>
      <c r="N1320" s="944"/>
    </row>
    <row r="1321" spans="1:19" ht="12.75" customHeight="1" x14ac:dyDescent="0.2">
      <c r="B1321" s="219"/>
      <c r="C1321" s="219"/>
      <c r="D1321" s="337" t="s">
        <v>117</v>
      </c>
      <c r="E1321" s="931" t="str">
        <f>Translations!$B$319</f>
        <v>Wartości docelowe w odniesieniu do wartości wyjściowych</v>
      </c>
      <c r="F1321" s="931"/>
      <c r="G1321" s="932"/>
      <c r="H1321" s="58" t="str">
        <f>[1]I_Summary!H1144</f>
        <v/>
      </c>
      <c r="I1321" s="12" t="str">
        <f>[1]I_Summary!I1144</f>
        <v/>
      </c>
      <c r="J1321" s="12" t="str">
        <f>[1]I_Summary!J1144</f>
        <v/>
      </c>
      <c r="K1321" s="12" t="str">
        <f>[1]I_Summary!K1144</f>
        <v/>
      </c>
      <c r="L1321" s="12" t="str">
        <f>[1]I_Summary!L1144</f>
        <v/>
      </c>
      <c r="M1321" s="12" t="str">
        <f>[1]I_Summary!M1144</f>
        <v/>
      </c>
      <c r="N1321" s="12" t="str">
        <f>[1]I_Summary!N1144</f>
        <v/>
      </c>
      <c r="P1321" s="275" t="str">
        <f>EUconst_SubRelToBaseline&amp;R1310</f>
        <v>RelBL_</v>
      </c>
    </row>
    <row r="1322" spans="1:19" ht="12.75" customHeight="1" x14ac:dyDescent="0.2">
      <c r="B1322" s="219"/>
      <c r="C1322" s="219"/>
      <c r="D1322" s="337" t="s">
        <v>118</v>
      </c>
      <c r="E1322" s="933" t="str">
        <f>Translations!$B$320</f>
        <v>Wartości docelowe w odniesieniu do wielkości benchmarku</v>
      </c>
      <c r="F1322" s="933"/>
      <c r="G1322" s="934"/>
      <c r="H1322" s="59" t="str">
        <f>[1]I_Summary!H1145</f>
        <v>N.A.</v>
      </c>
      <c r="I1322" s="5" t="str">
        <f>[1]I_Summary!I1145</f>
        <v>N.A.</v>
      </c>
      <c r="J1322" s="5" t="str">
        <f>[1]I_Summary!J1145</f>
        <v>N.A.</v>
      </c>
      <c r="K1322" s="5" t="str">
        <f>[1]I_Summary!K1145</f>
        <v>N.A.</v>
      </c>
      <c r="L1322" s="5" t="str">
        <f>[1]I_Summary!L1145</f>
        <v>N.A.</v>
      </c>
      <c r="M1322" s="5" t="str">
        <f>[1]I_Summary!M1145</f>
        <v>N.A.</v>
      </c>
      <c r="N1322" s="5" t="str">
        <f>[1]I_Summary!N1145</f>
        <v>N.A.</v>
      </c>
      <c r="P1322" s="275" t="str">
        <f>EUconst_SubRelToBM&amp;R1310</f>
        <v>RelBM_</v>
      </c>
    </row>
    <row r="1323" spans="1:19" ht="5.0999999999999996" customHeight="1" x14ac:dyDescent="0.2">
      <c r="B1323" s="219"/>
      <c r="C1323" s="219"/>
    </row>
    <row r="1324" spans="1:19" ht="25.5" customHeight="1" x14ac:dyDescent="0.2">
      <c r="B1324" s="219"/>
      <c r="C1324" s="219"/>
      <c r="D1324" s="354"/>
      <c r="E1324" s="354"/>
      <c r="F1324" s="354"/>
      <c r="G1324" s="354"/>
      <c r="H1324" s="355" t="str">
        <f>Translations!$B$271</f>
        <v>Wartość wyjściowa</v>
      </c>
      <c r="I1324" s="943">
        <v>2025</v>
      </c>
      <c r="J1324" s="943">
        <v>2030</v>
      </c>
      <c r="K1324" s="943">
        <v>2035</v>
      </c>
      <c r="L1324" s="943">
        <v>2040</v>
      </c>
      <c r="M1324" s="943">
        <v>2045</v>
      </c>
      <c r="N1324" s="943">
        <v>2050</v>
      </c>
    </row>
    <row r="1325" spans="1:19" ht="12.75" customHeight="1" x14ac:dyDescent="0.2">
      <c r="B1325" s="219"/>
      <c r="C1325" s="219"/>
      <c r="G1325" s="354"/>
      <c r="H1325" s="361" t="str">
        <f>[1]I_Summary!H1148</f>
        <v/>
      </c>
      <c r="I1325" s="944"/>
      <c r="J1325" s="944"/>
      <c r="K1325" s="944"/>
      <c r="L1325" s="944"/>
      <c r="M1325" s="944"/>
      <c r="N1325" s="944"/>
    </row>
    <row r="1326" spans="1:19" ht="12.75" customHeight="1" x14ac:dyDescent="0.2">
      <c r="B1326" s="219"/>
      <c r="C1326" s="219"/>
      <c r="D1326" s="337" t="s">
        <v>119</v>
      </c>
      <c r="E1326" s="953" t="str">
        <f>Translations!$B$321</f>
        <v>Bezwzględna redukcja w porównaniu z wartością wyjściową</v>
      </c>
      <c r="F1326" s="953"/>
      <c r="G1326" s="953"/>
      <c r="H1326" s="372" t="str">
        <f>[1]I_Summary!H1149</f>
        <v/>
      </c>
      <c r="I1326" s="373" t="str">
        <f>[1]I_Summary!I1149</f>
        <v/>
      </c>
      <c r="J1326" s="373" t="str">
        <f>[1]I_Summary!J1149</f>
        <v/>
      </c>
      <c r="K1326" s="373" t="str">
        <f>[1]I_Summary!K1149</f>
        <v/>
      </c>
      <c r="L1326" s="373" t="str">
        <f>[1]I_Summary!L1149</f>
        <v/>
      </c>
      <c r="M1326" s="373" t="str">
        <f>[1]I_Summary!M1149</f>
        <v/>
      </c>
      <c r="N1326" s="373" t="str">
        <f>[1]I_Summary!N1149</f>
        <v/>
      </c>
      <c r="P1326" s="340" t="str">
        <f>EUconst_SubAbsoluteReduction&amp;R1310</f>
        <v>AbsRed_</v>
      </c>
    </row>
    <row r="1327" spans="1:19" ht="5.0999999999999996" customHeight="1" x14ac:dyDescent="0.2">
      <c r="B1327" s="219"/>
      <c r="C1327" s="219"/>
    </row>
    <row r="1328" spans="1:19" ht="12.75" customHeight="1" x14ac:dyDescent="0.2">
      <c r="B1328" s="219"/>
      <c r="C1328" s="219"/>
      <c r="D1328" s="337" t="s">
        <v>120</v>
      </c>
      <c r="E1328" s="176" t="str">
        <f>Translations!$B$322</f>
        <v>Wpływ każdego środka na redukcję (100% = wartość wyjściowa z pkt i.)</v>
      </c>
    </row>
    <row r="1329" spans="2:16" ht="5.0999999999999996" customHeight="1" x14ac:dyDescent="0.2">
      <c r="B1329" s="219"/>
      <c r="C1329" s="219"/>
    </row>
    <row r="1330" spans="2:16" ht="12.75" customHeight="1" x14ac:dyDescent="0.2">
      <c r="B1330" s="219"/>
      <c r="C1330" s="219"/>
      <c r="E1330" s="365" t="str">
        <f>Translations!$B$199</f>
        <v>Środki</v>
      </c>
      <c r="F1330" s="183"/>
      <c r="G1330" s="958" t="str">
        <f>Translations!$B$228</f>
        <v>Szczegółowy opis inwestycji</v>
      </c>
      <c r="H1330" s="959"/>
      <c r="I1330" s="290">
        <v>2025</v>
      </c>
      <c r="J1330" s="290">
        <v>2030</v>
      </c>
      <c r="K1330" s="290">
        <v>2035</v>
      </c>
      <c r="L1330" s="290">
        <v>2040</v>
      </c>
      <c r="M1330" s="290">
        <v>2045</v>
      </c>
      <c r="N1330" s="290">
        <v>2050</v>
      </c>
    </row>
    <row r="1331" spans="2:16" ht="12.75" customHeight="1" x14ac:dyDescent="0.2">
      <c r="B1331" s="219"/>
      <c r="C1331" s="219"/>
      <c r="D1331" s="301">
        <v>1</v>
      </c>
      <c r="E1331" s="957" t="str">
        <f>[1]I_Summary!E1154</f>
        <v/>
      </c>
      <c r="F1331" s="957"/>
      <c r="G1331" s="249" t="str">
        <f>[1]I_Summary!G1154</f>
        <v/>
      </c>
      <c r="H1331" s="250"/>
      <c r="I1331" s="6" t="str">
        <f>[1]I_Summary!I1154</f>
        <v/>
      </c>
      <c r="J1331" s="6" t="str">
        <f>[1]I_Summary!J1154</f>
        <v/>
      </c>
      <c r="K1331" s="6" t="str">
        <f>[1]I_Summary!K1154</f>
        <v/>
      </c>
      <c r="L1331" s="6" t="str">
        <f>[1]I_Summary!L1154</f>
        <v/>
      </c>
      <c r="M1331" s="6" t="str">
        <f>[1]I_Summary!M1154</f>
        <v/>
      </c>
      <c r="N1331" s="6" t="str">
        <f>[1]I_Summary!N1154</f>
        <v/>
      </c>
      <c r="P1331" s="340" t="str">
        <f>EUconst_SubMeasureImpact&amp;R1310&amp;"_"&amp;D1331</f>
        <v>SubMeasImp__1</v>
      </c>
    </row>
    <row r="1332" spans="2:16" ht="12.75" customHeight="1" x14ac:dyDescent="0.2">
      <c r="B1332" s="219"/>
      <c r="C1332" s="219"/>
      <c r="D1332" s="301">
        <v>2</v>
      </c>
      <c r="E1332" s="945" t="str">
        <f>[1]I_Summary!E1155</f>
        <v/>
      </c>
      <c r="F1332" s="946"/>
      <c r="G1332" s="251" t="str">
        <f>[1]I_Summary!G1155</f>
        <v/>
      </c>
      <c r="H1332" s="252"/>
      <c r="I1332" s="7" t="str">
        <f>[1]I_Summary!I1155</f>
        <v/>
      </c>
      <c r="J1332" s="7" t="str">
        <f>[1]I_Summary!J1155</f>
        <v/>
      </c>
      <c r="K1332" s="7" t="str">
        <f>[1]I_Summary!K1155</f>
        <v/>
      </c>
      <c r="L1332" s="7" t="str">
        <f>[1]I_Summary!L1155</f>
        <v/>
      </c>
      <c r="M1332" s="7" t="str">
        <f>[1]I_Summary!M1155</f>
        <v/>
      </c>
      <c r="N1332" s="7" t="str">
        <f>[1]I_Summary!N1155</f>
        <v/>
      </c>
      <c r="P1332" s="340" t="str">
        <f>EUconst_SubMeasureImpact&amp;R1310&amp;"_"&amp;D1332</f>
        <v>SubMeasImp__2</v>
      </c>
    </row>
    <row r="1333" spans="2:16" ht="12.75" customHeight="1" x14ac:dyDescent="0.2">
      <c r="B1333" s="219"/>
      <c r="C1333" s="219"/>
      <c r="D1333" s="301">
        <v>3</v>
      </c>
      <c r="E1333" s="945" t="str">
        <f>[1]I_Summary!E1156</f>
        <v/>
      </c>
      <c r="F1333" s="946"/>
      <c r="G1333" s="251" t="str">
        <f>[1]I_Summary!G1156</f>
        <v/>
      </c>
      <c r="H1333" s="252"/>
      <c r="I1333" s="7" t="str">
        <f>[1]I_Summary!I1156</f>
        <v/>
      </c>
      <c r="J1333" s="7" t="str">
        <f>[1]I_Summary!J1156</f>
        <v/>
      </c>
      <c r="K1333" s="7" t="str">
        <f>[1]I_Summary!K1156</f>
        <v/>
      </c>
      <c r="L1333" s="7" t="str">
        <f>[1]I_Summary!L1156</f>
        <v/>
      </c>
      <c r="M1333" s="7" t="str">
        <f>[1]I_Summary!M1156</f>
        <v/>
      </c>
      <c r="N1333" s="7" t="str">
        <f>[1]I_Summary!N1156</f>
        <v/>
      </c>
      <c r="P1333" s="340" t="str">
        <f>EUconst_SubMeasureImpact&amp;R1310&amp;"_"&amp;D1333</f>
        <v>SubMeasImp__3</v>
      </c>
    </row>
    <row r="1334" spans="2:16" ht="12.75" customHeight="1" x14ac:dyDescent="0.2">
      <c r="B1334" s="219"/>
      <c r="C1334" s="219"/>
      <c r="D1334" s="301">
        <v>4</v>
      </c>
      <c r="E1334" s="945" t="str">
        <f>[1]I_Summary!E1157</f>
        <v/>
      </c>
      <c r="F1334" s="946"/>
      <c r="G1334" s="251" t="str">
        <f>[1]I_Summary!G1157</f>
        <v/>
      </c>
      <c r="H1334" s="252"/>
      <c r="I1334" s="7" t="str">
        <f>[1]I_Summary!I1157</f>
        <v/>
      </c>
      <c r="J1334" s="7" t="str">
        <f>[1]I_Summary!J1157</f>
        <v/>
      </c>
      <c r="K1334" s="7" t="str">
        <f>[1]I_Summary!K1157</f>
        <v/>
      </c>
      <c r="L1334" s="7" t="str">
        <f>[1]I_Summary!L1157</f>
        <v/>
      </c>
      <c r="M1334" s="7" t="str">
        <f>[1]I_Summary!M1157</f>
        <v/>
      </c>
      <c r="N1334" s="7" t="str">
        <f>[1]I_Summary!N1157</f>
        <v/>
      </c>
      <c r="P1334" s="340" t="str">
        <f>EUconst_SubMeasureImpact&amp;R1310&amp;"_"&amp;D1334</f>
        <v>SubMeasImp__4</v>
      </c>
    </row>
    <row r="1335" spans="2:16" ht="12.75" customHeight="1" x14ac:dyDescent="0.2">
      <c r="B1335" s="219"/>
      <c r="C1335" s="219"/>
      <c r="D1335" s="301">
        <v>5</v>
      </c>
      <c r="E1335" s="945" t="str">
        <f>[1]I_Summary!E1158</f>
        <v/>
      </c>
      <c r="F1335" s="946"/>
      <c r="G1335" s="251" t="str">
        <f>[1]I_Summary!G1158</f>
        <v/>
      </c>
      <c r="H1335" s="252"/>
      <c r="I1335" s="7" t="str">
        <f>[1]I_Summary!I1158</f>
        <v/>
      </c>
      <c r="J1335" s="7" t="str">
        <f>[1]I_Summary!J1158</f>
        <v/>
      </c>
      <c r="K1335" s="7" t="str">
        <f>[1]I_Summary!K1158</f>
        <v/>
      </c>
      <c r="L1335" s="7" t="str">
        <f>[1]I_Summary!L1158</f>
        <v/>
      </c>
      <c r="M1335" s="7" t="str">
        <f>[1]I_Summary!M1158</f>
        <v/>
      </c>
      <c r="N1335" s="7" t="str">
        <f>[1]I_Summary!N1158</f>
        <v/>
      </c>
      <c r="P1335" s="340" t="str">
        <f>EUconst_SubMeasureImpact&amp;R1310&amp;"_"&amp;D1335</f>
        <v>SubMeasImp__5</v>
      </c>
    </row>
    <row r="1336" spans="2:16" ht="12.75" customHeight="1" x14ac:dyDescent="0.2">
      <c r="B1336" s="219"/>
      <c r="C1336" s="219"/>
      <c r="D1336" s="301">
        <v>6</v>
      </c>
      <c r="E1336" s="945" t="str">
        <f>[1]I_Summary!E1159</f>
        <v/>
      </c>
      <c r="F1336" s="946"/>
      <c r="G1336" s="251" t="str">
        <f>[1]I_Summary!G1159</f>
        <v/>
      </c>
      <c r="H1336" s="252"/>
      <c r="I1336" s="7" t="str">
        <f>[1]I_Summary!I1159</f>
        <v/>
      </c>
      <c r="J1336" s="7" t="str">
        <f>[1]I_Summary!J1159</f>
        <v/>
      </c>
      <c r="K1336" s="7" t="str">
        <f>[1]I_Summary!K1159</f>
        <v/>
      </c>
      <c r="L1336" s="7" t="str">
        <f>[1]I_Summary!L1159</f>
        <v/>
      </c>
      <c r="M1336" s="7" t="str">
        <f>[1]I_Summary!M1159</f>
        <v/>
      </c>
      <c r="N1336" s="7" t="str">
        <f>[1]I_Summary!N1159</f>
        <v/>
      </c>
      <c r="P1336" s="340" t="str">
        <f>EUconst_SubMeasureImpact&amp;R1310&amp;"_"&amp;D1336</f>
        <v>SubMeasImp__6</v>
      </c>
    </row>
    <row r="1337" spans="2:16" ht="12.75" customHeight="1" x14ac:dyDescent="0.2">
      <c r="B1337" s="219"/>
      <c r="C1337" s="219"/>
      <c r="D1337" s="301">
        <v>7</v>
      </c>
      <c r="E1337" s="945" t="str">
        <f>[1]I_Summary!E1160</f>
        <v/>
      </c>
      <c r="F1337" s="946"/>
      <c r="G1337" s="251" t="str">
        <f>[1]I_Summary!G1160</f>
        <v/>
      </c>
      <c r="H1337" s="252"/>
      <c r="I1337" s="7" t="str">
        <f>[1]I_Summary!I1160</f>
        <v/>
      </c>
      <c r="J1337" s="7" t="str">
        <f>[1]I_Summary!J1160</f>
        <v/>
      </c>
      <c r="K1337" s="7" t="str">
        <f>[1]I_Summary!K1160</f>
        <v/>
      </c>
      <c r="L1337" s="7" t="str">
        <f>[1]I_Summary!L1160</f>
        <v/>
      </c>
      <c r="M1337" s="7" t="str">
        <f>[1]I_Summary!M1160</f>
        <v/>
      </c>
      <c r="N1337" s="7" t="str">
        <f>[1]I_Summary!N1160</f>
        <v/>
      </c>
      <c r="P1337" s="340" t="str">
        <f>EUconst_SubMeasureImpact&amp;R1310&amp;"_"&amp;D1337</f>
        <v>SubMeasImp__7</v>
      </c>
    </row>
    <row r="1338" spans="2:16" ht="12.75" customHeight="1" x14ac:dyDescent="0.2">
      <c r="B1338" s="219"/>
      <c r="C1338" s="219"/>
      <c r="D1338" s="301">
        <v>8</v>
      </c>
      <c r="E1338" s="945" t="str">
        <f>[1]I_Summary!E1161</f>
        <v/>
      </c>
      <c r="F1338" s="946"/>
      <c r="G1338" s="251" t="str">
        <f>[1]I_Summary!G1161</f>
        <v/>
      </c>
      <c r="H1338" s="252"/>
      <c r="I1338" s="7" t="str">
        <f>[1]I_Summary!I1161</f>
        <v/>
      </c>
      <c r="J1338" s="7" t="str">
        <f>[1]I_Summary!J1161</f>
        <v/>
      </c>
      <c r="K1338" s="7" t="str">
        <f>[1]I_Summary!K1161</f>
        <v/>
      </c>
      <c r="L1338" s="7" t="str">
        <f>[1]I_Summary!L1161</f>
        <v/>
      </c>
      <c r="M1338" s="7" t="str">
        <f>[1]I_Summary!M1161</f>
        <v/>
      </c>
      <c r="N1338" s="7" t="str">
        <f>[1]I_Summary!N1161</f>
        <v/>
      </c>
      <c r="P1338" s="340" t="str">
        <f>EUconst_SubMeasureImpact&amp;R1310&amp;"_"&amp;D1338</f>
        <v>SubMeasImp__8</v>
      </c>
    </row>
    <row r="1339" spans="2:16" ht="12.75" customHeight="1" x14ac:dyDescent="0.2">
      <c r="B1339" s="219"/>
      <c r="C1339" s="219"/>
      <c r="D1339" s="301">
        <v>9</v>
      </c>
      <c r="E1339" s="945" t="str">
        <f>[1]I_Summary!E1162</f>
        <v/>
      </c>
      <c r="F1339" s="946"/>
      <c r="G1339" s="251" t="str">
        <f>[1]I_Summary!G1162</f>
        <v/>
      </c>
      <c r="H1339" s="252"/>
      <c r="I1339" s="7" t="str">
        <f>[1]I_Summary!I1162</f>
        <v/>
      </c>
      <c r="J1339" s="7" t="str">
        <f>[1]I_Summary!J1162</f>
        <v/>
      </c>
      <c r="K1339" s="7" t="str">
        <f>[1]I_Summary!K1162</f>
        <v/>
      </c>
      <c r="L1339" s="7" t="str">
        <f>[1]I_Summary!L1162</f>
        <v/>
      </c>
      <c r="M1339" s="7" t="str">
        <f>[1]I_Summary!M1162</f>
        <v/>
      </c>
      <c r="N1339" s="7" t="str">
        <f>[1]I_Summary!N1162</f>
        <v/>
      </c>
      <c r="P1339" s="340" t="str">
        <f>EUconst_SubMeasureImpact&amp;R1310&amp;"_"&amp;D1339</f>
        <v>SubMeasImp__9</v>
      </c>
    </row>
    <row r="1340" spans="2:16" ht="12.75" customHeight="1" x14ac:dyDescent="0.2">
      <c r="B1340" s="219"/>
      <c r="C1340" s="219"/>
      <c r="D1340" s="301">
        <v>10</v>
      </c>
      <c r="E1340" s="947" t="str">
        <f>[1]I_Summary!E1163</f>
        <v/>
      </c>
      <c r="F1340" s="948"/>
      <c r="G1340" s="253" t="str">
        <f>[1]I_Summary!G1163</f>
        <v/>
      </c>
      <c r="H1340" s="254"/>
      <c r="I1340" s="8" t="str">
        <f>[1]I_Summary!I1163</f>
        <v/>
      </c>
      <c r="J1340" s="8" t="str">
        <f>[1]I_Summary!J1163</f>
        <v/>
      </c>
      <c r="K1340" s="8" t="str">
        <f>[1]I_Summary!K1163</f>
        <v/>
      </c>
      <c r="L1340" s="8" t="str">
        <f>[1]I_Summary!L1163</f>
        <v/>
      </c>
      <c r="M1340" s="8" t="str">
        <f>[1]I_Summary!M1163</f>
        <v/>
      </c>
      <c r="N1340" s="8" t="str">
        <f>[1]I_Summary!N1163</f>
        <v/>
      </c>
      <c r="P1340" s="340" t="str">
        <f>EUconst_SubMeasureImpact&amp;R1310&amp;"_"&amp;D1340</f>
        <v>SubMeasImp__10</v>
      </c>
    </row>
    <row r="1341" spans="2:16" ht="12.75" customHeight="1" x14ac:dyDescent="0.2">
      <c r="B1341" s="219"/>
      <c r="C1341" s="219"/>
      <c r="H1341" s="366" t="str">
        <f>Translations!$B$323</f>
        <v>SUMA</v>
      </c>
      <c r="I1341" s="367" t="str">
        <f>[1]I_Summary!I1164</f>
        <v/>
      </c>
      <c r="J1341" s="367" t="str">
        <f>[1]I_Summary!J1164</f>
        <v/>
      </c>
      <c r="K1341" s="367" t="str">
        <f>[1]I_Summary!K1164</f>
        <v/>
      </c>
      <c r="L1341" s="367" t="str">
        <f>[1]I_Summary!L1164</f>
        <v/>
      </c>
      <c r="M1341" s="367" t="str">
        <f>[1]I_Summary!M1164</f>
        <v/>
      </c>
      <c r="N1341" s="367" t="str">
        <f>[1]I_Summary!N1164</f>
        <v/>
      </c>
    </row>
    <row r="1342" spans="2:16" ht="5.0999999999999996" customHeight="1" x14ac:dyDescent="0.2">
      <c r="B1342" s="219"/>
      <c r="C1342" s="219"/>
    </row>
    <row r="1343" spans="2:16" ht="12.75" customHeight="1" x14ac:dyDescent="0.2">
      <c r="B1343" s="219"/>
      <c r="C1343" s="219"/>
      <c r="D1343" s="337" t="s">
        <v>121</v>
      </c>
      <c r="E1343" s="176" t="str">
        <f>Translations!$B$324</f>
        <v>Wpływ każdego środka na redukcję (100% = wartość wyjściowa z pkt i.)</v>
      </c>
    </row>
    <row r="1344" spans="2:16" ht="5.0999999999999996" customHeight="1" x14ac:dyDescent="0.2">
      <c r="B1344" s="219"/>
      <c r="C1344" s="219"/>
    </row>
    <row r="1345" spans="2:18" ht="12.75" customHeight="1" x14ac:dyDescent="0.2">
      <c r="B1345" s="219"/>
      <c r="C1345" s="219"/>
      <c r="E1345" s="365" t="str">
        <f>Translations!$B$199</f>
        <v>Środki</v>
      </c>
      <c r="F1345" s="183"/>
      <c r="G1345" s="368" t="str">
        <f>Translations!$B$228</f>
        <v>Szczegółowy opis inwestycji</v>
      </c>
      <c r="I1345" s="290">
        <v>2025</v>
      </c>
      <c r="J1345" s="290">
        <v>2030</v>
      </c>
      <c r="K1345" s="290">
        <v>2035</v>
      </c>
      <c r="L1345" s="290">
        <v>2040</v>
      </c>
      <c r="M1345" s="290">
        <v>2045</v>
      </c>
      <c r="N1345" s="290">
        <v>2050</v>
      </c>
    </row>
    <row r="1346" spans="2:18" ht="12.75" customHeight="1" x14ac:dyDescent="0.2">
      <c r="B1346" s="219"/>
      <c r="C1346" s="219"/>
      <c r="D1346" s="301">
        <v>1</v>
      </c>
      <c r="E1346" s="957" t="str">
        <f>[1]I_Summary!E1169</f>
        <v/>
      </c>
      <c r="F1346" s="957"/>
      <c r="G1346" s="249" t="str">
        <f>[1]I_Summary!G1169</f>
        <v/>
      </c>
      <c r="H1346" s="250"/>
      <c r="I1346" s="6" t="str">
        <f>[1]I_Summary!I1169</f>
        <v/>
      </c>
      <c r="J1346" s="6" t="str">
        <f>[1]I_Summary!J1169</f>
        <v/>
      </c>
      <c r="K1346" s="6" t="str">
        <f>[1]I_Summary!K1169</f>
        <v/>
      </c>
      <c r="L1346" s="6" t="str">
        <f>[1]I_Summary!L1169</f>
        <v/>
      </c>
      <c r="M1346" s="6" t="str">
        <f>[1]I_Summary!M1169</f>
        <v/>
      </c>
      <c r="N1346" s="6" t="str">
        <f>[1]I_Summary!N1169</f>
        <v/>
      </c>
      <c r="P1346" s="340" t="str">
        <f>EUconst_SubAbsoluteReduction&amp;R1310</f>
        <v>AbsRed_</v>
      </c>
    </row>
    <row r="1347" spans="2:18" ht="12.75" customHeight="1" x14ac:dyDescent="0.2">
      <c r="B1347" s="219"/>
      <c r="C1347" s="219"/>
      <c r="D1347" s="301">
        <v>2</v>
      </c>
      <c r="E1347" s="945" t="str">
        <f>[1]I_Summary!E1170</f>
        <v/>
      </c>
      <c r="F1347" s="946"/>
      <c r="G1347" s="251" t="str">
        <f>[1]I_Summary!G1170</f>
        <v/>
      </c>
      <c r="H1347" s="252"/>
      <c r="I1347" s="7" t="str">
        <f>[1]I_Summary!I1170</f>
        <v/>
      </c>
      <c r="J1347" s="7" t="str">
        <f>[1]I_Summary!J1170</f>
        <v/>
      </c>
      <c r="K1347" s="7" t="str">
        <f>[1]I_Summary!K1170</f>
        <v/>
      </c>
      <c r="L1347" s="7" t="str">
        <f>[1]I_Summary!L1170</f>
        <v/>
      </c>
      <c r="M1347" s="7" t="str">
        <f>[1]I_Summary!M1170</f>
        <v/>
      </c>
      <c r="N1347" s="7" t="str">
        <f>[1]I_Summary!N1170</f>
        <v/>
      </c>
      <c r="P1347" s="340" t="str">
        <f>EUconst_SubAbsoluteReduction&amp;R1310</f>
        <v>AbsRed_</v>
      </c>
    </row>
    <row r="1348" spans="2:18" ht="12.75" customHeight="1" x14ac:dyDescent="0.2">
      <c r="B1348" s="219"/>
      <c r="C1348" s="219"/>
      <c r="D1348" s="301">
        <v>3</v>
      </c>
      <c r="E1348" s="945" t="str">
        <f>[1]I_Summary!E1171</f>
        <v/>
      </c>
      <c r="F1348" s="946"/>
      <c r="G1348" s="251" t="str">
        <f>[1]I_Summary!G1171</f>
        <v/>
      </c>
      <c r="H1348" s="252"/>
      <c r="I1348" s="7" t="str">
        <f>[1]I_Summary!I1171</f>
        <v/>
      </c>
      <c r="J1348" s="7" t="str">
        <f>[1]I_Summary!J1171</f>
        <v/>
      </c>
      <c r="K1348" s="7" t="str">
        <f>[1]I_Summary!K1171</f>
        <v/>
      </c>
      <c r="L1348" s="7" t="str">
        <f>[1]I_Summary!L1171</f>
        <v/>
      </c>
      <c r="M1348" s="7" t="str">
        <f>[1]I_Summary!M1171</f>
        <v/>
      </c>
      <c r="N1348" s="7" t="str">
        <f>[1]I_Summary!N1171</f>
        <v/>
      </c>
      <c r="P1348" s="340" t="str">
        <f>EUconst_SubAbsoluteReduction&amp;R1310</f>
        <v>AbsRed_</v>
      </c>
    </row>
    <row r="1349" spans="2:18" ht="12.75" customHeight="1" x14ac:dyDescent="0.2">
      <c r="B1349" s="219"/>
      <c r="C1349" s="219"/>
      <c r="D1349" s="301">
        <v>4</v>
      </c>
      <c r="E1349" s="945" t="str">
        <f>[1]I_Summary!E1172</f>
        <v/>
      </c>
      <c r="F1349" s="946"/>
      <c r="G1349" s="251" t="str">
        <f>[1]I_Summary!G1172</f>
        <v/>
      </c>
      <c r="H1349" s="252"/>
      <c r="I1349" s="7" t="str">
        <f>[1]I_Summary!I1172</f>
        <v/>
      </c>
      <c r="J1349" s="7" t="str">
        <f>[1]I_Summary!J1172</f>
        <v/>
      </c>
      <c r="K1349" s="7" t="str">
        <f>[1]I_Summary!K1172</f>
        <v/>
      </c>
      <c r="L1349" s="7" t="str">
        <f>[1]I_Summary!L1172</f>
        <v/>
      </c>
      <c r="M1349" s="7" t="str">
        <f>[1]I_Summary!M1172</f>
        <v/>
      </c>
      <c r="N1349" s="7" t="str">
        <f>[1]I_Summary!N1172</f>
        <v/>
      </c>
      <c r="P1349" s="340" t="str">
        <f>EUconst_SubAbsoluteReduction&amp;R1310</f>
        <v>AbsRed_</v>
      </c>
    </row>
    <row r="1350" spans="2:18" ht="12.75" customHeight="1" x14ac:dyDescent="0.2">
      <c r="B1350" s="219"/>
      <c r="C1350" s="219"/>
      <c r="D1350" s="301">
        <v>5</v>
      </c>
      <c r="E1350" s="945" t="str">
        <f>[1]I_Summary!E1173</f>
        <v/>
      </c>
      <c r="F1350" s="946"/>
      <c r="G1350" s="251" t="str">
        <f>[1]I_Summary!G1173</f>
        <v/>
      </c>
      <c r="H1350" s="252"/>
      <c r="I1350" s="7" t="str">
        <f>[1]I_Summary!I1173</f>
        <v/>
      </c>
      <c r="J1350" s="7" t="str">
        <f>[1]I_Summary!J1173</f>
        <v/>
      </c>
      <c r="K1350" s="7" t="str">
        <f>[1]I_Summary!K1173</f>
        <v/>
      </c>
      <c r="L1350" s="7" t="str">
        <f>[1]I_Summary!L1173</f>
        <v/>
      </c>
      <c r="M1350" s="7" t="str">
        <f>[1]I_Summary!M1173</f>
        <v/>
      </c>
      <c r="N1350" s="7" t="str">
        <f>[1]I_Summary!N1173</f>
        <v/>
      </c>
      <c r="P1350" s="340" t="str">
        <f>EUconst_SubAbsoluteReduction&amp;R1310</f>
        <v>AbsRed_</v>
      </c>
    </row>
    <row r="1351" spans="2:18" ht="12.75" customHeight="1" x14ac:dyDescent="0.2">
      <c r="B1351" s="219"/>
      <c r="C1351" s="219"/>
      <c r="D1351" s="301">
        <v>6</v>
      </c>
      <c r="E1351" s="945" t="str">
        <f>[1]I_Summary!E1174</f>
        <v/>
      </c>
      <c r="F1351" s="946"/>
      <c r="G1351" s="251" t="str">
        <f>[1]I_Summary!G1174</f>
        <v/>
      </c>
      <c r="H1351" s="252"/>
      <c r="I1351" s="7" t="str">
        <f>[1]I_Summary!I1174</f>
        <v/>
      </c>
      <c r="J1351" s="7" t="str">
        <f>[1]I_Summary!J1174</f>
        <v/>
      </c>
      <c r="K1351" s="7" t="str">
        <f>[1]I_Summary!K1174</f>
        <v/>
      </c>
      <c r="L1351" s="7" t="str">
        <f>[1]I_Summary!L1174</f>
        <v/>
      </c>
      <c r="M1351" s="7" t="str">
        <f>[1]I_Summary!M1174</f>
        <v/>
      </c>
      <c r="N1351" s="7" t="str">
        <f>[1]I_Summary!N1174</f>
        <v/>
      </c>
      <c r="P1351" s="340" t="str">
        <f>EUconst_SubAbsoluteReduction&amp;R1310</f>
        <v>AbsRed_</v>
      </c>
    </row>
    <row r="1352" spans="2:18" ht="12.75" customHeight="1" x14ac:dyDescent="0.2">
      <c r="B1352" s="219"/>
      <c r="C1352" s="219"/>
      <c r="D1352" s="301">
        <v>7</v>
      </c>
      <c r="E1352" s="945" t="str">
        <f>[1]I_Summary!E1175</f>
        <v/>
      </c>
      <c r="F1352" s="946"/>
      <c r="G1352" s="251" t="str">
        <f>[1]I_Summary!G1175</f>
        <v/>
      </c>
      <c r="H1352" s="252"/>
      <c r="I1352" s="7" t="str">
        <f>[1]I_Summary!I1175</f>
        <v/>
      </c>
      <c r="J1352" s="7" t="str">
        <f>[1]I_Summary!J1175</f>
        <v/>
      </c>
      <c r="K1352" s="7" t="str">
        <f>[1]I_Summary!K1175</f>
        <v/>
      </c>
      <c r="L1352" s="7" t="str">
        <f>[1]I_Summary!L1175</f>
        <v/>
      </c>
      <c r="M1352" s="7" t="str">
        <f>[1]I_Summary!M1175</f>
        <v/>
      </c>
      <c r="N1352" s="7" t="str">
        <f>[1]I_Summary!N1175</f>
        <v/>
      </c>
      <c r="P1352" s="340" t="str">
        <f>EUconst_SubAbsoluteReduction&amp;R1310</f>
        <v>AbsRed_</v>
      </c>
    </row>
    <row r="1353" spans="2:18" ht="12.75" customHeight="1" x14ac:dyDescent="0.2">
      <c r="B1353" s="219"/>
      <c r="C1353" s="219"/>
      <c r="D1353" s="301">
        <v>8</v>
      </c>
      <c r="E1353" s="945" t="str">
        <f>[1]I_Summary!E1176</f>
        <v/>
      </c>
      <c r="F1353" s="946"/>
      <c r="G1353" s="251" t="str">
        <f>[1]I_Summary!G1176</f>
        <v/>
      </c>
      <c r="H1353" s="252"/>
      <c r="I1353" s="7" t="str">
        <f>[1]I_Summary!I1176</f>
        <v/>
      </c>
      <c r="J1353" s="7" t="str">
        <f>[1]I_Summary!J1176</f>
        <v/>
      </c>
      <c r="K1353" s="7" t="str">
        <f>[1]I_Summary!K1176</f>
        <v/>
      </c>
      <c r="L1353" s="7" t="str">
        <f>[1]I_Summary!L1176</f>
        <v/>
      </c>
      <c r="M1353" s="7" t="str">
        <f>[1]I_Summary!M1176</f>
        <v/>
      </c>
      <c r="N1353" s="7" t="str">
        <f>[1]I_Summary!N1176</f>
        <v/>
      </c>
      <c r="P1353" s="340" t="str">
        <f>EUconst_SubAbsoluteReduction&amp;R1310</f>
        <v>AbsRed_</v>
      </c>
    </row>
    <row r="1354" spans="2:18" ht="12.75" customHeight="1" x14ac:dyDescent="0.2">
      <c r="B1354" s="219"/>
      <c r="C1354" s="219"/>
      <c r="D1354" s="301">
        <v>9</v>
      </c>
      <c r="E1354" s="945" t="str">
        <f>[1]I_Summary!E1177</f>
        <v/>
      </c>
      <c r="F1354" s="946"/>
      <c r="G1354" s="251" t="str">
        <f>[1]I_Summary!G1177</f>
        <v/>
      </c>
      <c r="H1354" s="252"/>
      <c r="I1354" s="7" t="str">
        <f>[1]I_Summary!I1177</f>
        <v/>
      </c>
      <c r="J1354" s="7" t="str">
        <f>[1]I_Summary!J1177</f>
        <v/>
      </c>
      <c r="K1354" s="7" t="str">
        <f>[1]I_Summary!K1177</f>
        <v/>
      </c>
      <c r="L1354" s="7" t="str">
        <f>[1]I_Summary!L1177</f>
        <v/>
      </c>
      <c r="M1354" s="7" t="str">
        <f>[1]I_Summary!M1177</f>
        <v/>
      </c>
      <c r="N1354" s="7" t="str">
        <f>[1]I_Summary!N1177</f>
        <v/>
      </c>
      <c r="P1354" s="340" t="str">
        <f>EUconst_SubAbsoluteReduction&amp;R1310</f>
        <v>AbsRed_</v>
      </c>
    </row>
    <row r="1355" spans="2:18" ht="12.75" customHeight="1" x14ac:dyDescent="0.2">
      <c r="B1355" s="219"/>
      <c r="C1355" s="219"/>
      <c r="D1355" s="301">
        <v>10</v>
      </c>
      <c r="E1355" s="947" t="str">
        <f>[1]I_Summary!E1178</f>
        <v/>
      </c>
      <c r="F1355" s="948"/>
      <c r="G1355" s="253" t="str">
        <f>[1]I_Summary!G1178</f>
        <v/>
      </c>
      <c r="H1355" s="254"/>
      <c r="I1355" s="8" t="str">
        <f>[1]I_Summary!I1178</f>
        <v/>
      </c>
      <c r="J1355" s="8" t="str">
        <f>[1]I_Summary!J1178</f>
        <v/>
      </c>
      <c r="K1355" s="8" t="str">
        <f>[1]I_Summary!K1178</f>
        <v/>
      </c>
      <c r="L1355" s="8" t="str">
        <f>[1]I_Summary!L1178</f>
        <v/>
      </c>
      <c r="M1355" s="8" t="str">
        <f>[1]I_Summary!M1178</f>
        <v/>
      </c>
      <c r="N1355" s="8" t="str">
        <f>[1]I_Summary!N1178</f>
        <v/>
      </c>
      <c r="P1355" s="340" t="str">
        <f>EUconst_SubAbsoluteReduction&amp;R1310</f>
        <v>AbsRed_</v>
      </c>
    </row>
    <row r="1356" spans="2:18" ht="12.75" customHeight="1" x14ac:dyDescent="0.2">
      <c r="B1356" s="219"/>
      <c r="C1356" s="219"/>
      <c r="H1356" s="366" t="str">
        <f>Translations!$B$323</f>
        <v>SUMA</v>
      </c>
      <c r="I1356" s="369" t="str">
        <f>[1]I_Summary!I1179</f>
        <v/>
      </c>
      <c r="J1356" s="369" t="str">
        <f>[1]I_Summary!J1179</f>
        <v/>
      </c>
      <c r="K1356" s="369" t="str">
        <f>[1]I_Summary!K1179</f>
        <v/>
      </c>
      <c r="L1356" s="369" t="str">
        <f>[1]I_Summary!L1179</f>
        <v/>
      </c>
      <c r="M1356" s="369" t="str">
        <f>[1]I_Summary!M1179</f>
        <v/>
      </c>
      <c r="N1356" s="369" t="str">
        <f>[1]I_Summary!N1179</f>
        <v/>
      </c>
    </row>
    <row r="1357" spans="2:18" ht="12.75" customHeight="1" thickBot="1" x14ac:dyDescent="0.25"/>
    <row r="1358" spans="2:18" ht="5.0999999999999996" customHeight="1" thickBot="1" x14ac:dyDescent="0.3">
      <c r="C1358" s="335"/>
      <c r="D1358" s="335"/>
      <c r="E1358" s="335"/>
      <c r="F1358" s="335"/>
      <c r="G1358" s="335"/>
      <c r="H1358" s="335"/>
      <c r="I1358" s="335"/>
      <c r="J1358" s="335"/>
      <c r="K1358" s="335"/>
      <c r="L1358" s="335"/>
      <c r="M1358" s="335"/>
      <c r="N1358" s="335"/>
    </row>
    <row r="1359" spans="2:18" ht="20.100000000000001" customHeight="1" thickBot="1" x14ac:dyDescent="0.25">
      <c r="C1359" s="302">
        <v>22</v>
      </c>
      <c r="D1359" s="935" t="str">
        <f>Translations!$B$300</f>
        <v>Procesy nie objęte podinstalacjami</v>
      </c>
      <c r="E1359" s="936"/>
      <c r="F1359" s="936"/>
      <c r="G1359" s="936"/>
      <c r="H1359" s="937"/>
      <c r="I1359" s="938" t="str">
        <f>[1]I_Summary!I1182</f>
        <v/>
      </c>
      <c r="J1359" s="939"/>
      <c r="K1359" s="939"/>
      <c r="L1359" s="940"/>
      <c r="M1359" s="941" t="str">
        <f>[1]I_Summary!M1182</f>
        <v/>
      </c>
      <c r="N1359" s="942"/>
      <c r="P1359" s="370" t="str">
        <f>Translations!$B$326</f>
        <v>Inne procesy</v>
      </c>
      <c r="R1359" s="336" t="str">
        <f>IF([1]I_Summary!R1182="","",[1]I_Summary!R1182)</f>
        <v/>
      </c>
    </row>
    <row r="1360" spans="2:18" ht="5.0999999999999996" customHeight="1" x14ac:dyDescent="0.2"/>
    <row r="1361" spans="1:19" ht="12.75" customHeight="1" x14ac:dyDescent="0.2">
      <c r="A1361" s="147"/>
      <c r="B1361" s="173"/>
      <c r="D1361" s="337"/>
      <c r="E1361" s="960" t="str">
        <f>Translations!$B$571</f>
        <v>Data rozpoczęcia</v>
      </c>
      <c r="F1361" s="961"/>
      <c r="G1361" s="339" t="str">
        <f>IFERROR(INDEX([1]C_InstallationDescription!$V$60:$V$62,MATCH(C1359,[1]C_InstallationDescription!$S$60:$S$62,0)),"")</f>
        <v/>
      </c>
      <c r="P1361" s="340" t="str">
        <f>EUconst_StartRow&amp;I1359</f>
        <v>Start_</v>
      </c>
    </row>
    <row r="1362" spans="1:19" ht="12.75" customHeight="1" x14ac:dyDescent="0.2">
      <c r="A1362" s="147"/>
      <c r="B1362" s="173"/>
      <c r="D1362" s="337"/>
      <c r="E1362" s="962" t="s">
        <v>2275</v>
      </c>
      <c r="F1362" s="963"/>
      <c r="G1362" s="374" t="str">
        <f>IFERROR(INDEX([1]C_InstallationDescription!$W$60:$W$62,MATCH(C1359,[1]C_InstallationDescription!$S$60:$S$62,0)),"")</f>
        <v/>
      </c>
      <c r="O1362" s="343"/>
      <c r="P1362" s="340" t="str">
        <f>EUconst_CessationRow&amp;I1359</f>
        <v>Cessation_</v>
      </c>
      <c r="Q1362" s="344"/>
      <c r="R1362" s="344"/>
      <c r="S1362" s="195"/>
    </row>
    <row r="1363" spans="1:19" ht="5.0999999999999996" customHeight="1" x14ac:dyDescent="0.2"/>
    <row r="1364" spans="1:19" ht="12.75" customHeight="1" x14ac:dyDescent="0.2">
      <c r="A1364" s="147"/>
      <c r="B1364" s="173"/>
      <c r="D1364" s="345"/>
      <c r="F1364" s="346"/>
      <c r="G1364" s="347" t="str">
        <f>[1]Translations!$B$169</f>
        <v>Baseline</v>
      </c>
      <c r="H1364" s="348" t="str">
        <f xml:space="preserve"> EUconst_Unit</f>
        <v>Jednostka</v>
      </c>
      <c r="I1364" s="290">
        <v>2025</v>
      </c>
      <c r="J1364" s="290">
        <v>2030</v>
      </c>
      <c r="K1364" s="290">
        <v>2035</v>
      </c>
      <c r="L1364" s="290">
        <v>2040</v>
      </c>
      <c r="M1364" s="290">
        <v>2045</v>
      </c>
      <c r="N1364" s="290">
        <v>2050</v>
      </c>
    </row>
    <row r="1365" spans="1:19" ht="12.75" customHeight="1" x14ac:dyDescent="0.2">
      <c r="A1365" s="147"/>
      <c r="B1365" s="173"/>
      <c r="D1365" s="337" t="s">
        <v>117</v>
      </c>
      <c r="E1365" s="960" t="str">
        <f>[1]Translations!$B$264</f>
        <v>Specific emission targets</v>
      </c>
      <c r="F1365" s="961"/>
      <c r="G1365" s="339" t="str">
        <f>[1]H_OtherProcesses!G74</f>
        <v/>
      </c>
      <c r="H1365" s="349" t="str">
        <f>[1]H_OtherProcesses!H74</f>
        <v/>
      </c>
      <c r="I1365" s="350" t="str">
        <f>IF([1]H_OtherProcesses!I74="","",[1]H_OtherProcesses!I74)</f>
        <v/>
      </c>
      <c r="J1365" s="351" t="str">
        <f>IF([1]H_OtherProcesses!J74="","",[1]H_OtherProcesses!J74)</f>
        <v/>
      </c>
      <c r="K1365" s="351" t="str">
        <f>IF([1]H_OtherProcesses!K74="","",[1]H_OtherProcesses!K74)</f>
        <v/>
      </c>
      <c r="L1365" s="351" t="str">
        <f>IF([1]H_OtherProcesses!L74="","",[1]H_OtherProcesses!L74)</f>
        <v/>
      </c>
      <c r="M1365" s="351" t="str">
        <f>IF([1]H_OtherProcesses!M74="","",[1]H_OtherProcesses!M74)</f>
        <v/>
      </c>
      <c r="N1365" s="351" t="str">
        <f>IF([1]H_OtherProcesses!N74="","",[1]H_OtherProcesses!N74)</f>
        <v/>
      </c>
      <c r="P1365" s="275" t="str">
        <f>EUConst_Target&amp;I1359</f>
        <v>Target_</v>
      </c>
    </row>
    <row r="1366" spans="1:19" ht="12.75" customHeight="1" x14ac:dyDescent="0.2">
      <c r="A1366" s="147"/>
      <c r="B1366" s="173"/>
      <c r="D1366" s="337" t="s">
        <v>118</v>
      </c>
      <c r="E1366" s="962" t="str">
        <f>[1]Translations!$B$268</f>
        <v>Absolute emission targets</v>
      </c>
      <c r="F1366" s="963"/>
      <c r="G1366" s="342" t="str">
        <f>[1]H_OtherProcesses!G76</f>
        <v/>
      </c>
      <c r="H1366" s="352" t="str">
        <f>[1]H_OtherProcesses!H76</f>
        <v>t CO2e</v>
      </c>
      <c r="I1366" s="353" t="str">
        <f>IF([1]H_OtherProcesses!I76="","",[1]H_OtherProcesses!I76)</f>
        <v/>
      </c>
      <c r="J1366" s="342" t="str">
        <f>IF([1]H_OtherProcesses!J76="","",[1]H_OtherProcesses!J76)</f>
        <v/>
      </c>
      <c r="K1366" s="342" t="str">
        <f>IF([1]H_OtherProcesses!K76="","",[1]H_OtherProcesses!K76)</f>
        <v/>
      </c>
      <c r="L1366" s="342" t="str">
        <f>IF([1]H_OtherProcesses!L76="","",[1]H_OtherProcesses!L76)</f>
        <v/>
      </c>
      <c r="M1366" s="342" t="str">
        <f>IF([1]H_OtherProcesses!M76="","",[1]H_OtherProcesses!M76)</f>
        <v/>
      </c>
      <c r="N1366" s="342" t="str">
        <f>IF([1]H_OtherProcesses!N76="","",[1]H_OtherProcesses!N76)</f>
        <v/>
      </c>
      <c r="O1366" s="343"/>
      <c r="P1366" s="275" t="str">
        <f>EUConst_TargetAbs&amp;I1359</f>
        <v>TargetAbs_</v>
      </c>
      <c r="Q1366" s="344"/>
      <c r="R1366" s="344"/>
      <c r="S1366" s="195"/>
    </row>
    <row r="1367" spans="1:19" ht="5.0999999999999996" customHeight="1" x14ac:dyDescent="0.2"/>
    <row r="1368" spans="1:19" ht="25.5" customHeight="1" x14ac:dyDescent="0.2">
      <c r="E1368" s="354"/>
      <c r="F1368" s="354"/>
      <c r="G1368" s="354"/>
      <c r="H1368" s="355" t="str">
        <f>Translations!$B$271</f>
        <v>Wartość wyjściowa</v>
      </c>
      <c r="I1368" s="943">
        <v>2025</v>
      </c>
      <c r="J1368" s="943">
        <v>2030</v>
      </c>
      <c r="K1368" s="943">
        <v>2035</v>
      </c>
      <c r="L1368" s="943">
        <v>2040</v>
      </c>
      <c r="M1368" s="943">
        <v>2045</v>
      </c>
      <c r="N1368" s="943">
        <v>2050</v>
      </c>
    </row>
    <row r="1369" spans="1:19" ht="12.75" customHeight="1" x14ac:dyDescent="0.2">
      <c r="E1369" s="354"/>
      <c r="F1369" s="354"/>
      <c r="G1369" s="354"/>
      <c r="H1369" s="361" t="str">
        <f>[1]I_Summary!H1185</f>
        <v/>
      </c>
      <c r="I1369" s="944"/>
      <c r="J1369" s="944"/>
      <c r="K1369" s="944"/>
      <c r="L1369" s="944"/>
      <c r="M1369" s="944"/>
      <c r="N1369" s="944"/>
    </row>
    <row r="1370" spans="1:19" ht="12.75" customHeight="1" x14ac:dyDescent="0.2">
      <c r="B1370" s="219"/>
      <c r="C1370" s="219"/>
      <c r="D1370" s="337" t="s">
        <v>117</v>
      </c>
      <c r="E1370" s="931" t="str">
        <f>Translations!$B$319</f>
        <v>Wartości docelowe w odniesieniu do wartości wyjściowych</v>
      </c>
      <c r="F1370" s="931"/>
      <c r="G1370" s="932"/>
      <c r="H1370" s="58" t="str">
        <f>[1]I_Summary!H1186</f>
        <v/>
      </c>
      <c r="I1370" s="12" t="str">
        <f>[1]I_Summary!I1186</f>
        <v/>
      </c>
      <c r="J1370" s="12" t="str">
        <f>[1]I_Summary!J1186</f>
        <v/>
      </c>
      <c r="K1370" s="12" t="str">
        <f>[1]I_Summary!K1186</f>
        <v/>
      </c>
      <c r="L1370" s="12" t="str">
        <f>[1]I_Summary!L1186</f>
        <v/>
      </c>
      <c r="M1370" s="12" t="str">
        <f>[1]I_Summary!M1186</f>
        <v/>
      </c>
      <c r="N1370" s="12" t="str">
        <f>[1]I_Summary!N1186</f>
        <v/>
      </c>
      <c r="P1370" s="275" t="str">
        <f>EUconst_SubRelToBaseline&amp;R1359</f>
        <v>RelBL_</v>
      </c>
    </row>
    <row r="1371" spans="1:19" ht="12.75" customHeight="1" x14ac:dyDescent="0.2">
      <c r="B1371" s="219"/>
      <c r="C1371" s="219"/>
      <c r="D1371" s="337" t="s">
        <v>118</v>
      </c>
      <c r="E1371" s="933" t="str">
        <f>Translations!$B$320</f>
        <v>Wartości docelowe w odniesieniu do wielkości benchmarku</v>
      </c>
      <c r="F1371" s="933"/>
      <c r="G1371" s="934"/>
      <c r="H1371" s="59" t="str">
        <f>[1]I_Summary!H1187</f>
        <v>N.A.</v>
      </c>
      <c r="I1371" s="5" t="str">
        <f>[1]I_Summary!I1187</f>
        <v>N.A.</v>
      </c>
      <c r="J1371" s="5" t="str">
        <f>[1]I_Summary!J1187</f>
        <v>N.A.</v>
      </c>
      <c r="K1371" s="5" t="str">
        <f>[1]I_Summary!K1187</f>
        <v>N.A.</v>
      </c>
      <c r="L1371" s="5" t="str">
        <f>[1]I_Summary!L1187</f>
        <v>N.A.</v>
      </c>
      <c r="M1371" s="5" t="str">
        <f>[1]I_Summary!M1187</f>
        <v>N.A.</v>
      </c>
      <c r="N1371" s="5" t="str">
        <f>[1]I_Summary!N1187</f>
        <v>N.A.</v>
      </c>
      <c r="P1371" s="275" t="str">
        <f>EUconst_SubRelToBM&amp;R1359</f>
        <v>RelBM_</v>
      </c>
    </row>
    <row r="1372" spans="1:19" ht="5.0999999999999996" customHeight="1" x14ac:dyDescent="0.2">
      <c r="B1372" s="219"/>
      <c r="C1372" s="219"/>
    </row>
    <row r="1373" spans="1:19" ht="25.5" customHeight="1" x14ac:dyDescent="0.2">
      <c r="B1373" s="219"/>
      <c r="C1373" s="219"/>
      <c r="D1373" s="354"/>
      <c r="E1373" s="354"/>
      <c r="F1373" s="354"/>
      <c r="G1373" s="354"/>
      <c r="H1373" s="355" t="str">
        <f>Translations!$B$271</f>
        <v>Wartość wyjściowa</v>
      </c>
      <c r="I1373" s="943">
        <v>2025</v>
      </c>
      <c r="J1373" s="943">
        <v>2030</v>
      </c>
      <c r="K1373" s="943">
        <v>2035</v>
      </c>
      <c r="L1373" s="943">
        <v>2040</v>
      </c>
      <c r="M1373" s="943">
        <v>2045</v>
      </c>
      <c r="N1373" s="943">
        <v>2050</v>
      </c>
    </row>
    <row r="1374" spans="1:19" ht="12.75" customHeight="1" x14ac:dyDescent="0.2">
      <c r="B1374" s="219"/>
      <c r="C1374" s="219"/>
      <c r="G1374" s="354"/>
      <c r="H1374" s="361" t="str">
        <f>[1]I_Summary!H1190</f>
        <v/>
      </c>
      <c r="I1374" s="944"/>
      <c r="J1374" s="944"/>
      <c r="K1374" s="944"/>
      <c r="L1374" s="944"/>
      <c r="M1374" s="944"/>
      <c r="N1374" s="944"/>
    </row>
    <row r="1375" spans="1:19" ht="12.75" customHeight="1" x14ac:dyDescent="0.2">
      <c r="B1375" s="219"/>
      <c r="C1375" s="219"/>
      <c r="D1375" s="337" t="s">
        <v>119</v>
      </c>
      <c r="E1375" s="953" t="str">
        <f>Translations!$B$321</f>
        <v>Bezwzględna redukcja w porównaniu z wartością wyjściową</v>
      </c>
      <c r="F1375" s="953"/>
      <c r="G1375" s="953"/>
      <c r="H1375" s="372" t="str">
        <f>[1]I_Summary!H1191</f>
        <v/>
      </c>
      <c r="I1375" s="373" t="str">
        <f>[1]I_Summary!I1191</f>
        <v/>
      </c>
      <c r="J1375" s="373" t="str">
        <f>[1]I_Summary!J1191</f>
        <v/>
      </c>
      <c r="K1375" s="373" t="str">
        <f>[1]I_Summary!K1191</f>
        <v/>
      </c>
      <c r="L1375" s="373" t="str">
        <f>[1]I_Summary!L1191</f>
        <v/>
      </c>
      <c r="M1375" s="373" t="str">
        <f>[1]I_Summary!M1191</f>
        <v/>
      </c>
      <c r="N1375" s="373" t="str">
        <f>[1]I_Summary!N1191</f>
        <v/>
      </c>
      <c r="P1375" s="340" t="str">
        <f>EUconst_SubAbsoluteReduction&amp;R1359</f>
        <v>AbsRed_</v>
      </c>
    </row>
    <row r="1376" spans="1:19" ht="5.0999999999999996" customHeight="1" x14ac:dyDescent="0.2">
      <c r="B1376" s="219"/>
      <c r="C1376" s="219"/>
    </row>
    <row r="1377" spans="2:16" ht="12.75" customHeight="1" x14ac:dyDescent="0.2">
      <c r="B1377" s="219"/>
      <c r="C1377" s="219"/>
      <c r="D1377" s="337" t="s">
        <v>120</v>
      </c>
      <c r="E1377" s="176" t="str">
        <f>Translations!$B$322</f>
        <v>Wpływ każdego środka na redukcję (100% = wartość wyjściowa z pkt i.)</v>
      </c>
    </row>
    <row r="1378" spans="2:16" ht="5.0999999999999996" customHeight="1" x14ac:dyDescent="0.2">
      <c r="B1378" s="219"/>
      <c r="C1378" s="219"/>
    </row>
    <row r="1379" spans="2:16" ht="12.75" customHeight="1" x14ac:dyDescent="0.2">
      <c r="B1379" s="219"/>
      <c r="C1379" s="219"/>
      <c r="E1379" s="365" t="str">
        <f>Translations!$B$199</f>
        <v>Środki</v>
      </c>
      <c r="F1379" s="183"/>
      <c r="G1379" s="958" t="str">
        <f>Translations!$B$228</f>
        <v>Szczegółowy opis inwestycji</v>
      </c>
      <c r="H1379" s="959"/>
      <c r="I1379" s="290">
        <v>2025</v>
      </c>
      <c r="J1379" s="290">
        <v>2030</v>
      </c>
      <c r="K1379" s="290">
        <v>2035</v>
      </c>
      <c r="L1379" s="290">
        <v>2040</v>
      </c>
      <c r="M1379" s="290">
        <v>2045</v>
      </c>
      <c r="N1379" s="290">
        <v>2050</v>
      </c>
    </row>
    <row r="1380" spans="2:16" ht="12.75" customHeight="1" x14ac:dyDescent="0.2">
      <c r="B1380" s="219"/>
      <c r="C1380" s="219"/>
      <c r="D1380" s="301">
        <v>1</v>
      </c>
      <c r="E1380" s="957" t="str">
        <f>[1]I_Summary!E1196</f>
        <v/>
      </c>
      <c r="F1380" s="957"/>
      <c r="G1380" s="249" t="str">
        <f>[1]I_Summary!G1196</f>
        <v/>
      </c>
      <c r="H1380" s="250"/>
      <c r="I1380" s="6" t="str">
        <f>[1]I_Summary!I1196</f>
        <v/>
      </c>
      <c r="J1380" s="6" t="str">
        <f>[1]I_Summary!J1196</f>
        <v/>
      </c>
      <c r="K1380" s="6" t="str">
        <f>[1]I_Summary!K1196</f>
        <v/>
      </c>
      <c r="L1380" s="6" t="str">
        <f>[1]I_Summary!L1196</f>
        <v/>
      </c>
      <c r="M1380" s="6" t="str">
        <f>[1]I_Summary!M1196</f>
        <v/>
      </c>
      <c r="N1380" s="6" t="str">
        <f>[1]I_Summary!N1196</f>
        <v/>
      </c>
      <c r="P1380" s="340" t="str">
        <f>EUconst_SubMeasureImpact&amp;R1359&amp;"_"&amp;D1380</f>
        <v>SubMeasImp__1</v>
      </c>
    </row>
    <row r="1381" spans="2:16" ht="12.75" customHeight="1" x14ac:dyDescent="0.2">
      <c r="B1381" s="219"/>
      <c r="C1381" s="219"/>
      <c r="D1381" s="301">
        <v>2</v>
      </c>
      <c r="E1381" s="945" t="str">
        <f>[1]I_Summary!E1197</f>
        <v/>
      </c>
      <c r="F1381" s="946"/>
      <c r="G1381" s="251" t="str">
        <f>[1]I_Summary!G1197</f>
        <v/>
      </c>
      <c r="H1381" s="252"/>
      <c r="I1381" s="7" t="str">
        <f>[1]I_Summary!I1197</f>
        <v/>
      </c>
      <c r="J1381" s="7" t="str">
        <f>[1]I_Summary!J1197</f>
        <v/>
      </c>
      <c r="K1381" s="7" t="str">
        <f>[1]I_Summary!K1197</f>
        <v/>
      </c>
      <c r="L1381" s="7" t="str">
        <f>[1]I_Summary!L1197</f>
        <v/>
      </c>
      <c r="M1381" s="7" t="str">
        <f>[1]I_Summary!M1197</f>
        <v/>
      </c>
      <c r="N1381" s="7" t="str">
        <f>[1]I_Summary!N1197</f>
        <v/>
      </c>
      <c r="P1381" s="340" t="str">
        <f>EUconst_SubMeasureImpact&amp;R1359&amp;"_"&amp;D1381</f>
        <v>SubMeasImp__2</v>
      </c>
    </row>
    <row r="1382" spans="2:16" ht="12.75" customHeight="1" x14ac:dyDescent="0.2">
      <c r="B1382" s="219"/>
      <c r="C1382" s="219"/>
      <c r="D1382" s="301">
        <v>3</v>
      </c>
      <c r="E1382" s="945" t="str">
        <f>[1]I_Summary!E1198</f>
        <v/>
      </c>
      <c r="F1382" s="946"/>
      <c r="G1382" s="251" t="str">
        <f>[1]I_Summary!G1198</f>
        <v/>
      </c>
      <c r="H1382" s="252"/>
      <c r="I1382" s="7" t="str">
        <f>[1]I_Summary!I1198</f>
        <v/>
      </c>
      <c r="J1382" s="7" t="str">
        <f>[1]I_Summary!J1198</f>
        <v/>
      </c>
      <c r="K1382" s="7" t="str">
        <f>[1]I_Summary!K1198</f>
        <v/>
      </c>
      <c r="L1382" s="7" t="str">
        <f>[1]I_Summary!L1198</f>
        <v/>
      </c>
      <c r="M1382" s="7" t="str">
        <f>[1]I_Summary!M1198</f>
        <v/>
      </c>
      <c r="N1382" s="7" t="str">
        <f>[1]I_Summary!N1198</f>
        <v/>
      </c>
      <c r="P1382" s="340" t="str">
        <f>EUconst_SubMeasureImpact&amp;R1359&amp;"_"&amp;D1382</f>
        <v>SubMeasImp__3</v>
      </c>
    </row>
    <row r="1383" spans="2:16" ht="12.75" customHeight="1" x14ac:dyDescent="0.2">
      <c r="B1383" s="219"/>
      <c r="C1383" s="219"/>
      <c r="D1383" s="301">
        <v>4</v>
      </c>
      <c r="E1383" s="945" t="str">
        <f>[1]I_Summary!E1199</f>
        <v/>
      </c>
      <c r="F1383" s="946"/>
      <c r="G1383" s="251" t="str">
        <f>[1]I_Summary!G1199</f>
        <v/>
      </c>
      <c r="H1383" s="252"/>
      <c r="I1383" s="7" t="str">
        <f>[1]I_Summary!I1199</f>
        <v/>
      </c>
      <c r="J1383" s="7" t="str">
        <f>[1]I_Summary!J1199</f>
        <v/>
      </c>
      <c r="K1383" s="7" t="str">
        <f>[1]I_Summary!K1199</f>
        <v/>
      </c>
      <c r="L1383" s="7" t="str">
        <f>[1]I_Summary!L1199</f>
        <v/>
      </c>
      <c r="M1383" s="7" t="str">
        <f>[1]I_Summary!M1199</f>
        <v/>
      </c>
      <c r="N1383" s="7" t="str">
        <f>[1]I_Summary!N1199</f>
        <v/>
      </c>
      <c r="P1383" s="340" t="str">
        <f>EUconst_SubMeasureImpact&amp;R1359&amp;"_"&amp;D1383</f>
        <v>SubMeasImp__4</v>
      </c>
    </row>
    <row r="1384" spans="2:16" ht="12.75" customHeight="1" x14ac:dyDescent="0.2">
      <c r="B1384" s="219"/>
      <c r="C1384" s="219"/>
      <c r="D1384" s="301">
        <v>5</v>
      </c>
      <c r="E1384" s="945" t="str">
        <f>[1]I_Summary!E1200</f>
        <v/>
      </c>
      <c r="F1384" s="946"/>
      <c r="G1384" s="251" t="str">
        <f>[1]I_Summary!G1200</f>
        <v/>
      </c>
      <c r="H1384" s="252"/>
      <c r="I1384" s="7" t="str">
        <f>[1]I_Summary!I1200</f>
        <v/>
      </c>
      <c r="J1384" s="7" t="str">
        <f>[1]I_Summary!J1200</f>
        <v/>
      </c>
      <c r="K1384" s="7" t="str">
        <f>[1]I_Summary!K1200</f>
        <v/>
      </c>
      <c r="L1384" s="7" t="str">
        <f>[1]I_Summary!L1200</f>
        <v/>
      </c>
      <c r="M1384" s="7" t="str">
        <f>[1]I_Summary!M1200</f>
        <v/>
      </c>
      <c r="N1384" s="7" t="str">
        <f>[1]I_Summary!N1200</f>
        <v/>
      </c>
      <c r="P1384" s="340" t="str">
        <f>EUconst_SubMeasureImpact&amp;R1359&amp;"_"&amp;D1384</f>
        <v>SubMeasImp__5</v>
      </c>
    </row>
    <row r="1385" spans="2:16" ht="12.75" customHeight="1" x14ac:dyDescent="0.2">
      <c r="B1385" s="219"/>
      <c r="C1385" s="219"/>
      <c r="D1385" s="301">
        <v>6</v>
      </c>
      <c r="E1385" s="945" t="str">
        <f>[1]I_Summary!E1201</f>
        <v/>
      </c>
      <c r="F1385" s="946"/>
      <c r="G1385" s="251" t="str">
        <f>[1]I_Summary!G1201</f>
        <v/>
      </c>
      <c r="H1385" s="252"/>
      <c r="I1385" s="7" t="str">
        <f>[1]I_Summary!I1201</f>
        <v/>
      </c>
      <c r="J1385" s="7" t="str">
        <f>[1]I_Summary!J1201</f>
        <v/>
      </c>
      <c r="K1385" s="7" t="str">
        <f>[1]I_Summary!K1201</f>
        <v/>
      </c>
      <c r="L1385" s="7" t="str">
        <f>[1]I_Summary!L1201</f>
        <v/>
      </c>
      <c r="M1385" s="7" t="str">
        <f>[1]I_Summary!M1201</f>
        <v/>
      </c>
      <c r="N1385" s="7" t="str">
        <f>[1]I_Summary!N1201</f>
        <v/>
      </c>
      <c r="P1385" s="340" t="str">
        <f>EUconst_SubMeasureImpact&amp;R1359&amp;"_"&amp;D1385</f>
        <v>SubMeasImp__6</v>
      </c>
    </row>
    <row r="1386" spans="2:16" ht="12.75" customHeight="1" x14ac:dyDescent="0.2">
      <c r="B1386" s="219"/>
      <c r="C1386" s="219"/>
      <c r="D1386" s="301">
        <v>7</v>
      </c>
      <c r="E1386" s="945" t="str">
        <f>[1]I_Summary!E1202</f>
        <v/>
      </c>
      <c r="F1386" s="946"/>
      <c r="G1386" s="251" t="str">
        <f>[1]I_Summary!G1202</f>
        <v/>
      </c>
      <c r="H1386" s="252"/>
      <c r="I1386" s="7" t="str">
        <f>[1]I_Summary!I1202</f>
        <v/>
      </c>
      <c r="J1386" s="7" t="str">
        <f>[1]I_Summary!J1202</f>
        <v/>
      </c>
      <c r="K1386" s="7" t="str">
        <f>[1]I_Summary!K1202</f>
        <v/>
      </c>
      <c r="L1386" s="7" t="str">
        <f>[1]I_Summary!L1202</f>
        <v/>
      </c>
      <c r="M1386" s="7" t="str">
        <f>[1]I_Summary!M1202</f>
        <v/>
      </c>
      <c r="N1386" s="7" t="str">
        <f>[1]I_Summary!N1202</f>
        <v/>
      </c>
      <c r="P1386" s="340" t="str">
        <f>EUconst_SubMeasureImpact&amp;R1359&amp;"_"&amp;D1386</f>
        <v>SubMeasImp__7</v>
      </c>
    </row>
    <row r="1387" spans="2:16" ht="12.75" customHeight="1" x14ac:dyDescent="0.2">
      <c r="B1387" s="219"/>
      <c r="C1387" s="219"/>
      <c r="D1387" s="301">
        <v>8</v>
      </c>
      <c r="E1387" s="945" t="str">
        <f>[1]I_Summary!E1203</f>
        <v/>
      </c>
      <c r="F1387" s="946"/>
      <c r="G1387" s="251" t="str">
        <f>[1]I_Summary!G1203</f>
        <v/>
      </c>
      <c r="H1387" s="252"/>
      <c r="I1387" s="7" t="str">
        <f>[1]I_Summary!I1203</f>
        <v/>
      </c>
      <c r="J1387" s="7" t="str">
        <f>[1]I_Summary!J1203</f>
        <v/>
      </c>
      <c r="K1387" s="7" t="str">
        <f>[1]I_Summary!K1203</f>
        <v/>
      </c>
      <c r="L1387" s="7" t="str">
        <f>[1]I_Summary!L1203</f>
        <v/>
      </c>
      <c r="M1387" s="7" t="str">
        <f>[1]I_Summary!M1203</f>
        <v/>
      </c>
      <c r="N1387" s="7" t="str">
        <f>[1]I_Summary!N1203</f>
        <v/>
      </c>
      <c r="P1387" s="340" t="str">
        <f>EUconst_SubMeasureImpact&amp;R1359&amp;"_"&amp;D1387</f>
        <v>SubMeasImp__8</v>
      </c>
    </row>
    <row r="1388" spans="2:16" ht="12.75" customHeight="1" x14ac:dyDescent="0.2">
      <c r="B1388" s="219"/>
      <c r="C1388" s="219"/>
      <c r="D1388" s="301">
        <v>9</v>
      </c>
      <c r="E1388" s="945" t="str">
        <f>[1]I_Summary!E1204</f>
        <v/>
      </c>
      <c r="F1388" s="946"/>
      <c r="G1388" s="251" t="str">
        <f>[1]I_Summary!G1204</f>
        <v/>
      </c>
      <c r="H1388" s="252"/>
      <c r="I1388" s="7" t="str">
        <f>[1]I_Summary!I1204</f>
        <v/>
      </c>
      <c r="J1388" s="7" t="str">
        <f>[1]I_Summary!J1204</f>
        <v/>
      </c>
      <c r="K1388" s="7" t="str">
        <f>[1]I_Summary!K1204</f>
        <v/>
      </c>
      <c r="L1388" s="7" t="str">
        <f>[1]I_Summary!L1204</f>
        <v/>
      </c>
      <c r="M1388" s="7" t="str">
        <f>[1]I_Summary!M1204</f>
        <v/>
      </c>
      <c r="N1388" s="7" t="str">
        <f>[1]I_Summary!N1204</f>
        <v/>
      </c>
      <c r="P1388" s="340" t="str">
        <f>EUconst_SubMeasureImpact&amp;R1359&amp;"_"&amp;D1388</f>
        <v>SubMeasImp__9</v>
      </c>
    </row>
    <row r="1389" spans="2:16" ht="12.75" customHeight="1" x14ac:dyDescent="0.2">
      <c r="B1389" s="219"/>
      <c r="C1389" s="219"/>
      <c r="D1389" s="301">
        <v>10</v>
      </c>
      <c r="E1389" s="947" t="str">
        <f>[1]I_Summary!E1205</f>
        <v/>
      </c>
      <c r="F1389" s="948"/>
      <c r="G1389" s="253" t="str">
        <f>[1]I_Summary!G1205</f>
        <v/>
      </c>
      <c r="H1389" s="254"/>
      <c r="I1389" s="8" t="str">
        <f>[1]I_Summary!I1205</f>
        <v/>
      </c>
      <c r="J1389" s="8" t="str">
        <f>[1]I_Summary!J1205</f>
        <v/>
      </c>
      <c r="K1389" s="8" t="str">
        <f>[1]I_Summary!K1205</f>
        <v/>
      </c>
      <c r="L1389" s="8" t="str">
        <f>[1]I_Summary!L1205</f>
        <v/>
      </c>
      <c r="M1389" s="8" t="str">
        <f>[1]I_Summary!M1205</f>
        <v/>
      </c>
      <c r="N1389" s="8" t="str">
        <f>[1]I_Summary!N1205</f>
        <v/>
      </c>
      <c r="P1389" s="340" t="str">
        <f>EUconst_SubMeasureImpact&amp;R1359&amp;"_"&amp;D1389</f>
        <v>SubMeasImp__10</v>
      </c>
    </row>
    <row r="1390" spans="2:16" ht="12.75" customHeight="1" x14ac:dyDescent="0.2">
      <c r="B1390" s="219"/>
      <c r="C1390" s="219"/>
      <c r="H1390" s="366" t="str">
        <f>Translations!$B$323</f>
        <v>SUMA</v>
      </c>
      <c r="I1390" s="367" t="str">
        <f>[1]I_Summary!I1206</f>
        <v/>
      </c>
      <c r="J1390" s="367" t="str">
        <f>[1]I_Summary!J1206</f>
        <v/>
      </c>
      <c r="K1390" s="367" t="str">
        <f>[1]I_Summary!K1206</f>
        <v/>
      </c>
      <c r="L1390" s="367" t="str">
        <f>[1]I_Summary!L1206</f>
        <v/>
      </c>
      <c r="M1390" s="367" t="str">
        <f>[1]I_Summary!M1206</f>
        <v/>
      </c>
      <c r="N1390" s="367" t="str">
        <f>[1]I_Summary!N1206</f>
        <v/>
      </c>
    </row>
    <row r="1391" spans="2:16" ht="5.0999999999999996" customHeight="1" x14ac:dyDescent="0.2">
      <c r="B1391" s="219"/>
      <c r="C1391" s="219"/>
    </row>
    <row r="1392" spans="2:16" ht="12.75" customHeight="1" x14ac:dyDescent="0.2">
      <c r="B1392" s="219"/>
      <c r="C1392" s="219"/>
      <c r="D1392" s="337" t="s">
        <v>121</v>
      </c>
      <c r="E1392" s="176" t="str">
        <f>Translations!$B$324</f>
        <v>Wpływ każdego środka na redukcję (100% = wartość wyjściowa z pkt i.)</v>
      </c>
    </row>
    <row r="1393" spans="2:18" ht="5.0999999999999996" customHeight="1" x14ac:dyDescent="0.2">
      <c r="B1393" s="219"/>
      <c r="C1393" s="219"/>
    </row>
    <row r="1394" spans="2:18" ht="12.75" customHeight="1" x14ac:dyDescent="0.2">
      <c r="B1394" s="219"/>
      <c r="C1394" s="219"/>
      <c r="E1394" s="365" t="str">
        <f>Translations!$B$199</f>
        <v>Środki</v>
      </c>
      <c r="F1394" s="183"/>
      <c r="G1394" s="368" t="str">
        <f>Translations!$B$228</f>
        <v>Szczegółowy opis inwestycji</v>
      </c>
      <c r="I1394" s="290">
        <v>2025</v>
      </c>
      <c r="J1394" s="290">
        <v>2030</v>
      </c>
      <c r="K1394" s="290">
        <v>2035</v>
      </c>
      <c r="L1394" s="290">
        <v>2040</v>
      </c>
      <c r="M1394" s="290">
        <v>2045</v>
      </c>
      <c r="N1394" s="290">
        <v>2050</v>
      </c>
    </row>
    <row r="1395" spans="2:18" ht="12.75" customHeight="1" x14ac:dyDescent="0.2">
      <c r="B1395" s="219"/>
      <c r="C1395" s="219"/>
      <c r="D1395" s="301">
        <v>1</v>
      </c>
      <c r="E1395" s="957" t="str">
        <f>[1]I_Summary!E1211</f>
        <v/>
      </c>
      <c r="F1395" s="957"/>
      <c r="G1395" s="249" t="str">
        <f>[1]I_Summary!G1211</f>
        <v/>
      </c>
      <c r="H1395" s="250"/>
      <c r="I1395" s="6" t="str">
        <f>[1]I_Summary!I1211</f>
        <v/>
      </c>
      <c r="J1395" s="6" t="str">
        <f>[1]I_Summary!J1211</f>
        <v/>
      </c>
      <c r="K1395" s="6" t="str">
        <f>[1]I_Summary!K1211</f>
        <v/>
      </c>
      <c r="L1395" s="6" t="str">
        <f>[1]I_Summary!L1211</f>
        <v/>
      </c>
      <c r="M1395" s="6" t="str">
        <f>[1]I_Summary!M1211</f>
        <v/>
      </c>
      <c r="N1395" s="6" t="str">
        <f>[1]I_Summary!N1211</f>
        <v/>
      </c>
      <c r="P1395" s="340" t="str">
        <f>EUconst_SubAbsoluteReduction&amp;R1359</f>
        <v>AbsRed_</v>
      </c>
    </row>
    <row r="1396" spans="2:18" ht="12.75" customHeight="1" x14ac:dyDescent="0.2">
      <c r="B1396" s="219"/>
      <c r="C1396" s="219"/>
      <c r="D1396" s="301">
        <v>2</v>
      </c>
      <c r="E1396" s="945" t="str">
        <f>[1]I_Summary!E1212</f>
        <v/>
      </c>
      <c r="F1396" s="946"/>
      <c r="G1396" s="251" t="str">
        <f>[1]I_Summary!G1212</f>
        <v/>
      </c>
      <c r="H1396" s="252"/>
      <c r="I1396" s="7" t="str">
        <f>[1]I_Summary!I1212</f>
        <v/>
      </c>
      <c r="J1396" s="7" t="str">
        <f>[1]I_Summary!J1212</f>
        <v/>
      </c>
      <c r="K1396" s="7" t="str">
        <f>[1]I_Summary!K1212</f>
        <v/>
      </c>
      <c r="L1396" s="7" t="str">
        <f>[1]I_Summary!L1212</f>
        <v/>
      </c>
      <c r="M1396" s="7" t="str">
        <f>[1]I_Summary!M1212</f>
        <v/>
      </c>
      <c r="N1396" s="7" t="str">
        <f>[1]I_Summary!N1212</f>
        <v/>
      </c>
      <c r="P1396" s="340" t="str">
        <f>EUconst_SubAbsoluteReduction&amp;R1359</f>
        <v>AbsRed_</v>
      </c>
    </row>
    <row r="1397" spans="2:18" ht="12.75" customHeight="1" x14ac:dyDescent="0.2">
      <c r="B1397" s="219"/>
      <c r="C1397" s="219"/>
      <c r="D1397" s="301">
        <v>3</v>
      </c>
      <c r="E1397" s="945" t="str">
        <f>[1]I_Summary!E1213</f>
        <v/>
      </c>
      <c r="F1397" s="946"/>
      <c r="G1397" s="251" t="str">
        <f>[1]I_Summary!G1213</f>
        <v/>
      </c>
      <c r="H1397" s="252"/>
      <c r="I1397" s="7" t="str">
        <f>[1]I_Summary!I1213</f>
        <v/>
      </c>
      <c r="J1397" s="7" t="str">
        <f>[1]I_Summary!J1213</f>
        <v/>
      </c>
      <c r="K1397" s="7" t="str">
        <f>[1]I_Summary!K1213</f>
        <v/>
      </c>
      <c r="L1397" s="7" t="str">
        <f>[1]I_Summary!L1213</f>
        <v/>
      </c>
      <c r="M1397" s="7" t="str">
        <f>[1]I_Summary!M1213</f>
        <v/>
      </c>
      <c r="N1397" s="7" t="str">
        <f>[1]I_Summary!N1213</f>
        <v/>
      </c>
      <c r="P1397" s="340" t="str">
        <f>EUconst_SubAbsoluteReduction&amp;R1359</f>
        <v>AbsRed_</v>
      </c>
    </row>
    <row r="1398" spans="2:18" ht="12.75" customHeight="1" x14ac:dyDescent="0.2">
      <c r="B1398" s="219"/>
      <c r="C1398" s="219"/>
      <c r="D1398" s="301">
        <v>4</v>
      </c>
      <c r="E1398" s="945" t="str">
        <f>[1]I_Summary!E1214</f>
        <v/>
      </c>
      <c r="F1398" s="946"/>
      <c r="G1398" s="251" t="str">
        <f>[1]I_Summary!G1214</f>
        <v/>
      </c>
      <c r="H1398" s="252"/>
      <c r="I1398" s="7" t="str">
        <f>[1]I_Summary!I1214</f>
        <v/>
      </c>
      <c r="J1398" s="7" t="str">
        <f>[1]I_Summary!J1214</f>
        <v/>
      </c>
      <c r="K1398" s="7" t="str">
        <f>[1]I_Summary!K1214</f>
        <v/>
      </c>
      <c r="L1398" s="7" t="str">
        <f>[1]I_Summary!L1214</f>
        <v/>
      </c>
      <c r="M1398" s="7" t="str">
        <f>[1]I_Summary!M1214</f>
        <v/>
      </c>
      <c r="N1398" s="7" t="str">
        <f>[1]I_Summary!N1214</f>
        <v/>
      </c>
      <c r="P1398" s="340" t="str">
        <f>EUconst_SubAbsoluteReduction&amp;R1359</f>
        <v>AbsRed_</v>
      </c>
    </row>
    <row r="1399" spans="2:18" ht="12.75" customHeight="1" x14ac:dyDescent="0.2">
      <c r="B1399" s="219"/>
      <c r="C1399" s="219"/>
      <c r="D1399" s="301">
        <v>5</v>
      </c>
      <c r="E1399" s="945" t="str">
        <f>[1]I_Summary!E1215</f>
        <v/>
      </c>
      <c r="F1399" s="946"/>
      <c r="G1399" s="251" t="str">
        <f>[1]I_Summary!G1215</f>
        <v/>
      </c>
      <c r="H1399" s="252"/>
      <c r="I1399" s="7" t="str">
        <f>[1]I_Summary!I1215</f>
        <v/>
      </c>
      <c r="J1399" s="7" t="str">
        <f>[1]I_Summary!J1215</f>
        <v/>
      </c>
      <c r="K1399" s="7" t="str">
        <f>[1]I_Summary!K1215</f>
        <v/>
      </c>
      <c r="L1399" s="7" t="str">
        <f>[1]I_Summary!L1215</f>
        <v/>
      </c>
      <c r="M1399" s="7" t="str">
        <f>[1]I_Summary!M1215</f>
        <v/>
      </c>
      <c r="N1399" s="7" t="str">
        <f>[1]I_Summary!N1215</f>
        <v/>
      </c>
      <c r="P1399" s="340" t="str">
        <f>EUconst_SubAbsoluteReduction&amp;R1359</f>
        <v>AbsRed_</v>
      </c>
    </row>
    <row r="1400" spans="2:18" ht="12.75" customHeight="1" x14ac:dyDescent="0.2">
      <c r="B1400" s="219"/>
      <c r="C1400" s="219"/>
      <c r="D1400" s="301">
        <v>6</v>
      </c>
      <c r="E1400" s="945" t="str">
        <f>[1]I_Summary!E1216</f>
        <v/>
      </c>
      <c r="F1400" s="946"/>
      <c r="G1400" s="251" t="str">
        <f>[1]I_Summary!G1216</f>
        <v/>
      </c>
      <c r="H1400" s="252"/>
      <c r="I1400" s="7" t="str">
        <f>[1]I_Summary!I1216</f>
        <v/>
      </c>
      <c r="J1400" s="7" t="str">
        <f>[1]I_Summary!J1216</f>
        <v/>
      </c>
      <c r="K1400" s="7" t="str">
        <f>[1]I_Summary!K1216</f>
        <v/>
      </c>
      <c r="L1400" s="7" t="str">
        <f>[1]I_Summary!L1216</f>
        <v/>
      </c>
      <c r="M1400" s="7" t="str">
        <f>[1]I_Summary!M1216</f>
        <v/>
      </c>
      <c r="N1400" s="7" t="str">
        <f>[1]I_Summary!N1216</f>
        <v/>
      </c>
      <c r="P1400" s="340" t="str">
        <f>EUconst_SubAbsoluteReduction&amp;R1359</f>
        <v>AbsRed_</v>
      </c>
    </row>
    <row r="1401" spans="2:18" ht="12.75" customHeight="1" x14ac:dyDescent="0.2">
      <c r="B1401" s="219"/>
      <c r="C1401" s="219"/>
      <c r="D1401" s="301">
        <v>7</v>
      </c>
      <c r="E1401" s="945" t="str">
        <f>[1]I_Summary!E1217</f>
        <v/>
      </c>
      <c r="F1401" s="946"/>
      <c r="G1401" s="251" t="str">
        <f>[1]I_Summary!G1217</f>
        <v/>
      </c>
      <c r="H1401" s="252"/>
      <c r="I1401" s="7" t="str">
        <f>[1]I_Summary!I1217</f>
        <v/>
      </c>
      <c r="J1401" s="7" t="str">
        <f>[1]I_Summary!J1217</f>
        <v/>
      </c>
      <c r="K1401" s="7" t="str">
        <f>[1]I_Summary!K1217</f>
        <v/>
      </c>
      <c r="L1401" s="7" t="str">
        <f>[1]I_Summary!L1217</f>
        <v/>
      </c>
      <c r="M1401" s="7" t="str">
        <f>[1]I_Summary!M1217</f>
        <v/>
      </c>
      <c r="N1401" s="7" t="str">
        <f>[1]I_Summary!N1217</f>
        <v/>
      </c>
      <c r="P1401" s="340" t="str">
        <f>EUconst_SubAbsoluteReduction&amp;R1359</f>
        <v>AbsRed_</v>
      </c>
    </row>
    <row r="1402" spans="2:18" ht="12.75" customHeight="1" x14ac:dyDescent="0.2">
      <c r="B1402" s="219"/>
      <c r="C1402" s="219"/>
      <c r="D1402" s="301">
        <v>8</v>
      </c>
      <c r="E1402" s="945" t="str">
        <f>[1]I_Summary!E1218</f>
        <v/>
      </c>
      <c r="F1402" s="946"/>
      <c r="G1402" s="251" t="str">
        <f>[1]I_Summary!G1218</f>
        <v/>
      </c>
      <c r="H1402" s="252"/>
      <c r="I1402" s="7" t="str">
        <f>[1]I_Summary!I1218</f>
        <v/>
      </c>
      <c r="J1402" s="7" t="str">
        <f>[1]I_Summary!J1218</f>
        <v/>
      </c>
      <c r="K1402" s="7" t="str">
        <f>[1]I_Summary!K1218</f>
        <v/>
      </c>
      <c r="L1402" s="7" t="str">
        <f>[1]I_Summary!L1218</f>
        <v/>
      </c>
      <c r="M1402" s="7" t="str">
        <f>[1]I_Summary!M1218</f>
        <v/>
      </c>
      <c r="N1402" s="7" t="str">
        <f>[1]I_Summary!N1218</f>
        <v/>
      </c>
      <c r="P1402" s="340" t="str">
        <f>EUconst_SubAbsoluteReduction&amp;R1359</f>
        <v>AbsRed_</v>
      </c>
    </row>
    <row r="1403" spans="2:18" ht="12.75" customHeight="1" x14ac:dyDescent="0.2">
      <c r="B1403" s="219"/>
      <c r="C1403" s="219"/>
      <c r="D1403" s="301">
        <v>9</v>
      </c>
      <c r="E1403" s="945" t="str">
        <f>[1]I_Summary!E1219</f>
        <v/>
      </c>
      <c r="F1403" s="946"/>
      <c r="G1403" s="251" t="str">
        <f>[1]I_Summary!G1219</f>
        <v/>
      </c>
      <c r="H1403" s="252"/>
      <c r="I1403" s="7" t="str">
        <f>[1]I_Summary!I1219</f>
        <v/>
      </c>
      <c r="J1403" s="7" t="str">
        <f>[1]I_Summary!J1219</f>
        <v/>
      </c>
      <c r="K1403" s="7" t="str">
        <f>[1]I_Summary!K1219</f>
        <v/>
      </c>
      <c r="L1403" s="7" t="str">
        <f>[1]I_Summary!L1219</f>
        <v/>
      </c>
      <c r="M1403" s="7" t="str">
        <f>[1]I_Summary!M1219</f>
        <v/>
      </c>
      <c r="N1403" s="7" t="str">
        <f>[1]I_Summary!N1219</f>
        <v/>
      </c>
      <c r="P1403" s="340" t="str">
        <f>EUconst_SubAbsoluteReduction&amp;R1359</f>
        <v>AbsRed_</v>
      </c>
    </row>
    <row r="1404" spans="2:18" ht="12.75" customHeight="1" x14ac:dyDescent="0.2">
      <c r="B1404" s="219"/>
      <c r="C1404" s="219"/>
      <c r="D1404" s="301">
        <v>10</v>
      </c>
      <c r="E1404" s="947" t="str">
        <f>[1]I_Summary!E1220</f>
        <v/>
      </c>
      <c r="F1404" s="948"/>
      <c r="G1404" s="253" t="str">
        <f>[1]I_Summary!G1220</f>
        <v/>
      </c>
      <c r="H1404" s="254"/>
      <c r="I1404" s="8" t="str">
        <f>[1]I_Summary!I1220</f>
        <v/>
      </c>
      <c r="J1404" s="8" t="str">
        <f>[1]I_Summary!J1220</f>
        <v/>
      </c>
      <c r="K1404" s="8" t="str">
        <f>[1]I_Summary!K1220</f>
        <v/>
      </c>
      <c r="L1404" s="8" t="str">
        <f>[1]I_Summary!L1220</f>
        <v/>
      </c>
      <c r="M1404" s="8" t="str">
        <f>[1]I_Summary!M1220</f>
        <v/>
      </c>
      <c r="N1404" s="8" t="str">
        <f>[1]I_Summary!N1220</f>
        <v/>
      </c>
      <c r="P1404" s="340" t="str">
        <f>EUconst_SubAbsoluteReduction&amp;R1359</f>
        <v>AbsRed_</v>
      </c>
    </row>
    <row r="1405" spans="2:18" ht="12.75" customHeight="1" x14ac:dyDescent="0.2">
      <c r="B1405" s="219"/>
      <c r="C1405" s="219"/>
      <c r="H1405" s="366" t="str">
        <f>Translations!$B$323</f>
        <v>SUMA</v>
      </c>
      <c r="I1405" s="369" t="str">
        <f>[1]I_Summary!I1221</f>
        <v/>
      </c>
      <c r="J1405" s="369" t="str">
        <f>[1]I_Summary!J1221</f>
        <v/>
      </c>
      <c r="K1405" s="369" t="str">
        <f>[1]I_Summary!K1221</f>
        <v/>
      </c>
      <c r="L1405" s="369" t="str">
        <f>[1]I_Summary!L1221</f>
        <v/>
      </c>
      <c r="M1405" s="369" t="str">
        <f>[1]I_Summary!M1221</f>
        <v/>
      </c>
      <c r="N1405" s="369" t="str">
        <f>[1]I_Summary!N1221</f>
        <v/>
      </c>
    </row>
    <row r="1406" spans="2:18" ht="12.75" customHeight="1" thickBot="1" x14ac:dyDescent="0.25"/>
    <row r="1407" spans="2:18" ht="5.0999999999999996" customHeight="1" thickBot="1" x14ac:dyDescent="0.3">
      <c r="C1407" s="335"/>
      <c r="D1407" s="335"/>
      <c r="E1407" s="335"/>
      <c r="F1407" s="335"/>
      <c r="G1407" s="335"/>
      <c r="H1407" s="335"/>
      <c r="I1407" s="335"/>
      <c r="J1407" s="335"/>
      <c r="K1407" s="335"/>
      <c r="L1407" s="335"/>
      <c r="M1407" s="335"/>
      <c r="N1407" s="335"/>
    </row>
    <row r="1408" spans="2:18" ht="20.100000000000001" customHeight="1" thickBot="1" x14ac:dyDescent="0.25">
      <c r="C1408" s="302">
        <v>23</v>
      </c>
      <c r="D1408" s="935" t="str">
        <f>Translations!$B$300</f>
        <v>Procesy nie objęte podinstalacjami</v>
      </c>
      <c r="E1408" s="936"/>
      <c r="F1408" s="936"/>
      <c r="G1408" s="936"/>
      <c r="H1408" s="937"/>
      <c r="I1408" s="938" t="str">
        <f>[1]I_Summary!I1224</f>
        <v/>
      </c>
      <c r="J1408" s="939"/>
      <c r="K1408" s="939"/>
      <c r="L1408" s="940"/>
      <c r="M1408" s="941" t="str">
        <f>[1]I_Summary!M1224</f>
        <v/>
      </c>
      <c r="N1408" s="942"/>
      <c r="P1408" s="370" t="str">
        <f>Translations!$B$326</f>
        <v>Inne procesy</v>
      </c>
      <c r="R1408" s="336" t="str">
        <f>IF([1]I_Summary!R1224="","",[1]I_Summary!R1224)</f>
        <v/>
      </c>
    </row>
    <row r="1409" spans="1:19" ht="5.0999999999999996" customHeight="1" x14ac:dyDescent="0.2"/>
    <row r="1410" spans="1:19" ht="12.75" customHeight="1" x14ac:dyDescent="0.2">
      <c r="A1410" s="147"/>
      <c r="B1410" s="173"/>
      <c r="D1410" s="337"/>
      <c r="E1410" s="960" t="str">
        <f>Translations!$B$571</f>
        <v>Data rozpoczęcia</v>
      </c>
      <c r="F1410" s="961"/>
      <c r="G1410" s="339" t="str">
        <f>IFERROR(INDEX([1]C_InstallationDescription!$V$60:$V$62,MATCH(C1408,[1]C_InstallationDescription!$S$60:$S$62,0)),"")</f>
        <v/>
      </c>
      <c r="P1410" s="340" t="str">
        <f>EUconst_StartRow&amp;I1408</f>
        <v>Start_</v>
      </c>
    </row>
    <row r="1411" spans="1:19" ht="12.75" customHeight="1" x14ac:dyDescent="0.2">
      <c r="A1411" s="147"/>
      <c r="B1411" s="173"/>
      <c r="D1411" s="337"/>
      <c r="E1411" s="962" t="s">
        <v>2275</v>
      </c>
      <c r="F1411" s="963"/>
      <c r="G1411" s="374" t="str">
        <f>IFERROR(INDEX([1]C_InstallationDescription!$W$60:$W$62,MATCH(C1408,[1]C_InstallationDescription!$S$60:$S$62,0)),"")</f>
        <v/>
      </c>
      <c r="O1411" s="343"/>
      <c r="P1411" s="340" t="str">
        <f>EUconst_CessationRow&amp;I1408</f>
        <v>Cessation_</v>
      </c>
      <c r="Q1411" s="344"/>
      <c r="R1411" s="344"/>
      <c r="S1411" s="195"/>
    </row>
    <row r="1412" spans="1:19" ht="5.0999999999999996" customHeight="1" x14ac:dyDescent="0.2"/>
    <row r="1413" spans="1:19" ht="12.75" customHeight="1" x14ac:dyDescent="0.2">
      <c r="A1413" s="147"/>
      <c r="B1413" s="173"/>
      <c r="D1413" s="345"/>
      <c r="F1413" s="346"/>
      <c r="G1413" s="347" t="str">
        <f>[1]Translations!$B$169</f>
        <v>Baseline</v>
      </c>
      <c r="H1413" s="348" t="str">
        <f xml:space="preserve"> EUconst_Unit</f>
        <v>Jednostka</v>
      </c>
      <c r="I1413" s="290">
        <v>2025</v>
      </c>
      <c r="J1413" s="290">
        <v>2030</v>
      </c>
      <c r="K1413" s="290">
        <v>2035</v>
      </c>
      <c r="L1413" s="290">
        <v>2040</v>
      </c>
      <c r="M1413" s="290">
        <v>2045</v>
      </c>
      <c r="N1413" s="290">
        <v>2050</v>
      </c>
    </row>
    <row r="1414" spans="1:19" ht="12.75" customHeight="1" x14ac:dyDescent="0.2">
      <c r="A1414" s="147"/>
      <c r="B1414" s="173"/>
      <c r="D1414" s="337" t="s">
        <v>117</v>
      </c>
      <c r="E1414" s="960" t="str">
        <f>[1]Translations!$B$264</f>
        <v>Specific emission targets</v>
      </c>
      <c r="F1414" s="961"/>
      <c r="G1414" s="339" t="str">
        <f>[1]H_OtherProcesses!G129</f>
        <v/>
      </c>
      <c r="H1414" s="349" t="str">
        <f>[1]H_OtherProcesses!H129</f>
        <v/>
      </c>
      <c r="I1414" s="350" t="str">
        <f>IF([1]H_OtherProcesses!I129="","",[1]H_OtherProcesses!I129)</f>
        <v/>
      </c>
      <c r="J1414" s="351" t="str">
        <f>IF([1]H_OtherProcesses!J129="","",[1]H_OtherProcesses!J129)</f>
        <v/>
      </c>
      <c r="K1414" s="351" t="str">
        <f>IF([1]H_OtherProcesses!K129="","",[1]H_OtherProcesses!K129)</f>
        <v/>
      </c>
      <c r="L1414" s="351" t="str">
        <f>IF([1]H_OtherProcesses!L129="","",[1]H_OtherProcesses!L129)</f>
        <v/>
      </c>
      <c r="M1414" s="351" t="str">
        <f>IF([1]H_OtherProcesses!M129="","",[1]H_OtherProcesses!M129)</f>
        <v/>
      </c>
      <c r="N1414" s="351" t="str">
        <f>IF([1]H_OtherProcesses!N129="","",[1]H_OtherProcesses!N129)</f>
        <v/>
      </c>
      <c r="P1414" s="275" t="str">
        <f>EUConst_Target&amp;I1408</f>
        <v>Target_</v>
      </c>
    </row>
    <row r="1415" spans="1:19" ht="12.75" customHeight="1" x14ac:dyDescent="0.2">
      <c r="A1415" s="147"/>
      <c r="B1415" s="173"/>
      <c r="D1415" s="337" t="s">
        <v>118</v>
      </c>
      <c r="E1415" s="962" t="str">
        <f>[1]Translations!$B$268</f>
        <v>Absolute emission targets</v>
      </c>
      <c r="F1415" s="963"/>
      <c r="G1415" s="342" t="str">
        <f>[1]H_OtherProcesses!G131</f>
        <v/>
      </c>
      <c r="H1415" s="352" t="str">
        <f>[1]H_OtherProcesses!H131</f>
        <v>t CO2e</v>
      </c>
      <c r="I1415" s="353" t="str">
        <f>IF([1]H_OtherProcesses!I131="","",[1]H_OtherProcesses!I131)</f>
        <v/>
      </c>
      <c r="J1415" s="342" t="str">
        <f>IF([1]H_OtherProcesses!J131="","",[1]H_OtherProcesses!J131)</f>
        <v/>
      </c>
      <c r="K1415" s="342" t="str">
        <f>IF([1]H_OtherProcesses!K131="","",[1]H_OtherProcesses!K131)</f>
        <v/>
      </c>
      <c r="L1415" s="342" t="str">
        <f>IF([1]H_OtherProcesses!L131="","",[1]H_OtherProcesses!L131)</f>
        <v/>
      </c>
      <c r="M1415" s="342" t="str">
        <f>IF([1]H_OtherProcesses!M131="","",[1]H_OtherProcesses!M131)</f>
        <v/>
      </c>
      <c r="N1415" s="342" t="str">
        <f>IF([1]H_OtherProcesses!N131="","",[1]H_OtherProcesses!N131)</f>
        <v/>
      </c>
      <c r="O1415" s="343"/>
      <c r="P1415" s="275" t="str">
        <f>EUConst_TargetAbs&amp;I1408</f>
        <v>TargetAbs_</v>
      </c>
      <c r="Q1415" s="344"/>
      <c r="R1415" s="344"/>
      <c r="S1415" s="195"/>
    </row>
    <row r="1416" spans="1:19" ht="5.0999999999999996" customHeight="1" x14ac:dyDescent="0.2"/>
    <row r="1417" spans="1:19" ht="25.5" customHeight="1" x14ac:dyDescent="0.2">
      <c r="E1417" s="354"/>
      <c r="F1417" s="354"/>
      <c r="G1417" s="354"/>
      <c r="H1417" s="355" t="str">
        <f>Translations!$B$271</f>
        <v>Wartość wyjściowa</v>
      </c>
      <c r="I1417" s="943">
        <v>2025</v>
      </c>
      <c r="J1417" s="943">
        <v>2030</v>
      </c>
      <c r="K1417" s="943">
        <v>2035</v>
      </c>
      <c r="L1417" s="943">
        <v>2040</v>
      </c>
      <c r="M1417" s="943">
        <v>2045</v>
      </c>
      <c r="N1417" s="943">
        <v>2050</v>
      </c>
    </row>
    <row r="1418" spans="1:19" ht="12.75" customHeight="1" x14ac:dyDescent="0.2">
      <c r="E1418" s="354"/>
      <c r="F1418" s="354"/>
      <c r="G1418" s="354"/>
      <c r="H1418" s="361" t="str">
        <f>[1]I_Summary!H1227</f>
        <v/>
      </c>
      <c r="I1418" s="944"/>
      <c r="J1418" s="944"/>
      <c r="K1418" s="944"/>
      <c r="L1418" s="944"/>
      <c r="M1418" s="944"/>
      <c r="N1418" s="944"/>
    </row>
    <row r="1419" spans="1:19" ht="12.75" customHeight="1" x14ac:dyDescent="0.2">
      <c r="B1419" s="219"/>
      <c r="C1419" s="219"/>
      <c r="D1419" s="337" t="s">
        <v>117</v>
      </c>
      <c r="E1419" s="931" t="str">
        <f>Translations!$B$319</f>
        <v>Wartości docelowe w odniesieniu do wartości wyjściowych</v>
      </c>
      <c r="F1419" s="931"/>
      <c r="G1419" s="932"/>
      <c r="H1419" s="58" t="str">
        <f>[1]I_Summary!H1228</f>
        <v/>
      </c>
      <c r="I1419" s="12" t="str">
        <f>[1]I_Summary!I1228</f>
        <v/>
      </c>
      <c r="J1419" s="12" t="str">
        <f>[1]I_Summary!J1228</f>
        <v/>
      </c>
      <c r="K1419" s="12" t="str">
        <f>[1]I_Summary!K1228</f>
        <v/>
      </c>
      <c r="L1419" s="12" t="str">
        <f>[1]I_Summary!L1228</f>
        <v/>
      </c>
      <c r="M1419" s="12" t="str">
        <f>[1]I_Summary!M1228</f>
        <v/>
      </c>
      <c r="N1419" s="12" t="str">
        <f>[1]I_Summary!N1228</f>
        <v/>
      </c>
      <c r="P1419" s="275" t="str">
        <f>EUconst_SubRelToBaseline&amp;R1408</f>
        <v>RelBL_</v>
      </c>
    </row>
    <row r="1420" spans="1:19" ht="12.75" customHeight="1" x14ac:dyDescent="0.2">
      <c r="B1420" s="219"/>
      <c r="C1420" s="219"/>
      <c r="D1420" s="337" t="s">
        <v>118</v>
      </c>
      <c r="E1420" s="933" t="str">
        <f>Translations!$B$320</f>
        <v>Wartości docelowe w odniesieniu do wielkości benchmarku</v>
      </c>
      <c r="F1420" s="933"/>
      <c r="G1420" s="934"/>
      <c r="H1420" s="59" t="str">
        <f>[1]I_Summary!H1229</f>
        <v>N.A.</v>
      </c>
      <c r="I1420" s="5" t="str">
        <f>[1]I_Summary!I1229</f>
        <v>N.A.</v>
      </c>
      <c r="J1420" s="5" t="str">
        <f>[1]I_Summary!J1229</f>
        <v>N.A.</v>
      </c>
      <c r="K1420" s="5" t="str">
        <f>[1]I_Summary!K1229</f>
        <v>N.A.</v>
      </c>
      <c r="L1420" s="5" t="str">
        <f>[1]I_Summary!L1229</f>
        <v>N.A.</v>
      </c>
      <c r="M1420" s="5" t="str">
        <f>[1]I_Summary!M1229</f>
        <v>N.A.</v>
      </c>
      <c r="N1420" s="5" t="str">
        <f>[1]I_Summary!N1229</f>
        <v>N.A.</v>
      </c>
      <c r="P1420" s="275" t="str">
        <f>EUconst_SubRelToBM&amp;R1408</f>
        <v>RelBM_</v>
      </c>
    </row>
    <row r="1421" spans="1:19" ht="5.0999999999999996" customHeight="1" x14ac:dyDescent="0.2">
      <c r="B1421" s="219"/>
      <c r="C1421" s="219"/>
    </row>
    <row r="1422" spans="1:19" ht="25.5" customHeight="1" x14ac:dyDescent="0.2">
      <c r="B1422" s="219"/>
      <c r="C1422" s="219"/>
      <c r="D1422" s="354"/>
      <c r="E1422" s="354"/>
      <c r="F1422" s="354"/>
      <c r="G1422" s="354"/>
      <c r="H1422" s="355" t="str">
        <f>Translations!$B$271</f>
        <v>Wartość wyjściowa</v>
      </c>
      <c r="I1422" s="943">
        <v>2025</v>
      </c>
      <c r="J1422" s="943">
        <v>2030</v>
      </c>
      <c r="K1422" s="943">
        <v>2035</v>
      </c>
      <c r="L1422" s="943">
        <v>2040</v>
      </c>
      <c r="M1422" s="943">
        <v>2045</v>
      </c>
      <c r="N1422" s="943">
        <v>2050</v>
      </c>
    </row>
    <row r="1423" spans="1:19" ht="12.75" customHeight="1" x14ac:dyDescent="0.2">
      <c r="B1423" s="219"/>
      <c r="C1423" s="219"/>
      <c r="G1423" s="354"/>
      <c r="H1423" s="361" t="str">
        <f>[1]I_Summary!H1232</f>
        <v/>
      </c>
      <c r="I1423" s="944"/>
      <c r="J1423" s="944"/>
      <c r="K1423" s="944"/>
      <c r="L1423" s="944"/>
      <c r="M1423" s="944"/>
      <c r="N1423" s="944"/>
    </row>
    <row r="1424" spans="1:19" ht="12.75" customHeight="1" x14ac:dyDescent="0.2">
      <c r="B1424" s="219"/>
      <c r="C1424" s="219"/>
      <c r="D1424" s="337" t="s">
        <v>119</v>
      </c>
      <c r="E1424" s="953" t="str">
        <f>Translations!$B$321</f>
        <v>Bezwzględna redukcja w porównaniu z wartością wyjściową</v>
      </c>
      <c r="F1424" s="953"/>
      <c r="G1424" s="954"/>
      <c r="H1424" s="372" t="str">
        <f>[1]I_Summary!H1233</f>
        <v/>
      </c>
      <c r="I1424" s="373" t="str">
        <f>[1]I_Summary!I1233</f>
        <v/>
      </c>
      <c r="J1424" s="373" t="str">
        <f>[1]I_Summary!J1233</f>
        <v/>
      </c>
      <c r="K1424" s="373" t="str">
        <f>[1]I_Summary!K1233</f>
        <v/>
      </c>
      <c r="L1424" s="373" t="str">
        <f>[1]I_Summary!L1233</f>
        <v/>
      </c>
      <c r="M1424" s="373" t="str">
        <f>[1]I_Summary!M1233</f>
        <v/>
      </c>
      <c r="N1424" s="373" t="str">
        <f>[1]I_Summary!N1233</f>
        <v/>
      </c>
      <c r="P1424" s="340" t="str">
        <f>EUconst_SubAbsoluteReduction&amp;R1408</f>
        <v>AbsRed_</v>
      </c>
    </row>
    <row r="1425" spans="2:16" ht="5.0999999999999996" customHeight="1" x14ac:dyDescent="0.2">
      <c r="B1425" s="219"/>
      <c r="C1425" s="219"/>
    </row>
    <row r="1426" spans="2:16" ht="12.75" customHeight="1" x14ac:dyDescent="0.2">
      <c r="B1426" s="219"/>
      <c r="C1426" s="219"/>
      <c r="D1426" s="337" t="s">
        <v>120</v>
      </c>
      <c r="E1426" s="176" t="str">
        <f>Translations!$B$322</f>
        <v>Wpływ każdego środka na redukcję (100% = wartość wyjściowa z pkt i.)</v>
      </c>
    </row>
    <row r="1427" spans="2:16" ht="5.0999999999999996" customHeight="1" x14ac:dyDescent="0.2">
      <c r="B1427" s="219"/>
      <c r="C1427" s="219"/>
    </row>
    <row r="1428" spans="2:16" ht="12.75" customHeight="1" x14ac:dyDescent="0.2">
      <c r="B1428" s="219"/>
      <c r="C1428" s="219"/>
      <c r="E1428" s="365" t="str">
        <f>Translations!$B$199</f>
        <v>Środki</v>
      </c>
      <c r="F1428" s="183"/>
      <c r="G1428" s="955" t="str">
        <f>Translations!$B$228</f>
        <v>Szczegółowy opis inwestycji</v>
      </c>
      <c r="H1428" s="956"/>
      <c r="I1428" s="290">
        <v>2025</v>
      </c>
      <c r="J1428" s="290">
        <v>2030</v>
      </c>
      <c r="K1428" s="290">
        <v>2035</v>
      </c>
      <c r="L1428" s="290">
        <v>2040</v>
      </c>
      <c r="M1428" s="290">
        <v>2045</v>
      </c>
      <c r="N1428" s="290">
        <v>2050</v>
      </c>
    </row>
    <row r="1429" spans="2:16" ht="12.75" customHeight="1" x14ac:dyDescent="0.2">
      <c r="B1429" s="219"/>
      <c r="C1429" s="219"/>
      <c r="D1429" s="301">
        <v>1</v>
      </c>
      <c r="E1429" s="951" t="str">
        <f>[1]I_Summary!E1238</f>
        <v/>
      </c>
      <c r="F1429" s="952"/>
      <c r="G1429" s="249" t="str">
        <f>[1]I_Summary!G1238</f>
        <v/>
      </c>
      <c r="H1429" s="250"/>
      <c r="I1429" s="6" t="str">
        <f>[1]I_Summary!I1238</f>
        <v/>
      </c>
      <c r="J1429" s="6" t="str">
        <f>[1]I_Summary!J1238</f>
        <v/>
      </c>
      <c r="K1429" s="6" t="str">
        <f>[1]I_Summary!K1238</f>
        <v/>
      </c>
      <c r="L1429" s="6" t="str">
        <f>[1]I_Summary!L1238</f>
        <v/>
      </c>
      <c r="M1429" s="6" t="str">
        <f>[1]I_Summary!M1238</f>
        <v/>
      </c>
      <c r="N1429" s="6" t="str">
        <f>[1]I_Summary!N1238</f>
        <v/>
      </c>
      <c r="P1429" s="340" t="str">
        <f>EUconst_SubMeasureImpact&amp;R1408&amp;"_"&amp;D1429</f>
        <v>SubMeasImp__1</v>
      </c>
    </row>
    <row r="1430" spans="2:16" ht="12.75" customHeight="1" x14ac:dyDescent="0.2">
      <c r="B1430" s="219"/>
      <c r="C1430" s="219"/>
      <c r="D1430" s="301">
        <v>2</v>
      </c>
      <c r="E1430" s="929" t="str">
        <f>[1]I_Summary!E1239</f>
        <v/>
      </c>
      <c r="F1430" s="930"/>
      <c r="G1430" s="251" t="str">
        <f>[1]I_Summary!G1239</f>
        <v/>
      </c>
      <c r="H1430" s="252"/>
      <c r="I1430" s="7" t="str">
        <f>[1]I_Summary!I1239</f>
        <v/>
      </c>
      <c r="J1430" s="7" t="str">
        <f>[1]I_Summary!J1239</f>
        <v/>
      </c>
      <c r="K1430" s="7" t="str">
        <f>[1]I_Summary!K1239</f>
        <v/>
      </c>
      <c r="L1430" s="7" t="str">
        <f>[1]I_Summary!L1239</f>
        <v/>
      </c>
      <c r="M1430" s="7" t="str">
        <f>[1]I_Summary!M1239</f>
        <v/>
      </c>
      <c r="N1430" s="7" t="str">
        <f>[1]I_Summary!N1239</f>
        <v/>
      </c>
      <c r="P1430" s="340" t="str">
        <f>EUconst_SubMeasureImpact&amp;R1408&amp;"_"&amp;D1430</f>
        <v>SubMeasImp__2</v>
      </c>
    </row>
    <row r="1431" spans="2:16" ht="12.75" customHeight="1" x14ac:dyDescent="0.2">
      <c r="B1431" s="219"/>
      <c r="C1431" s="219"/>
      <c r="D1431" s="301">
        <v>3</v>
      </c>
      <c r="E1431" s="929" t="str">
        <f>[1]I_Summary!E1240</f>
        <v/>
      </c>
      <c r="F1431" s="930"/>
      <c r="G1431" s="251" t="str">
        <f>[1]I_Summary!G1240</f>
        <v/>
      </c>
      <c r="H1431" s="252"/>
      <c r="I1431" s="7" t="str">
        <f>[1]I_Summary!I1240</f>
        <v/>
      </c>
      <c r="J1431" s="7" t="str">
        <f>[1]I_Summary!J1240</f>
        <v/>
      </c>
      <c r="K1431" s="7" t="str">
        <f>[1]I_Summary!K1240</f>
        <v/>
      </c>
      <c r="L1431" s="7" t="str">
        <f>[1]I_Summary!L1240</f>
        <v/>
      </c>
      <c r="M1431" s="7" t="str">
        <f>[1]I_Summary!M1240</f>
        <v/>
      </c>
      <c r="N1431" s="7" t="str">
        <f>[1]I_Summary!N1240</f>
        <v/>
      </c>
      <c r="P1431" s="340" t="str">
        <f>EUconst_SubMeasureImpact&amp;R1408&amp;"_"&amp;D1431</f>
        <v>SubMeasImp__3</v>
      </c>
    </row>
    <row r="1432" spans="2:16" ht="12.75" customHeight="1" x14ac:dyDescent="0.2">
      <c r="B1432" s="219"/>
      <c r="C1432" s="219"/>
      <c r="D1432" s="301">
        <v>4</v>
      </c>
      <c r="E1432" s="929" t="str">
        <f>[1]I_Summary!E1241</f>
        <v/>
      </c>
      <c r="F1432" s="930"/>
      <c r="G1432" s="251" t="str">
        <f>[1]I_Summary!G1241</f>
        <v/>
      </c>
      <c r="H1432" s="252"/>
      <c r="I1432" s="7" t="str">
        <f>[1]I_Summary!I1241</f>
        <v/>
      </c>
      <c r="J1432" s="7" t="str">
        <f>[1]I_Summary!J1241</f>
        <v/>
      </c>
      <c r="K1432" s="7" t="str">
        <f>[1]I_Summary!K1241</f>
        <v/>
      </c>
      <c r="L1432" s="7" t="str">
        <f>[1]I_Summary!L1241</f>
        <v/>
      </c>
      <c r="M1432" s="7" t="str">
        <f>[1]I_Summary!M1241</f>
        <v/>
      </c>
      <c r="N1432" s="7" t="str">
        <f>[1]I_Summary!N1241</f>
        <v/>
      </c>
      <c r="P1432" s="340" t="str">
        <f>EUconst_SubMeasureImpact&amp;R1408&amp;"_"&amp;D1432</f>
        <v>SubMeasImp__4</v>
      </c>
    </row>
    <row r="1433" spans="2:16" ht="12.75" customHeight="1" x14ac:dyDescent="0.2">
      <c r="B1433" s="219"/>
      <c r="C1433" s="219"/>
      <c r="D1433" s="301">
        <v>5</v>
      </c>
      <c r="E1433" s="929" t="str">
        <f>[1]I_Summary!E1242</f>
        <v/>
      </c>
      <c r="F1433" s="930"/>
      <c r="G1433" s="251" t="str">
        <f>[1]I_Summary!G1242</f>
        <v/>
      </c>
      <c r="H1433" s="252"/>
      <c r="I1433" s="7" t="str">
        <f>[1]I_Summary!I1242</f>
        <v/>
      </c>
      <c r="J1433" s="7" t="str">
        <f>[1]I_Summary!J1242</f>
        <v/>
      </c>
      <c r="K1433" s="7" t="str">
        <f>[1]I_Summary!K1242</f>
        <v/>
      </c>
      <c r="L1433" s="7" t="str">
        <f>[1]I_Summary!L1242</f>
        <v/>
      </c>
      <c r="M1433" s="7" t="str">
        <f>[1]I_Summary!M1242</f>
        <v/>
      </c>
      <c r="N1433" s="7" t="str">
        <f>[1]I_Summary!N1242</f>
        <v/>
      </c>
      <c r="P1433" s="340" t="str">
        <f>EUconst_SubMeasureImpact&amp;R1408&amp;"_"&amp;D1433</f>
        <v>SubMeasImp__5</v>
      </c>
    </row>
    <row r="1434" spans="2:16" ht="12.75" customHeight="1" x14ac:dyDescent="0.2">
      <c r="B1434" s="219"/>
      <c r="C1434" s="219"/>
      <c r="D1434" s="301">
        <v>6</v>
      </c>
      <c r="E1434" s="929" t="str">
        <f>[1]I_Summary!E1243</f>
        <v/>
      </c>
      <c r="F1434" s="930"/>
      <c r="G1434" s="251" t="str">
        <f>[1]I_Summary!G1243</f>
        <v/>
      </c>
      <c r="H1434" s="252"/>
      <c r="I1434" s="7" t="str">
        <f>[1]I_Summary!I1243</f>
        <v/>
      </c>
      <c r="J1434" s="7" t="str">
        <f>[1]I_Summary!J1243</f>
        <v/>
      </c>
      <c r="K1434" s="7" t="str">
        <f>[1]I_Summary!K1243</f>
        <v/>
      </c>
      <c r="L1434" s="7" t="str">
        <f>[1]I_Summary!L1243</f>
        <v/>
      </c>
      <c r="M1434" s="7" t="str">
        <f>[1]I_Summary!M1243</f>
        <v/>
      </c>
      <c r="N1434" s="7" t="str">
        <f>[1]I_Summary!N1243</f>
        <v/>
      </c>
      <c r="P1434" s="340" t="str">
        <f>EUconst_SubMeasureImpact&amp;R1408&amp;"_"&amp;D1434</f>
        <v>SubMeasImp__6</v>
      </c>
    </row>
    <row r="1435" spans="2:16" ht="12.75" customHeight="1" x14ac:dyDescent="0.2">
      <c r="B1435" s="219"/>
      <c r="C1435" s="219"/>
      <c r="D1435" s="301">
        <v>7</v>
      </c>
      <c r="E1435" s="929" t="str">
        <f>[1]I_Summary!E1244</f>
        <v/>
      </c>
      <c r="F1435" s="930"/>
      <c r="G1435" s="251" t="str">
        <f>[1]I_Summary!G1244</f>
        <v/>
      </c>
      <c r="H1435" s="252"/>
      <c r="I1435" s="7" t="str">
        <f>[1]I_Summary!I1244</f>
        <v/>
      </c>
      <c r="J1435" s="7" t="str">
        <f>[1]I_Summary!J1244</f>
        <v/>
      </c>
      <c r="K1435" s="7" t="str">
        <f>[1]I_Summary!K1244</f>
        <v/>
      </c>
      <c r="L1435" s="7" t="str">
        <f>[1]I_Summary!L1244</f>
        <v/>
      </c>
      <c r="M1435" s="7" t="str">
        <f>[1]I_Summary!M1244</f>
        <v/>
      </c>
      <c r="N1435" s="7" t="str">
        <f>[1]I_Summary!N1244</f>
        <v/>
      </c>
      <c r="P1435" s="340" t="str">
        <f>EUconst_SubMeasureImpact&amp;R1408&amp;"_"&amp;D1435</f>
        <v>SubMeasImp__7</v>
      </c>
    </row>
    <row r="1436" spans="2:16" ht="12.75" customHeight="1" x14ac:dyDescent="0.2">
      <c r="B1436" s="219"/>
      <c r="C1436" s="219"/>
      <c r="D1436" s="301">
        <v>8</v>
      </c>
      <c r="E1436" s="929" t="str">
        <f>[1]I_Summary!E1245</f>
        <v/>
      </c>
      <c r="F1436" s="930"/>
      <c r="G1436" s="251" t="str">
        <f>[1]I_Summary!G1245</f>
        <v/>
      </c>
      <c r="H1436" s="252"/>
      <c r="I1436" s="7" t="str">
        <f>[1]I_Summary!I1245</f>
        <v/>
      </c>
      <c r="J1436" s="7" t="str">
        <f>[1]I_Summary!J1245</f>
        <v/>
      </c>
      <c r="K1436" s="7" t="str">
        <f>[1]I_Summary!K1245</f>
        <v/>
      </c>
      <c r="L1436" s="7" t="str">
        <f>[1]I_Summary!L1245</f>
        <v/>
      </c>
      <c r="M1436" s="7" t="str">
        <f>[1]I_Summary!M1245</f>
        <v/>
      </c>
      <c r="N1436" s="7" t="str">
        <f>[1]I_Summary!N1245</f>
        <v/>
      </c>
      <c r="P1436" s="340" t="str">
        <f>EUconst_SubMeasureImpact&amp;R1408&amp;"_"&amp;D1436</f>
        <v>SubMeasImp__8</v>
      </c>
    </row>
    <row r="1437" spans="2:16" ht="12.75" customHeight="1" x14ac:dyDescent="0.2">
      <c r="B1437" s="219"/>
      <c r="C1437" s="219"/>
      <c r="D1437" s="301">
        <v>9</v>
      </c>
      <c r="E1437" s="929" t="str">
        <f>[1]I_Summary!E1246</f>
        <v/>
      </c>
      <c r="F1437" s="930"/>
      <c r="G1437" s="251" t="str">
        <f>[1]I_Summary!G1246</f>
        <v/>
      </c>
      <c r="H1437" s="252"/>
      <c r="I1437" s="7" t="str">
        <f>[1]I_Summary!I1246</f>
        <v/>
      </c>
      <c r="J1437" s="7" t="str">
        <f>[1]I_Summary!J1246</f>
        <v/>
      </c>
      <c r="K1437" s="7" t="str">
        <f>[1]I_Summary!K1246</f>
        <v/>
      </c>
      <c r="L1437" s="7" t="str">
        <f>[1]I_Summary!L1246</f>
        <v/>
      </c>
      <c r="M1437" s="7" t="str">
        <f>[1]I_Summary!M1246</f>
        <v/>
      </c>
      <c r="N1437" s="7" t="str">
        <f>[1]I_Summary!N1246</f>
        <v/>
      </c>
      <c r="P1437" s="340" t="str">
        <f>EUconst_SubMeasureImpact&amp;R1408&amp;"_"&amp;D1437</f>
        <v>SubMeasImp__9</v>
      </c>
    </row>
    <row r="1438" spans="2:16" ht="12.75" customHeight="1" x14ac:dyDescent="0.2">
      <c r="B1438" s="219"/>
      <c r="C1438" s="219"/>
      <c r="D1438" s="301">
        <v>10</v>
      </c>
      <c r="E1438" s="949" t="str">
        <f>[1]I_Summary!E1247</f>
        <v/>
      </c>
      <c r="F1438" s="950"/>
      <c r="G1438" s="253" t="str">
        <f>[1]I_Summary!G1247</f>
        <v/>
      </c>
      <c r="H1438" s="254"/>
      <c r="I1438" s="8" t="str">
        <f>[1]I_Summary!I1247</f>
        <v/>
      </c>
      <c r="J1438" s="8" t="str">
        <f>[1]I_Summary!J1247</f>
        <v/>
      </c>
      <c r="K1438" s="8" t="str">
        <f>[1]I_Summary!K1247</f>
        <v/>
      </c>
      <c r="L1438" s="8" t="str">
        <f>[1]I_Summary!L1247</f>
        <v/>
      </c>
      <c r="M1438" s="8" t="str">
        <f>[1]I_Summary!M1247</f>
        <v/>
      </c>
      <c r="N1438" s="8" t="str">
        <f>[1]I_Summary!N1247</f>
        <v/>
      </c>
      <c r="P1438" s="340" t="str">
        <f>EUconst_SubMeasureImpact&amp;R1408&amp;"_"&amp;D1438</f>
        <v>SubMeasImp__10</v>
      </c>
    </row>
    <row r="1439" spans="2:16" ht="12.75" customHeight="1" x14ac:dyDescent="0.2">
      <c r="B1439" s="219"/>
      <c r="C1439" s="219"/>
      <c r="H1439" s="366" t="str">
        <f>Translations!$B$323</f>
        <v>SUMA</v>
      </c>
      <c r="I1439" s="367" t="str">
        <f>[1]I_Summary!I1248</f>
        <v/>
      </c>
      <c r="J1439" s="367" t="str">
        <f>[1]I_Summary!J1248</f>
        <v/>
      </c>
      <c r="K1439" s="367" t="str">
        <f>[1]I_Summary!K1248</f>
        <v/>
      </c>
      <c r="L1439" s="367" t="str">
        <f>[1]I_Summary!L1248</f>
        <v/>
      </c>
      <c r="M1439" s="367" t="str">
        <f>[1]I_Summary!M1248</f>
        <v/>
      </c>
      <c r="N1439" s="367" t="str">
        <f>[1]I_Summary!N1248</f>
        <v/>
      </c>
    </row>
    <row r="1440" spans="2:16" ht="5.0999999999999996" customHeight="1" x14ac:dyDescent="0.2">
      <c r="B1440" s="219"/>
      <c r="C1440" s="219"/>
    </row>
    <row r="1441" spans="2:16" ht="12.75" customHeight="1" x14ac:dyDescent="0.2">
      <c r="B1441" s="219"/>
      <c r="C1441" s="219"/>
      <c r="D1441" s="337" t="s">
        <v>121</v>
      </c>
      <c r="E1441" s="176" t="str">
        <f>Translations!$B$324</f>
        <v>Wpływ każdego środka na redukcję (100% = wartość wyjściowa z pkt i.)</v>
      </c>
    </row>
    <row r="1442" spans="2:16" ht="5.0999999999999996" customHeight="1" x14ac:dyDescent="0.2">
      <c r="B1442" s="219"/>
      <c r="C1442" s="219"/>
    </row>
    <row r="1443" spans="2:16" ht="12.75" customHeight="1" x14ac:dyDescent="0.2">
      <c r="B1443" s="219"/>
      <c r="C1443" s="219"/>
      <c r="E1443" s="365" t="str">
        <f>Translations!$B$199</f>
        <v>Środki</v>
      </c>
      <c r="F1443" s="183"/>
      <c r="G1443" s="368" t="str">
        <f>Translations!$B$228</f>
        <v>Szczegółowy opis inwestycji</v>
      </c>
      <c r="I1443" s="290">
        <v>2025</v>
      </c>
      <c r="J1443" s="290">
        <v>2030</v>
      </c>
      <c r="K1443" s="290">
        <v>2035</v>
      </c>
      <c r="L1443" s="290">
        <v>2040</v>
      </c>
      <c r="M1443" s="290">
        <v>2045</v>
      </c>
      <c r="N1443" s="290">
        <v>2050</v>
      </c>
    </row>
    <row r="1444" spans="2:16" ht="12.75" customHeight="1" x14ac:dyDescent="0.2">
      <c r="B1444" s="219"/>
      <c r="C1444" s="219"/>
      <c r="D1444" s="301">
        <v>1</v>
      </c>
      <c r="E1444" s="951" t="str">
        <f>[1]I_Summary!E1253</f>
        <v/>
      </c>
      <c r="F1444" s="952"/>
      <c r="G1444" s="249" t="str">
        <f>[1]I_Summary!G1253</f>
        <v/>
      </c>
      <c r="H1444" s="250"/>
      <c r="I1444" s="6" t="str">
        <f>[1]I_Summary!I1253</f>
        <v/>
      </c>
      <c r="J1444" s="6" t="str">
        <f>[1]I_Summary!J1253</f>
        <v/>
      </c>
      <c r="K1444" s="6" t="str">
        <f>[1]I_Summary!K1253</f>
        <v/>
      </c>
      <c r="L1444" s="6" t="str">
        <f>[1]I_Summary!L1253</f>
        <v/>
      </c>
      <c r="M1444" s="6" t="str">
        <f>[1]I_Summary!M1253</f>
        <v/>
      </c>
      <c r="N1444" s="6" t="str">
        <f>[1]I_Summary!N1253</f>
        <v/>
      </c>
      <c r="P1444" s="340" t="str">
        <f>EUconst_SubAbsoluteReduction&amp;R1408</f>
        <v>AbsRed_</v>
      </c>
    </row>
    <row r="1445" spans="2:16" ht="12.75" customHeight="1" x14ac:dyDescent="0.2">
      <c r="B1445" s="219"/>
      <c r="C1445" s="219"/>
      <c r="D1445" s="301">
        <v>2</v>
      </c>
      <c r="E1445" s="929" t="str">
        <f>[1]I_Summary!E1254</f>
        <v/>
      </c>
      <c r="F1445" s="930"/>
      <c r="G1445" s="251" t="str">
        <f>[1]I_Summary!G1254</f>
        <v/>
      </c>
      <c r="H1445" s="252"/>
      <c r="I1445" s="7" t="str">
        <f>[1]I_Summary!I1254</f>
        <v/>
      </c>
      <c r="J1445" s="7" t="str">
        <f>[1]I_Summary!J1254</f>
        <v/>
      </c>
      <c r="K1445" s="7" t="str">
        <f>[1]I_Summary!K1254</f>
        <v/>
      </c>
      <c r="L1445" s="7" t="str">
        <f>[1]I_Summary!L1254</f>
        <v/>
      </c>
      <c r="M1445" s="7" t="str">
        <f>[1]I_Summary!M1254</f>
        <v/>
      </c>
      <c r="N1445" s="7" t="str">
        <f>[1]I_Summary!N1254</f>
        <v/>
      </c>
      <c r="P1445" s="340" t="str">
        <f>EUconst_SubAbsoluteReduction&amp;R1408</f>
        <v>AbsRed_</v>
      </c>
    </row>
    <row r="1446" spans="2:16" ht="12.75" customHeight="1" x14ac:dyDescent="0.2">
      <c r="B1446" s="219"/>
      <c r="C1446" s="219"/>
      <c r="D1446" s="301">
        <v>3</v>
      </c>
      <c r="E1446" s="929" t="str">
        <f>[1]I_Summary!E1255</f>
        <v/>
      </c>
      <c r="F1446" s="930"/>
      <c r="G1446" s="251" t="str">
        <f>[1]I_Summary!G1255</f>
        <v/>
      </c>
      <c r="H1446" s="252"/>
      <c r="I1446" s="7" t="str">
        <f>[1]I_Summary!I1255</f>
        <v/>
      </c>
      <c r="J1446" s="7" t="str">
        <f>[1]I_Summary!J1255</f>
        <v/>
      </c>
      <c r="K1446" s="7" t="str">
        <f>[1]I_Summary!K1255</f>
        <v/>
      </c>
      <c r="L1446" s="7" t="str">
        <f>[1]I_Summary!L1255</f>
        <v/>
      </c>
      <c r="M1446" s="7" t="str">
        <f>[1]I_Summary!M1255</f>
        <v/>
      </c>
      <c r="N1446" s="7" t="str">
        <f>[1]I_Summary!N1255</f>
        <v/>
      </c>
      <c r="P1446" s="340" t="str">
        <f>EUconst_SubAbsoluteReduction&amp;R1408</f>
        <v>AbsRed_</v>
      </c>
    </row>
    <row r="1447" spans="2:16" ht="12.75" customHeight="1" x14ac:dyDescent="0.2">
      <c r="B1447" s="219"/>
      <c r="C1447" s="219"/>
      <c r="D1447" s="301">
        <v>4</v>
      </c>
      <c r="E1447" s="929" t="str">
        <f>[1]I_Summary!E1256</f>
        <v/>
      </c>
      <c r="F1447" s="930"/>
      <c r="G1447" s="251" t="str">
        <f>[1]I_Summary!G1256</f>
        <v/>
      </c>
      <c r="H1447" s="252"/>
      <c r="I1447" s="7" t="str">
        <f>[1]I_Summary!I1256</f>
        <v/>
      </c>
      <c r="J1447" s="7" t="str">
        <f>[1]I_Summary!J1256</f>
        <v/>
      </c>
      <c r="K1447" s="7" t="str">
        <f>[1]I_Summary!K1256</f>
        <v/>
      </c>
      <c r="L1447" s="7" t="str">
        <f>[1]I_Summary!L1256</f>
        <v/>
      </c>
      <c r="M1447" s="7" t="str">
        <f>[1]I_Summary!M1256</f>
        <v/>
      </c>
      <c r="N1447" s="7" t="str">
        <f>[1]I_Summary!N1256</f>
        <v/>
      </c>
      <c r="P1447" s="340" t="str">
        <f>EUconst_SubAbsoluteReduction&amp;R1408</f>
        <v>AbsRed_</v>
      </c>
    </row>
    <row r="1448" spans="2:16" ht="12.75" customHeight="1" x14ac:dyDescent="0.2">
      <c r="B1448" s="219"/>
      <c r="C1448" s="219"/>
      <c r="D1448" s="301">
        <v>5</v>
      </c>
      <c r="E1448" s="929" t="str">
        <f>[1]I_Summary!E1257</f>
        <v/>
      </c>
      <c r="F1448" s="930"/>
      <c r="G1448" s="251" t="str">
        <f>[1]I_Summary!G1257</f>
        <v/>
      </c>
      <c r="H1448" s="252"/>
      <c r="I1448" s="7" t="str">
        <f>[1]I_Summary!I1257</f>
        <v/>
      </c>
      <c r="J1448" s="7" t="str">
        <f>[1]I_Summary!J1257</f>
        <v/>
      </c>
      <c r="K1448" s="7" t="str">
        <f>[1]I_Summary!K1257</f>
        <v/>
      </c>
      <c r="L1448" s="7" t="str">
        <f>[1]I_Summary!L1257</f>
        <v/>
      </c>
      <c r="M1448" s="7" t="str">
        <f>[1]I_Summary!M1257</f>
        <v/>
      </c>
      <c r="N1448" s="7" t="str">
        <f>[1]I_Summary!N1257</f>
        <v/>
      </c>
      <c r="P1448" s="340" t="str">
        <f>EUconst_SubAbsoluteReduction&amp;R1408</f>
        <v>AbsRed_</v>
      </c>
    </row>
    <row r="1449" spans="2:16" ht="12.75" customHeight="1" x14ac:dyDescent="0.2">
      <c r="B1449" s="219"/>
      <c r="C1449" s="219"/>
      <c r="D1449" s="301">
        <v>6</v>
      </c>
      <c r="E1449" s="929" t="str">
        <f>[1]I_Summary!E1258</f>
        <v/>
      </c>
      <c r="F1449" s="930"/>
      <c r="G1449" s="251" t="str">
        <f>[1]I_Summary!G1258</f>
        <v/>
      </c>
      <c r="H1449" s="252"/>
      <c r="I1449" s="7" t="str">
        <f>[1]I_Summary!I1258</f>
        <v/>
      </c>
      <c r="J1449" s="7" t="str">
        <f>[1]I_Summary!J1258</f>
        <v/>
      </c>
      <c r="K1449" s="7" t="str">
        <f>[1]I_Summary!K1258</f>
        <v/>
      </c>
      <c r="L1449" s="7" t="str">
        <f>[1]I_Summary!L1258</f>
        <v/>
      </c>
      <c r="M1449" s="7" t="str">
        <f>[1]I_Summary!M1258</f>
        <v/>
      </c>
      <c r="N1449" s="7" t="str">
        <f>[1]I_Summary!N1258</f>
        <v/>
      </c>
      <c r="P1449" s="340" t="str">
        <f>EUconst_SubAbsoluteReduction&amp;R1408</f>
        <v>AbsRed_</v>
      </c>
    </row>
    <row r="1450" spans="2:16" ht="12.75" customHeight="1" x14ac:dyDescent="0.2">
      <c r="B1450" s="219"/>
      <c r="C1450" s="219"/>
      <c r="D1450" s="301">
        <v>7</v>
      </c>
      <c r="E1450" s="929" t="str">
        <f>[1]I_Summary!E1259</f>
        <v/>
      </c>
      <c r="F1450" s="930"/>
      <c r="G1450" s="251" t="str">
        <f>[1]I_Summary!G1259</f>
        <v/>
      </c>
      <c r="H1450" s="252"/>
      <c r="I1450" s="7" t="str">
        <f>[1]I_Summary!I1259</f>
        <v/>
      </c>
      <c r="J1450" s="7" t="str">
        <f>[1]I_Summary!J1259</f>
        <v/>
      </c>
      <c r="K1450" s="7" t="str">
        <f>[1]I_Summary!K1259</f>
        <v/>
      </c>
      <c r="L1450" s="7" t="str">
        <f>[1]I_Summary!L1259</f>
        <v/>
      </c>
      <c r="M1450" s="7" t="str">
        <f>[1]I_Summary!M1259</f>
        <v/>
      </c>
      <c r="N1450" s="7" t="str">
        <f>[1]I_Summary!N1259</f>
        <v/>
      </c>
      <c r="P1450" s="340" t="str">
        <f>EUconst_SubAbsoluteReduction&amp;R1408</f>
        <v>AbsRed_</v>
      </c>
    </row>
    <row r="1451" spans="2:16" ht="12.75" customHeight="1" x14ac:dyDescent="0.2">
      <c r="B1451" s="219"/>
      <c r="C1451" s="219"/>
      <c r="D1451" s="301">
        <v>8</v>
      </c>
      <c r="E1451" s="929" t="str">
        <f>[1]I_Summary!E1260</f>
        <v/>
      </c>
      <c r="F1451" s="930"/>
      <c r="G1451" s="251" t="str">
        <f>[1]I_Summary!G1260</f>
        <v/>
      </c>
      <c r="H1451" s="252"/>
      <c r="I1451" s="7" t="str">
        <f>[1]I_Summary!I1260</f>
        <v/>
      </c>
      <c r="J1451" s="7" t="str">
        <f>[1]I_Summary!J1260</f>
        <v/>
      </c>
      <c r="K1451" s="7" t="str">
        <f>[1]I_Summary!K1260</f>
        <v/>
      </c>
      <c r="L1451" s="7" t="str">
        <f>[1]I_Summary!L1260</f>
        <v/>
      </c>
      <c r="M1451" s="7" t="str">
        <f>[1]I_Summary!M1260</f>
        <v/>
      </c>
      <c r="N1451" s="7" t="str">
        <f>[1]I_Summary!N1260</f>
        <v/>
      </c>
      <c r="P1451" s="340" t="str">
        <f>EUconst_SubAbsoluteReduction&amp;R1408</f>
        <v>AbsRed_</v>
      </c>
    </row>
    <row r="1452" spans="2:16" ht="12.75" customHeight="1" x14ac:dyDescent="0.2">
      <c r="B1452" s="219"/>
      <c r="C1452" s="219"/>
      <c r="D1452" s="301">
        <v>9</v>
      </c>
      <c r="E1452" s="929" t="str">
        <f>[1]I_Summary!E1261</f>
        <v/>
      </c>
      <c r="F1452" s="930"/>
      <c r="G1452" s="251" t="str">
        <f>[1]I_Summary!G1261</f>
        <v/>
      </c>
      <c r="H1452" s="252"/>
      <c r="I1452" s="7" t="str">
        <f>[1]I_Summary!I1261</f>
        <v/>
      </c>
      <c r="J1452" s="7" t="str">
        <f>[1]I_Summary!J1261</f>
        <v/>
      </c>
      <c r="K1452" s="7" t="str">
        <f>[1]I_Summary!K1261</f>
        <v/>
      </c>
      <c r="L1452" s="7" t="str">
        <f>[1]I_Summary!L1261</f>
        <v/>
      </c>
      <c r="M1452" s="7" t="str">
        <f>[1]I_Summary!M1261</f>
        <v/>
      </c>
      <c r="N1452" s="7" t="str">
        <f>[1]I_Summary!N1261</f>
        <v/>
      </c>
      <c r="P1452" s="340" t="str">
        <f>EUconst_SubAbsoluteReduction&amp;R1408</f>
        <v>AbsRed_</v>
      </c>
    </row>
    <row r="1453" spans="2:16" ht="12.75" customHeight="1" x14ac:dyDescent="0.2">
      <c r="B1453" s="219"/>
      <c r="C1453" s="219"/>
      <c r="D1453" s="301">
        <v>10</v>
      </c>
      <c r="E1453" s="949" t="str">
        <f>[1]I_Summary!E1262</f>
        <v/>
      </c>
      <c r="F1453" s="950"/>
      <c r="G1453" s="253" t="str">
        <f>[1]I_Summary!G1262</f>
        <v/>
      </c>
      <c r="H1453" s="254"/>
      <c r="I1453" s="8" t="str">
        <f>[1]I_Summary!I1262</f>
        <v/>
      </c>
      <c r="J1453" s="8" t="str">
        <f>[1]I_Summary!J1262</f>
        <v/>
      </c>
      <c r="K1453" s="8" t="str">
        <f>[1]I_Summary!K1262</f>
        <v/>
      </c>
      <c r="L1453" s="8" t="str">
        <f>[1]I_Summary!L1262</f>
        <v/>
      </c>
      <c r="M1453" s="8" t="str">
        <f>[1]I_Summary!M1262</f>
        <v/>
      </c>
      <c r="N1453" s="8" t="str">
        <f>[1]I_Summary!N1262</f>
        <v/>
      </c>
      <c r="P1453" s="340" t="str">
        <f>EUconst_SubAbsoluteReduction&amp;R1408</f>
        <v>AbsRed_</v>
      </c>
    </row>
    <row r="1454" spans="2:16" ht="12.75" customHeight="1" x14ac:dyDescent="0.2">
      <c r="B1454" s="219"/>
      <c r="C1454" s="219"/>
      <c r="H1454" s="366" t="str">
        <f>Translations!$B$323</f>
        <v>SUMA</v>
      </c>
      <c r="I1454" s="369" t="str">
        <f>[1]I_Summary!I1263</f>
        <v/>
      </c>
      <c r="J1454" s="369" t="str">
        <f>[1]I_Summary!J1263</f>
        <v/>
      </c>
      <c r="K1454" s="369" t="str">
        <f>[1]I_Summary!K1263</f>
        <v/>
      </c>
      <c r="L1454" s="369" t="str">
        <f>[1]I_Summary!L1263</f>
        <v/>
      </c>
      <c r="M1454" s="369" t="str">
        <f>[1]I_Summary!M1263</f>
        <v/>
      </c>
      <c r="N1454" s="369" t="str">
        <f>[1]I_Summary!N1263</f>
        <v/>
      </c>
    </row>
    <row r="1455" spans="2:16" ht="12.75" customHeight="1" thickBot="1" x14ac:dyDescent="0.25"/>
    <row r="1456" spans="2:16" ht="5.0999999999999996" customHeight="1" x14ac:dyDescent="0.25">
      <c r="C1456" s="335"/>
      <c r="D1456" s="335"/>
      <c r="E1456" s="335"/>
      <c r="F1456" s="335"/>
      <c r="G1456" s="335"/>
      <c r="H1456" s="335"/>
      <c r="I1456" s="335"/>
      <c r="J1456" s="335"/>
      <c r="K1456" s="335"/>
      <c r="L1456" s="335"/>
      <c r="M1456" s="335"/>
      <c r="N1456" s="335"/>
    </row>
    <row r="1457" spans="1:26" ht="5.0999999999999996" customHeight="1" x14ac:dyDescent="0.25">
      <c r="C1457" s="180"/>
      <c r="D1457" s="180"/>
      <c r="E1457" s="180"/>
      <c r="F1457" s="180"/>
      <c r="G1457" s="180"/>
      <c r="H1457" s="180"/>
      <c r="I1457" s="180"/>
      <c r="J1457" s="180"/>
      <c r="K1457" s="180"/>
      <c r="L1457" s="180"/>
      <c r="M1457" s="180"/>
      <c r="N1457" s="180"/>
    </row>
    <row r="1458" spans="1:26" ht="5.0999999999999996" customHeight="1" x14ac:dyDescent="0.25">
      <c r="C1458" s="180"/>
      <c r="D1458" s="180"/>
      <c r="E1458" s="180"/>
      <c r="F1458" s="180"/>
      <c r="G1458" s="180"/>
      <c r="H1458" s="180"/>
      <c r="I1458" s="180"/>
      <c r="J1458" s="180"/>
      <c r="K1458" s="180"/>
      <c r="L1458" s="180"/>
      <c r="M1458" s="180"/>
      <c r="N1458" s="180"/>
    </row>
    <row r="1459" spans="1:26" ht="12.75" customHeight="1" x14ac:dyDescent="0.2"/>
    <row r="1460" spans="1:26" ht="12.75" customHeight="1" x14ac:dyDescent="0.2">
      <c r="A1460" s="340" t="s">
        <v>620</v>
      </c>
    </row>
    <row r="1461" spans="1:26" s="183" customFormat="1" ht="12.75" hidden="1" customHeight="1" x14ac:dyDescent="0.25">
      <c r="A1461" s="170" t="s">
        <v>246</v>
      </c>
      <c r="B1461" s="147" t="s">
        <v>257</v>
      </c>
      <c r="C1461" s="147" t="s">
        <v>257</v>
      </c>
      <c r="D1461" s="147" t="s">
        <v>257</v>
      </c>
      <c r="E1461" s="147" t="s">
        <v>257</v>
      </c>
      <c r="F1461" s="147" t="s">
        <v>257</v>
      </c>
      <c r="G1461" s="147" t="s">
        <v>257</v>
      </c>
      <c r="H1461" s="147" t="s">
        <v>257</v>
      </c>
      <c r="I1461" s="147" t="s">
        <v>257</v>
      </c>
      <c r="J1461" s="147" t="s">
        <v>257</v>
      </c>
      <c r="K1461" s="147" t="s">
        <v>257</v>
      </c>
      <c r="L1461" s="147" t="s">
        <v>257</v>
      </c>
      <c r="M1461" s="147" t="s">
        <v>257</v>
      </c>
      <c r="N1461" s="147" t="s">
        <v>257</v>
      </c>
      <c r="O1461" s="147" t="s">
        <v>257</v>
      </c>
      <c r="P1461" s="170" t="s">
        <v>257</v>
      </c>
      <c r="Q1461" s="170" t="s">
        <v>257</v>
      </c>
      <c r="R1461" s="170" t="s">
        <v>257</v>
      </c>
      <c r="S1461" s="170" t="s">
        <v>257</v>
      </c>
      <c r="T1461" s="170" t="s">
        <v>257</v>
      </c>
      <c r="U1461" s="170" t="s">
        <v>257</v>
      </c>
      <c r="V1461" s="170" t="s">
        <v>257</v>
      </c>
      <c r="W1461" s="170"/>
      <c r="X1461" s="170"/>
      <c r="Y1461" s="170"/>
      <c r="Z1461" s="170"/>
    </row>
    <row r="1462" spans="1:26" ht="12.6" hidden="1" customHeight="1" x14ac:dyDescent="0.2">
      <c r="A1462" s="170" t="s">
        <v>246</v>
      </c>
      <c r="B1462" s="170"/>
      <c r="C1462" s="170"/>
      <c r="D1462" s="170"/>
      <c r="E1462" s="170"/>
      <c r="F1462" s="170"/>
      <c r="G1462" s="170"/>
      <c r="H1462" s="170"/>
      <c r="I1462" s="170"/>
      <c r="J1462" s="170"/>
      <c r="K1462" s="170"/>
      <c r="L1462" s="170"/>
      <c r="M1462" s="170"/>
      <c r="N1462" s="170"/>
      <c r="O1462" s="170" t="s">
        <v>600</v>
      </c>
    </row>
    <row r="1463" spans="1:26" hidden="1" x14ac:dyDescent="0.2">
      <c r="A1463" s="170" t="s">
        <v>246</v>
      </c>
      <c r="E1463" s="376" t="str">
        <f>[1]Translations!$B$160</f>
        <v>List of Sub-installations for drop-down lists:</v>
      </c>
      <c r="W1463" s="219"/>
      <c r="X1463" s="219"/>
      <c r="Y1463" s="219"/>
      <c r="Z1463" s="219"/>
    </row>
    <row r="1464" spans="1:26" hidden="1" x14ac:dyDescent="0.2">
      <c r="A1464" s="170" t="s">
        <v>246</v>
      </c>
      <c r="E1464" s="377"/>
      <c r="F1464" s="377" t="str">
        <f>[1]Translations!$B$149</f>
        <v>Sub-installation type</v>
      </c>
      <c r="G1464" s="377"/>
      <c r="H1464" s="377" t="s">
        <v>255</v>
      </c>
      <c r="I1464" s="377" t="s">
        <v>256</v>
      </c>
      <c r="J1464" s="377" t="str">
        <f>Translations!$B$572</f>
        <v>Nr podsumowania</v>
      </c>
      <c r="K1464" s="378" t="s">
        <v>365</v>
      </c>
      <c r="L1464" s="379" t="s">
        <v>1368</v>
      </c>
      <c r="W1464" s="219"/>
      <c r="X1464" s="219"/>
      <c r="Y1464" s="219"/>
      <c r="Z1464" s="219"/>
    </row>
    <row r="1465" spans="1:26" hidden="1" x14ac:dyDescent="0.2">
      <c r="A1465" s="170" t="s">
        <v>246</v>
      </c>
      <c r="E1465" s="380">
        <v>1</v>
      </c>
      <c r="F1465" s="894" t="str">
        <f>[1]C_InstallationDescription!F69</f>
        <v>N.A.</v>
      </c>
      <c r="G1465" s="895"/>
      <c r="H1465" s="381" t="b">
        <f>[1]C_InstallationDescription!H69</f>
        <v>0</v>
      </c>
      <c r="I1465" s="382" t="str">
        <f>[1]C_InstallationDescription!I69</f>
        <v/>
      </c>
      <c r="J1465" s="383" t="str">
        <f>[1]C_InstallationDescription!J69</f>
        <v/>
      </c>
      <c r="K1465" s="384" t="b">
        <f>[1]C_InstallationDescription!K69</f>
        <v>0</v>
      </c>
      <c r="L1465" s="385" t="str">
        <f t="shared" ref="L1465:L1474" si="5">Euconst_NA</f>
        <v>Nie dotyczy</v>
      </c>
      <c r="W1465" s="219"/>
      <c r="X1465" s="219"/>
      <c r="Y1465" s="219"/>
      <c r="Z1465" s="219"/>
    </row>
    <row r="1466" spans="1:26" hidden="1" x14ac:dyDescent="0.2">
      <c r="A1466" s="170" t="s">
        <v>246</v>
      </c>
      <c r="E1466" s="380">
        <f t="shared" ref="E1466:E1480" si="6">E1465+1</f>
        <v>2</v>
      </c>
      <c r="F1466" s="894" t="str">
        <f>[1]C_InstallationDescription!F70</f>
        <v>N.A.</v>
      </c>
      <c r="G1466" s="895"/>
      <c r="H1466" s="381" t="b">
        <f>[1]C_InstallationDescription!H70</f>
        <v>0</v>
      </c>
      <c r="I1466" s="383" t="str">
        <f>[1]C_InstallationDescription!I70</f>
        <v/>
      </c>
      <c r="J1466" s="383" t="str">
        <f>[1]C_InstallationDescription!J70</f>
        <v/>
      </c>
      <c r="K1466" s="377">
        <f>[1]C_InstallationDescription!K70</f>
        <v>0</v>
      </c>
      <c r="L1466" s="385" t="str">
        <f t="shared" si="5"/>
        <v>Nie dotyczy</v>
      </c>
      <c r="W1466" s="219"/>
      <c r="X1466" s="219"/>
      <c r="Y1466" s="219"/>
      <c r="Z1466" s="219"/>
    </row>
    <row r="1467" spans="1:26" hidden="1" x14ac:dyDescent="0.2">
      <c r="A1467" s="170" t="s">
        <v>246</v>
      </c>
      <c r="E1467" s="380">
        <f t="shared" si="6"/>
        <v>3</v>
      </c>
      <c r="F1467" s="894" t="str">
        <f>[1]C_InstallationDescription!F71</f>
        <v>N.A.</v>
      </c>
      <c r="G1467" s="895"/>
      <c r="H1467" s="381" t="b">
        <f>[1]C_InstallationDescription!H71</f>
        <v>0</v>
      </c>
      <c r="I1467" s="383" t="str">
        <f>[1]C_InstallationDescription!I71</f>
        <v/>
      </c>
      <c r="J1467" s="383" t="str">
        <f>[1]C_InstallationDescription!J71</f>
        <v/>
      </c>
      <c r="K1467" s="377">
        <f>[1]C_InstallationDescription!K71</f>
        <v>0</v>
      </c>
      <c r="L1467" s="385" t="str">
        <f t="shared" si="5"/>
        <v>Nie dotyczy</v>
      </c>
      <c r="W1467" s="219"/>
      <c r="X1467" s="219"/>
      <c r="Y1467" s="219"/>
      <c r="Z1467" s="219"/>
    </row>
    <row r="1468" spans="1:26" hidden="1" x14ac:dyDescent="0.2">
      <c r="A1468" s="170" t="s">
        <v>246</v>
      </c>
      <c r="E1468" s="380">
        <f t="shared" si="6"/>
        <v>4</v>
      </c>
      <c r="F1468" s="894" t="str">
        <f>[1]C_InstallationDescription!F72</f>
        <v>N.A.</v>
      </c>
      <c r="G1468" s="895"/>
      <c r="H1468" s="381" t="b">
        <f>[1]C_InstallationDescription!H72</f>
        <v>0</v>
      </c>
      <c r="I1468" s="383" t="str">
        <f>[1]C_InstallationDescription!I72</f>
        <v/>
      </c>
      <c r="J1468" s="383" t="str">
        <f>[1]C_InstallationDescription!J72</f>
        <v/>
      </c>
      <c r="K1468" s="377">
        <f>[1]C_InstallationDescription!K72</f>
        <v>0</v>
      </c>
      <c r="L1468" s="385" t="str">
        <f t="shared" si="5"/>
        <v>Nie dotyczy</v>
      </c>
      <c r="W1468" s="219"/>
      <c r="X1468" s="219"/>
      <c r="Y1468" s="219"/>
      <c r="Z1468" s="219"/>
    </row>
    <row r="1469" spans="1:26" hidden="1" x14ac:dyDescent="0.2">
      <c r="A1469" s="170" t="s">
        <v>246</v>
      </c>
      <c r="E1469" s="380">
        <f t="shared" si="6"/>
        <v>5</v>
      </c>
      <c r="F1469" s="894" t="str">
        <f>[1]C_InstallationDescription!F73</f>
        <v>N.A.</v>
      </c>
      <c r="G1469" s="895"/>
      <c r="H1469" s="381" t="b">
        <f>[1]C_InstallationDescription!H73</f>
        <v>0</v>
      </c>
      <c r="I1469" s="383" t="str">
        <f>[1]C_InstallationDescription!I73</f>
        <v/>
      </c>
      <c r="J1469" s="383" t="str">
        <f>[1]C_InstallationDescription!J73</f>
        <v/>
      </c>
      <c r="K1469" s="377">
        <f>[1]C_InstallationDescription!K73</f>
        <v>0</v>
      </c>
      <c r="L1469" s="385" t="str">
        <f t="shared" si="5"/>
        <v>Nie dotyczy</v>
      </c>
      <c r="W1469" s="219"/>
      <c r="X1469" s="219"/>
      <c r="Y1469" s="219"/>
      <c r="Z1469" s="219"/>
    </row>
    <row r="1470" spans="1:26" hidden="1" x14ac:dyDescent="0.2">
      <c r="A1470" s="170" t="s">
        <v>246</v>
      </c>
      <c r="E1470" s="380">
        <f t="shared" si="6"/>
        <v>6</v>
      </c>
      <c r="F1470" s="894" t="str">
        <f>[1]C_InstallationDescription!F74</f>
        <v>N.A.</v>
      </c>
      <c r="G1470" s="895"/>
      <c r="H1470" s="381" t="b">
        <f>[1]C_InstallationDescription!H74</f>
        <v>0</v>
      </c>
      <c r="I1470" s="383" t="str">
        <f>[1]C_InstallationDescription!I74</f>
        <v/>
      </c>
      <c r="J1470" s="383" t="str">
        <f>[1]C_InstallationDescription!J74</f>
        <v/>
      </c>
      <c r="K1470" s="377">
        <f>[1]C_InstallationDescription!K74</f>
        <v>0</v>
      </c>
      <c r="L1470" s="385" t="str">
        <f t="shared" si="5"/>
        <v>Nie dotyczy</v>
      </c>
      <c r="W1470" s="219"/>
      <c r="X1470" s="219"/>
      <c r="Y1470" s="219"/>
      <c r="Z1470" s="219"/>
    </row>
    <row r="1471" spans="1:26" hidden="1" x14ac:dyDescent="0.2">
      <c r="A1471" s="170" t="s">
        <v>246</v>
      </c>
      <c r="E1471" s="380">
        <f t="shared" si="6"/>
        <v>7</v>
      </c>
      <c r="F1471" s="894" t="str">
        <f>[1]C_InstallationDescription!F75</f>
        <v>N.A.</v>
      </c>
      <c r="G1471" s="895"/>
      <c r="H1471" s="381" t="b">
        <f>[1]C_InstallationDescription!H75</f>
        <v>0</v>
      </c>
      <c r="I1471" s="383" t="str">
        <f>[1]C_InstallationDescription!I75</f>
        <v/>
      </c>
      <c r="J1471" s="383" t="str">
        <f>[1]C_InstallationDescription!J75</f>
        <v/>
      </c>
      <c r="K1471" s="377">
        <f>[1]C_InstallationDescription!K75</f>
        <v>0</v>
      </c>
      <c r="L1471" s="385" t="str">
        <f t="shared" si="5"/>
        <v>Nie dotyczy</v>
      </c>
      <c r="W1471" s="219"/>
      <c r="X1471" s="219"/>
      <c r="Y1471" s="219"/>
      <c r="Z1471" s="219"/>
    </row>
    <row r="1472" spans="1:26" hidden="1" x14ac:dyDescent="0.2">
      <c r="A1472" s="170" t="s">
        <v>246</v>
      </c>
      <c r="E1472" s="380">
        <f t="shared" si="6"/>
        <v>8</v>
      </c>
      <c r="F1472" s="894" t="str">
        <f>[1]C_InstallationDescription!F76</f>
        <v>N.A.</v>
      </c>
      <c r="G1472" s="895"/>
      <c r="H1472" s="381" t="b">
        <f>[1]C_InstallationDescription!H76</f>
        <v>0</v>
      </c>
      <c r="I1472" s="383" t="str">
        <f>[1]C_InstallationDescription!I76</f>
        <v/>
      </c>
      <c r="J1472" s="383" t="str">
        <f>[1]C_InstallationDescription!J76</f>
        <v/>
      </c>
      <c r="K1472" s="377">
        <f>[1]C_InstallationDescription!K76</f>
        <v>0</v>
      </c>
      <c r="L1472" s="385" t="str">
        <f t="shared" si="5"/>
        <v>Nie dotyczy</v>
      </c>
      <c r="W1472" s="219"/>
      <c r="X1472" s="219"/>
      <c r="Y1472" s="219"/>
      <c r="Z1472" s="219"/>
    </row>
    <row r="1473" spans="1:26" hidden="1" x14ac:dyDescent="0.2">
      <c r="A1473" s="170" t="s">
        <v>246</v>
      </c>
      <c r="E1473" s="380">
        <f t="shared" si="6"/>
        <v>9</v>
      </c>
      <c r="F1473" s="894" t="str">
        <f>[1]C_InstallationDescription!F77</f>
        <v>N.A.</v>
      </c>
      <c r="G1473" s="895"/>
      <c r="H1473" s="381" t="b">
        <f>[1]C_InstallationDescription!H77</f>
        <v>0</v>
      </c>
      <c r="I1473" s="383" t="str">
        <f>[1]C_InstallationDescription!I77</f>
        <v/>
      </c>
      <c r="J1473" s="383" t="str">
        <f>[1]C_InstallationDescription!J77</f>
        <v/>
      </c>
      <c r="K1473" s="377">
        <f>[1]C_InstallationDescription!K77</f>
        <v>0</v>
      </c>
      <c r="L1473" s="385" t="str">
        <f t="shared" si="5"/>
        <v>Nie dotyczy</v>
      </c>
      <c r="W1473" s="219"/>
      <c r="X1473" s="219"/>
      <c r="Y1473" s="219"/>
      <c r="Z1473" s="219"/>
    </row>
    <row r="1474" spans="1:26" hidden="1" x14ac:dyDescent="0.2">
      <c r="A1474" s="170" t="s">
        <v>246</v>
      </c>
      <c r="E1474" s="380">
        <f t="shared" si="6"/>
        <v>10</v>
      </c>
      <c r="F1474" s="894" t="str">
        <f>[1]C_InstallationDescription!F78</f>
        <v>N.A.</v>
      </c>
      <c r="G1474" s="895"/>
      <c r="H1474" s="381" t="b">
        <f>[1]C_InstallationDescription!H78</f>
        <v>0</v>
      </c>
      <c r="I1474" s="383" t="str">
        <f>[1]C_InstallationDescription!I78</f>
        <v/>
      </c>
      <c r="J1474" s="383" t="str">
        <f>[1]C_InstallationDescription!J78</f>
        <v/>
      </c>
      <c r="K1474" s="377">
        <f>[1]C_InstallationDescription!K78</f>
        <v>0</v>
      </c>
      <c r="L1474" s="385" t="str">
        <f t="shared" si="5"/>
        <v>Nie dotyczy</v>
      </c>
      <c r="W1474" s="219"/>
      <c r="X1474" s="219"/>
      <c r="Y1474" s="219"/>
      <c r="Z1474" s="219"/>
    </row>
    <row r="1475" spans="1:26" hidden="1" x14ac:dyDescent="0.2">
      <c r="A1475" s="170" t="s">
        <v>246</v>
      </c>
      <c r="E1475" s="380">
        <f t="shared" si="6"/>
        <v>11</v>
      </c>
      <c r="F1475" s="894" t="str">
        <f>[1]C_InstallationDescription!F79</f>
        <v>N.A.</v>
      </c>
      <c r="G1475" s="895"/>
      <c r="H1475" s="381" t="b">
        <f>[1]C_InstallationDescription!H79</f>
        <v>0</v>
      </c>
      <c r="I1475" s="383" t="str">
        <f>[1]C_InstallationDescription!I79</f>
        <v/>
      </c>
      <c r="J1475" s="383" t="str">
        <f>[1]C_InstallationDescription!J79</f>
        <v/>
      </c>
      <c r="K1475" s="377">
        <f>[1]C_InstallationDescription!K79</f>
        <v>0</v>
      </c>
      <c r="L1475" s="385" t="b">
        <f t="shared" ref="L1475:L1484" si="7">IF(F1475=Euconst_NA,FALSE,TRUE)</f>
        <v>1</v>
      </c>
      <c r="W1475" s="219"/>
      <c r="X1475" s="219"/>
      <c r="Y1475" s="219"/>
      <c r="Z1475" s="219"/>
    </row>
    <row r="1476" spans="1:26" hidden="1" x14ac:dyDescent="0.2">
      <c r="A1476" s="170" t="s">
        <v>246</v>
      </c>
      <c r="E1476" s="380">
        <f t="shared" si="6"/>
        <v>12</v>
      </c>
      <c r="F1476" s="894" t="str">
        <f>[1]C_InstallationDescription!F80</f>
        <v>N.A.</v>
      </c>
      <c r="G1476" s="895"/>
      <c r="H1476" s="381" t="b">
        <f>[1]C_InstallationDescription!H80</f>
        <v>0</v>
      </c>
      <c r="I1476" s="383" t="str">
        <f>[1]C_InstallationDescription!I80</f>
        <v/>
      </c>
      <c r="J1476" s="383" t="str">
        <f>[1]C_InstallationDescription!J80</f>
        <v/>
      </c>
      <c r="K1476" s="377">
        <f>[1]C_InstallationDescription!K80</f>
        <v>0</v>
      </c>
      <c r="L1476" s="385" t="b">
        <f t="shared" si="7"/>
        <v>1</v>
      </c>
      <c r="W1476" s="219"/>
      <c r="X1476" s="219"/>
      <c r="Y1476" s="219"/>
      <c r="Z1476" s="219"/>
    </row>
    <row r="1477" spans="1:26" hidden="1" x14ac:dyDescent="0.2">
      <c r="A1477" s="170" t="s">
        <v>246</v>
      </c>
      <c r="E1477" s="380">
        <f t="shared" si="6"/>
        <v>13</v>
      </c>
      <c r="F1477" s="894" t="str">
        <f>[1]C_InstallationDescription!F81</f>
        <v>N.A.</v>
      </c>
      <c r="G1477" s="895"/>
      <c r="H1477" s="381" t="b">
        <f>[1]C_InstallationDescription!H81</f>
        <v>0</v>
      </c>
      <c r="I1477" s="383" t="str">
        <f>[1]C_InstallationDescription!I81</f>
        <v/>
      </c>
      <c r="J1477" s="383" t="str">
        <f>[1]C_InstallationDescription!J81</f>
        <v/>
      </c>
      <c r="K1477" s="377">
        <f>[1]C_InstallationDescription!K81</f>
        <v>0</v>
      </c>
      <c r="L1477" s="385" t="b">
        <f t="shared" si="7"/>
        <v>1</v>
      </c>
      <c r="W1477" s="219"/>
      <c r="X1477" s="219"/>
      <c r="Y1477" s="219"/>
      <c r="Z1477" s="219"/>
    </row>
    <row r="1478" spans="1:26" hidden="1" x14ac:dyDescent="0.2">
      <c r="A1478" s="170" t="s">
        <v>246</v>
      </c>
      <c r="E1478" s="380">
        <f t="shared" si="6"/>
        <v>14</v>
      </c>
      <c r="F1478" s="894" t="str">
        <f>[1]C_InstallationDescription!F82</f>
        <v>N.A.</v>
      </c>
      <c r="G1478" s="895"/>
      <c r="H1478" s="381" t="b">
        <f>[1]C_InstallationDescription!H82</f>
        <v>0</v>
      </c>
      <c r="I1478" s="383" t="str">
        <f>[1]C_InstallationDescription!I82</f>
        <v/>
      </c>
      <c r="J1478" s="383" t="str">
        <f>[1]C_InstallationDescription!J82</f>
        <v/>
      </c>
      <c r="K1478" s="377">
        <f>[1]C_InstallationDescription!K82</f>
        <v>0</v>
      </c>
      <c r="L1478" s="385" t="b">
        <f t="shared" si="7"/>
        <v>1</v>
      </c>
      <c r="W1478" s="219"/>
      <c r="X1478" s="219"/>
      <c r="Y1478" s="219"/>
      <c r="Z1478" s="219"/>
    </row>
    <row r="1479" spans="1:26" hidden="1" x14ac:dyDescent="0.2">
      <c r="A1479" s="170" t="s">
        <v>246</v>
      </c>
      <c r="E1479" s="380">
        <f t="shared" si="6"/>
        <v>15</v>
      </c>
      <c r="F1479" s="894" t="str">
        <f>[1]C_InstallationDescription!F83</f>
        <v>N.A.</v>
      </c>
      <c r="G1479" s="895"/>
      <c r="H1479" s="381" t="b">
        <f>[1]C_InstallationDescription!H83</f>
        <v>0</v>
      </c>
      <c r="I1479" s="383" t="str">
        <f>[1]C_InstallationDescription!I83</f>
        <v/>
      </c>
      <c r="J1479" s="383" t="str">
        <f>[1]C_InstallationDescription!J83</f>
        <v/>
      </c>
      <c r="K1479" s="377">
        <f>[1]C_InstallationDescription!K83</f>
        <v>0</v>
      </c>
      <c r="L1479" s="385" t="b">
        <f t="shared" si="7"/>
        <v>1</v>
      </c>
      <c r="W1479" s="219"/>
      <c r="X1479" s="219"/>
      <c r="Y1479" s="219"/>
      <c r="Z1479" s="219"/>
    </row>
    <row r="1480" spans="1:26" hidden="1" x14ac:dyDescent="0.2">
      <c r="A1480" s="170" t="s">
        <v>246</v>
      </c>
      <c r="E1480" s="380">
        <f t="shared" si="6"/>
        <v>16</v>
      </c>
      <c r="F1480" s="894" t="str">
        <f>[1]C_InstallationDescription!F84</f>
        <v>N.A.</v>
      </c>
      <c r="G1480" s="895"/>
      <c r="H1480" s="381" t="b">
        <f>[1]C_InstallationDescription!H84</f>
        <v>0</v>
      </c>
      <c r="I1480" s="383" t="str">
        <f>[1]C_InstallationDescription!I84</f>
        <v/>
      </c>
      <c r="J1480" s="383" t="str">
        <f>[1]C_InstallationDescription!J84</f>
        <v/>
      </c>
      <c r="K1480" s="377">
        <f>[1]C_InstallationDescription!K84</f>
        <v>0</v>
      </c>
      <c r="L1480" s="385" t="b">
        <f t="shared" si="7"/>
        <v>1</v>
      </c>
      <c r="W1480" s="219"/>
      <c r="X1480" s="219"/>
      <c r="Y1480" s="219"/>
      <c r="Z1480" s="219"/>
    </row>
    <row r="1481" spans="1:26" hidden="1" x14ac:dyDescent="0.2">
      <c r="A1481" s="170" t="s">
        <v>246</v>
      </c>
      <c r="E1481" s="380">
        <v>17</v>
      </c>
      <c r="F1481" s="894" t="str">
        <f>[1]C_InstallationDescription!F85</f>
        <v>N.A.</v>
      </c>
      <c r="G1481" s="895"/>
      <c r="H1481" s="381" t="b">
        <f>[1]C_InstallationDescription!H85</f>
        <v>0</v>
      </c>
      <c r="I1481" s="383" t="str">
        <f>[1]C_InstallationDescription!I85</f>
        <v/>
      </c>
      <c r="J1481" s="383" t="str">
        <f>[1]C_InstallationDescription!J85</f>
        <v/>
      </c>
      <c r="K1481" s="377">
        <f>[1]C_InstallationDescription!K85</f>
        <v>0</v>
      </c>
      <c r="L1481" s="385" t="b">
        <f t="shared" si="7"/>
        <v>1</v>
      </c>
      <c r="W1481" s="219"/>
      <c r="X1481" s="219"/>
      <c r="Y1481" s="219"/>
      <c r="Z1481" s="219"/>
    </row>
    <row r="1482" spans="1:26" hidden="1" x14ac:dyDescent="0.2">
      <c r="A1482" s="170" t="s">
        <v>246</v>
      </c>
      <c r="E1482" s="380">
        <v>18</v>
      </c>
      <c r="F1482" s="894" t="str">
        <f>[1]C_InstallationDescription!F86</f>
        <v>N.A.</v>
      </c>
      <c r="G1482" s="895"/>
      <c r="H1482" s="381" t="b">
        <f>[1]C_InstallationDescription!H86</f>
        <v>0</v>
      </c>
      <c r="I1482" s="383" t="str">
        <f>[1]C_InstallationDescription!I86</f>
        <v/>
      </c>
      <c r="J1482" s="383" t="str">
        <f>[1]C_InstallationDescription!J86</f>
        <v/>
      </c>
      <c r="K1482" s="377">
        <f>[1]C_InstallationDescription!K86</f>
        <v>0</v>
      </c>
      <c r="L1482" s="385" t="b">
        <f t="shared" si="7"/>
        <v>1</v>
      </c>
      <c r="W1482" s="219"/>
      <c r="X1482" s="219"/>
      <c r="Y1482" s="219"/>
      <c r="Z1482" s="219"/>
    </row>
    <row r="1483" spans="1:26" hidden="1" x14ac:dyDescent="0.2">
      <c r="A1483" s="170" t="s">
        <v>246</v>
      </c>
      <c r="E1483" s="380">
        <v>19</v>
      </c>
      <c r="F1483" s="894" t="str">
        <f>[1]C_InstallationDescription!F87</f>
        <v>N.A.</v>
      </c>
      <c r="G1483" s="895"/>
      <c r="H1483" s="381" t="b">
        <f>[1]C_InstallationDescription!H87</f>
        <v>0</v>
      </c>
      <c r="I1483" s="383" t="str">
        <f>[1]C_InstallationDescription!I87</f>
        <v/>
      </c>
      <c r="J1483" s="383" t="str">
        <f>[1]C_InstallationDescription!J87</f>
        <v/>
      </c>
      <c r="K1483" s="377">
        <f>[1]C_InstallationDescription!K87</f>
        <v>0</v>
      </c>
      <c r="L1483" s="385" t="b">
        <f t="shared" si="7"/>
        <v>1</v>
      </c>
      <c r="W1483" s="219"/>
      <c r="X1483" s="219"/>
      <c r="Y1483" s="219"/>
      <c r="Z1483" s="219"/>
    </row>
    <row r="1484" spans="1:26" hidden="1" x14ac:dyDescent="0.2">
      <c r="A1484" s="170" t="s">
        <v>246</v>
      </c>
      <c r="E1484" s="380">
        <v>20</v>
      </c>
      <c r="F1484" s="894" t="str">
        <f>[1]C_InstallationDescription!F88</f>
        <v>N.A.</v>
      </c>
      <c r="G1484" s="895"/>
      <c r="H1484" s="381" t="b">
        <f>[1]C_InstallationDescription!H88</f>
        <v>0</v>
      </c>
      <c r="I1484" s="383">
        <f>[1]C_InstallationDescription!I88</f>
        <v>0</v>
      </c>
      <c r="J1484" s="383" t="str">
        <f>[1]C_InstallationDescription!J88</f>
        <v/>
      </c>
      <c r="K1484" s="377">
        <f>[1]C_InstallationDescription!K88</f>
        <v>0</v>
      </c>
      <c r="L1484" s="385" t="b">
        <f t="shared" si="7"/>
        <v>1</v>
      </c>
      <c r="W1484" s="219"/>
      <c r="X1484" s="219"/>
      <c r="Y1484" s="219"/>
      <c r="Z1484" s="219"/>
    </row>
    <row r="1485" spans="1:26" hidden="1" x14ac:dyDescent="0.2">
      <c r="A1485" s="170" t="s">
        <v>246</v>
      </c>
      <c r="E1485" s="380">
        <v>21</v>
      </c>
      <c r="F1485" s="894" t="str">
        <f>[1]C_InstallationDescription!F89</f>
        <v>N.A.</v>
      </c>
      <c r="G1485" s="895"/>
      <c r="H1485" s="381" t="b">
        <f>[1]C_InstallationDescription!H89</f>
        <v>0</v>
      </c>
      <c r="I1485" s="383">
        <f>[1]C_InstallationDescription!I89</f>
        <v>0</v>
      </c>
      <c r="J1485" s="383" t="str">
        <f>[1]C_InstallationDescription!J89</f>
        <v/>
      </c>
      <c r="K1485" s="377">
        <f>[1]C_InstallationDescription!K89</f>
        <v>0</v>
      </c>
      <c r="L1485" s="385" t="str">
        <f>Euconst_NA</f>
        <v>Nie dotyczy</v>
      </c>
      <c r="W1485" s="219"/>
      <c r="X1485" s="219"/>
      <c r="Y1485" s="219"/>
      <c r="Z1485" s="219"/>
    </row>
    <row r="1486" spans="1:26" hidden="1" x14ac:dyDescent="0.2">
      <c r="A1486" s="170" t="s">
        <v>246</v>
      </c>
      <c r="E1486" s="380">
        <v>22</v>
      </c>
      <c r="F1486" s="894" t="str">
        <f>[1]C_InstallationDescription!F90</f>
        <v>N.A.</v>
      </c>
      <c r="G1486" s="895"/>
      <c r="H1486" s="381" t="b">
        <f>[1]C_InstallationDescription!H90</f>
        <v>0</v>
      </c>
      <c r="I1486" s="383">
        <f>[1]C_InstallationDescription!I90</f>
        <v>0</v>
      </c>
      <c r="J1486" s="383" t="str">
        <f>[1]C_InstallationDescription!J90</f>
        <v/>
      </c>
      <c r="K1486" s="377">
        <f>[1]C_InstallationDescription!K90</f>
        <v>0</v>
      </c>
      <c r="L1486" s="385" t="str">
        <f>Euconst_NA</f>
        <v>Nie dotyczy</v>
      </c>
      <c r="W1486" s="219"/>
      <c r="X1486" s="219"/>
      <c r="Y1486" s="219"/>
      <c r="Z1486" s="219"/>
    </row>
    <row r="1487" spans="1:26" hidden="1" x14ac:dyDescent="0.2">
      <c r="A1487" s="170" t="s">
        <v>246</v>
      </c>
      <c r="E1487" s="380">
        <v>23</v>
      </c>
      <c r="F1487" s="894" t="str">
        <f>[1]C_InstallationDescription!F91</f>
        <v>N.A.</v>
      </c>
      <c r="G1487" s="895"/>
      <c r="H1487" s="381" t="b">
        <f>[1]C_InstallationDescription!H91</f>
        <v>0</v>
      </c>
      <c r="I1487" s="383" t="str">
        <f>[1]C_InstallationDescription!I91</f>
        <v/>
      </c>
      <c r="J1487" s="383" t="str">
        <f>[1]C_InstallationDescription!J91</f>
        <v/>
      </c>
      <c r="K1487" s="377">
        <f>[1]C_InstallationDescription!K91</f>
        <v>0</v>
      </c>
      <c r="L1487" s="385" t="str">
        <f>Euconst_NA</f>
        <v>Nie dotyczy</v>
      </c>
      <c r="W1487" s="219"/>
      <c r="X1487" s="219"/>
      <c r="Y1487" s="219"/>
      <c r="Z1487" s="219"/>
    </row>
    <row r="1488" spans="1:26" hidden="1" x14ac:dyDescent="0.2">
      <c r="A1488" s="170" t="s">
        <v>246</v>
      </c>
      <c r="F1488" s="176" t="s">
        <v>1426</v>
      </c>
      <c r="H1488" s="176" t="s">
        <v>1427</v>
      </c>
      <c r="J1488" s="176" t="s">
        <v>1428</v>
      </c>
      <c r="W1488" s="219"/>
      <c r="X1488" s="219"/>
      <c r="Y1488" s="219"/>
      <c r="Z1488" s="219"/>
    </row>
    <row r="1489" spans="1:26" hidden="1" x14ac:dyDescent="0.2">
      <c r="A1489" s="170" t="s">
        <v>246</v>
      </c>
      <c r="W1489" s="219"/>
      <c r="X1489" s="219"/>
      <c r="Y1489" s="219"/>
      <c r="Z1489" s="219"/>
    </row>
    <row r="1490" spans="1:26" hidden="1" x14ac:dyDescent="0.2">
      <c r="A1490" s="170" t="s">
        <v>246</v>
      </c>
      <c r="E1490" s="343" t="s">
        <v>397</v>
      </c>
      <c r="F1490" s="343"/>
      <c r="G1490" s="381" t="b">
        <f>COUNTIF(F1465:F1487,Euconst_NA)&lt;23</f>
        <v>1</v>
      </c>
      <c r="W1490" s="219"/>
      <c r="X1490" s="219"/>
      <c r="Y1490" s="219"/>
      <c r="Z1490" s="219"/>
    </row>
    <row r="1491" spans="1:26" hidden="1" x14ac:dyDescent="0.2">
      <c r="A1491" s="170" t="s">
        <v>246</v>
      </c>
      <c r="W1491" s="219"/>
      <c r="X1491" s="219"/>
      <c r="Y1491" s="219"/>
      <c r="Z1491" s="219"/>
    </row>
    <row r="1492" spans="1:26" hidden="1" x14ac:dyDescent="0.2">
      <c r="A1492" s="170" t="s">
        <v>246</v>
      </c>
      <c r="E1492" s="176" t="s">
        <v>815</v>
      </c>
    </row>
    <row r="1493" spans="1:26" hidden="1" x14ac:dyDescent="0.2">
      <c r="A1493" s="170" t="s">
        <v>246</v>
      </c>
      <c r="E1493" s="386" t="str">
        <f>[1]EUwideConstants!B182</f>
        <v>None</v>
      </c>
    </row>
    <row r="1494" spans="1:26" hidden="1" x14ac:dyDescent="0.2">
      <c r="A1494" s="170" t="s">
        <v>246</v>
      </c>
      <c r="E1494" s="386" t="str">
        <f>[1]EUwideConstants!B183</f>
        <v>&lt;= 2025</v>
      </c>
    </row>
    <row r="1495" spans="1:26" hidden="1" x14ac:dyDescent="0.2">
      <c r="A1495" s="170" t="s">
        <v>246</v>
      </c>
      <c r="E1495" s="386" t="str">
        <f>[1]EUwideConstants!B184</f>
        <v>2026-2030</v>
      </c>
    </row>
    <row r="1496" spans="1:26" hidden="1" x14ac:dyDescent="0.2">
      <c r="A1496" s="170" t="s">
        <v>246</v>
      </c>
      <c r="E1496" s="386" t="str">
        <f>[1]EUwideConstants!B185</f>
        <v>2031-2035</v>
      </c>
    </row>
    <row r="1497" spans="1:26" hidden="1" x14ac:dyDescent="0.2">
      <c r="A1497" s="170" t="s">
        <v>246</v>
      </c>
      <c r="E1497" s="386" t="str">
        <f>[1]EUwideConstants!B186</f>
        <v>2036-2040</v>
      </c>
    </row>
    <row r="1498" spans="1:26" hidden="1" x14ac:dyDescent="0.2">
      <c r="A1498" s="170" t="s">
        <v>246</v>
      </c>
      <c r="E1498" s="386" t="str">
        <f>[1]EUwideConstants!B187</f>
        <v>2041-2045</v>
      </c>
    </row>
    <row r="1499" spans="1:26" hidden="1" x14ac:dyDescent="0.2">
      <c r="A1499" s="170" t="s">
        <v>246</v>
      </c>
      <c r="E1499" s="386" t="str">
        <f>[1]EUwideConstants!B188</f>
        <v>2046-2050</v>
      </c>
    </row>
    <row r="1500" spans="1:26" hidden="1" x14ac:dyDescent="0.2">
      <c r="A1500" s="170" t="s">
        <v>246</v>
      </c>
    </row>
    <row r="1501" spans="1:26" x14ac:dyDescent="0.2">
      <c r="A1501" s="170"/>
    </row>
  </sheetData>
  <sheetProtection formatCells="0" formatColumns="0" formatRows="0"/>
  <mergeCells count="1377">
    <mergeCell ref="D18:N18"/>
    <mergeCell ref="E20:N20"/>
    <mergeCell ref="E22:I22"/>
    <mergeCell ref="J22:N22"/>
    <mergeCell ref="E23:I23"/>
    <mergeCell ref="J23:N23"/>
    <mergeCell ref="E1410:F1410"/>
    <mergeCell ref="E1411:F1411"/>
    <mergeCell ref="E1414:F1414"/>
    <mergeCell ref="E1415:F1415"/>
    <mergeCell ref="E312:F312"/>
    <mergeCell ref="E313:F313"/>
    <mergeCell ref="E362:F362"/>
    <mergeCell ref="E363:F363"/>
    <mergeCell ref="E412:F412"/>
    <mergeCell ref="E413:F413"/>
    <mergeCell ref="E462:F462"/>
    <mergeCell ref="E463:F463"/>
    <mergeCell ref="E512:F512"/>
    <mergeCell ref="E513:F513"/>
    <mergeCell ref="E562:F562"/>
    <mergeCell ref="E563:F563"/>
    <mergeCell ref="E612:F612"/>
    <mergeCell ref="E613:F613"/>
    <mergeCell ref="E662:F662"/>
    <mergeCell ref="E663:F663"/>
    <mergeCell ref="E712:F712"/>
    <mergeCell ref="E713:F713"/>
    <mergeCell ref="E762:F762"/>
    <mergeCell ref="E763:F763"/>
    <mergeCell ref="E812:F812"/>
    <mergeCell ref="E813:F813"/>
    <mergeCell ref="E35:F35"/>
    <mergeCell ref="H35:I35"/>
    <mergeCell ref="E36:F36"/>
    <mergeCell ref="H36:I36"/>
    <mergeCell ref="E37:F37"/>
    <mergeCell ref="H37:I37"/>
    <mergeCell ref="E28:N28"/>
    <mergeCell ref="E29:N29"/>
    <mergeCell ref="E31:N31"/>
    <mergeCell ref="E33:F33"/>
    <mergeCell ref="H33:I33"/>
    <mergeCell ref="E34:F34"/>
    <mergeCell ref="H34:I34"/>
    <mergeCell ref="E24:I24"/>
    <mergeCell ref="J24:K24"/>
    <mergeCell ref="L24:N24"/>
    <mergeCell ref="E25:I25"/>
    <mergeCell ref="J25:N25"/>
    <mergeCell ref="E26:I26"/>
    <mergeCell ref="J26:N26"/>
    <mergeCell ref="H44:I44"/>
    <mergeCell ref="E45:F45"/>
    <mergeCell ref="H45:I45"/>
    <mergeCell ref="E46:F46"/>
    <mergeCell ref="H46:I46"/>
    <mergeCell ref="E41:F41"/>
    <mergeCell ref="H41:I41"/>
    <mergeCell ref="E42:F42"/>
    <mergeCell ref="H42:I42"/>
    <mergeCell ref="E43:F43"/>
    <mergeCell ref="H43:I43"/>
    <mergeCell ref="E38:F38"/>
    <mergeCell ref="H38:I38"/>
    <mergeCell ref="E39:F39"/>
    <mergeCell ref="H39:I39"/>
    <mergeCell ref="E40:F40"/>
    <mergeCell ref="H40:I40"/>
    <mergeCell ref="E86:G86"/>
    <mergeCell ref="E87:G87"/>
    <mergeCell ref="E88:G88"/>
    <mergeCell ref="E89:G89"/>
    <mergeCell ref="E90:G90"/>
    <mergeCell ref="E91:G91"/>
    <mergeCell ref="E80:G80"/>
    <mergeCell ref="E81:G81"/>
    <mergeCell ref="E82:G82"/>
    <mergeCell ref="E83:G83"/>
    <mergeCell ref="E84:G84"/>
    <mergeCell ref="E85:G85"/>
    <mergeCell ref="E53:F53"/>
    <mergeCell ref="H53:I53"/>
    <mergeCell ref="D75:N75"/>
    <mergeCell ref="E77:G77"/>
    <mergeCell ref="E78:G78"/>
    <mergeCell ref="E79:G79"/>
    <mergeCell ref="G61:I61"/>
    <mergeCell ref="J61:N61"/>
    <mergeCell ref="G62:I62"/>
    <mergeCell ref="J62:N62"/>
    <mergeCell ref="G63:I63"/>
    <mergeCell ref="J63:N63"/>
    <mergeCell ref="G64:I64"/>
    <mergeCell ref="J64:N64"/>
    <mergeCell ref="G58:I58"/>
    <mergeCell ref="J58:N58"/>
    <mergeCell ref="G59:I59"/>
    <mergeCell ref="J59:N59"/>
    <mergeCell ref="G60:I60"/>
    <mergeCell ref="J60:N60"/>
    <mergeCell ref="E107:G107"/>
    <mergeCell ref="E108:G108"/>
    <mergeCell ref="E109:G109"/>
    <mergeCell ref="E110:G110"/>
    <mergeCell ref="E111:G111"/>
    <mergeCell ref="E112:G112"/>
    <mergeCell ref="E98:G98"/>
    <mergeCell ref="E99:G99"/>
    <mergeCell ref="E100:G100"/>
    <mergeCell ref="D102:N102"/>
    <mergeCell ref="E104:N104"/>
    <mergeCell ref="E106:G106"/>
    <mergeCell ref="E92:G92"/>
    <mergeCell ref="E93:G93"/>
    <mergeCell ref="E94:G94"/>
    <mergeCell ref="E95:G95"/>
    <mergeCell ref="E96:G96"/>
    <mergeCell ref="E97:G97"/>
    <mergeCell ref="E125:G125"/>
    <mergeCell ref="E126:G126"/>
    <mergeCell ref="E127:G127"/>
    <mergeCell ref="E128:G128"/>
    <mergeCell ref="E129:G129"/>
    <mergeCell ref="E131:N131"/>
    <mergeCell ref="E119:G119"/>
    <mergeCell ref="E120:G120"/>
    <mergeCell ref="E121:G121"/>
    <mergeCell ref="E122:G122"/>
    <mergeCell ref="E123:G123"/>
    <mergeCell ref="E124:G124"/>
    <mergeCell ref="E113:G113"/>
    <mergeCell ref="E114:G114"/>
    <mergeCell ref="E115:G115"/>
    <mergeCell ref="E116:G116"/>
    <mergeCell ref="E117:G117"/>
    <mergeCell ref="E118:G118"/>
    <mergeCell ref="E145:G145"/>
    <mergeCell ref="E146:G146"/>
    <mergeCell ref="E147:G147"/>
    <mergeCell ref="E148:G148"/>
    <mergeCell ref="E149:G149"/>
    <mergeCell ref="E150:G150"/>
    <mergeCell ref="E139:G139"/>
    <mergeCell ref="E140:G140"/>
    <mergeCell ref="E141:G141"/>
    <mergeCell ref="E142:G142"/>
    <mergeCell ref="E143:G143"/>
    <mergeCell ref="E144:G144"/>
    <mergeCell ref="E133:G133"/>
    <mergeCell ref="E134:G134"/>
    <mergeCell ref="E135:G135"/>
    <mergeCell ref="E136:G136"/>
    <mergeCell ref="E137:G137"/>
    <mergeCell ref="E138:G138"/>
    <mergeCell ref="E165:H165"/>
    <mergeCell ref="E166:H166"/>
    <mergeCell ref="E167:H167"/>
    <mergeCell ref="E168:H168"/>
    <mergeCell ref="E169:H169"/>
    <mergeCell ref="E170:H170"/>
    <mergeCell ref="D158:N158"/>
    <mergeCell ref="E160:H160"/>
    <mergeCell ref="E161:H161"/>
    <mergeCell ref="E162:H162"/>
    <mergeCell ref="E163:H163"/>
    <mergeCell ref="E164:H164"/>
    <mergeCell ref="E151:G151"/>
    <mergeCell ref="E152:G152"/>
    <mergeCell ref="E153:G153"/>
    <mergeCell ref="E154:G154"/>
    <mergeCell ref="E155:G155"/>
    <mergeCell ref="E156:G156"/>
    <mergeCell ref="E185:H185"/>
    <mergeCell ref="E186:H186"/>
    <mergeCell ref="E187:H187"/>
    <mergeCell ref="E188:H188"/>
    <mergeCell ref="E189:H189"/>
    <mergeCell ref="E190:H190"/>
    <mergeCell ref="E178:H178"/>
    <mergeCell ref="E179:H179"/>
    <mergeCell ref="E180:H180"/>
    <mergeCell ref="E181:H181"/>
    <mergeCell ref="E182:H182"/>
    <mergeCell ref="E184:H184"/>
    <mergeCell ref="E172:H172"/>
    <mergeCell ref="E173:H173"/>
    <mergeCell ref="E174:H174"/>
    <mergeCell ref="E175:H175"/>
    <mergeCell ref="E176:H176"/>
    <mergeCell ref="E177:H177"/>
    <mergeCell ref="E203:H203"/>
    <mergeCell ref="E204:H204"/>
    <mergeCell ref="E205:H205"/>
    <mergeCell ref="E206:H206"/>
    <mergeCell ref="E207:H207"/>
    <mergeCell ref="E208:H208"/>
    <mergeCell ref="E197:H197"/>
    <mergeCell ref="E198:H198"/>
    <mergeCell ref="E199:H199"/>
    <mergeCell ref="E200:H200"/>
    <mergeCell ref="E201:H201"/>
    <mergeCell ref="E202:H202"/>
    <mergeCell ref="E191:H191"/>
    <mergeCell ref="E192:H192"/>
    <mergeCell ref="E193:H193"/>
    <mergeCell ref="E194:H194"/>
    <mergeCell ref="E195:H195"/>
    <mergeCell ref="E196:H196"/>
    <mergeCell ref="F222:G222"/>
    <mergeCell ref="H222:N222"/>
    <mergeCell ref="F223:G223"/>
    <mergeCell ref="H223:N223"/>
    <mergeCell ref="F224:G224"/>
    <mergeCell ref="H224:N224"/>
    <mergeCell ref="D216:N216"/>
    <mergeCell ref="E218:N218"/>
    <mergeCell ref="F220:G220"/>
    <mergeCell ref="H220:N220"/>
    <mergeCell ref="F221:G221"/>
    <mergeCell ref="H221:N221"/>
    <mergeCell ref="E209:H209"/>
    <mergeCell ref="E210:H210"/>
    <mergeCell ref="E211:H211"/>
    <mergeCell ref="E212:H212"/>
    <mergeCell ref="E213:H213"/>
    <mergeCell ref="E214:H214"/>
    <mergeCell ref="E232:H232"/>
    <mergeCell ref="I232:K232"/>
    <mergeCell ref="L232:N232"/>
    <mergeCell ref="E233:H233"/>
    <mergeCell ref="I233:K233"/>
    <mergeCell ref="L233:N233"/>
    <mergeCell ref="F228:G228"/>
    <mergeCell ref="H228:N228"/>
    <mergeCell ref="F229:G229"/>
    <mergeCell ref="H229:N229"/>
    <mergeCell ref="F230:G230"/>
    <mergeCell ref="H230:N230"/>
    <mergeCell ref="F225:G225"/>
    <mergeCell ref="H225:N225"/>
    <mergeCell ref="F226:G226"/>
    <mergeCell ref="H226:N226"/>
    <mergeCell ref="F227:G227"/>
    <mergeCell ref="H227:N227"/>
    <mergeCell ref="E238:H238"/>
    <mergeCell ref="I238:K238"/>
    <mergeCell ref="L238:N238"/>
    <mergeCell ref="E239:H239"/>
    <mergeCell ref="I239:K239"/>
    <mergeCell ref="L239:N239"/>
    <mergeCell ref="E236:H236"/>
    <mergeCell ref="I236:K236"/>
    <mergeCell ref="L236:N236"/>
    <mergeCell ref="E237:H237"/>
    <mergeCell ref="I237:K237"/>
    <mergeCell ref="L237:N237"/>
    <mergeCell ref="E234:H234"/>
    <mergeCell ref="I234:K234"/>
    <mergeCell ref="L234:N234"/>
    <mergeCell ref="E235:H235"/>
    <mergeCell ref="I235:K235"/>
    <mergeCell ref="L235:N235"/>
    <mergeCell ref="F259:G259"/>
    <mergeCell ref="I259:N259"/>
    <mergeCell ref="F260:G260"/>
    <mergeCell ref="I260:N260"/>
    <mergeCell ref="F261:G261"/>
    <mergeCell ref="I261:N261"/>
    <mergeCell ref="E242:H242"/>
    <mergeCell ref="I242:K242"/>
    <mergeCell ref="L242:N242"/>
    <mergeCell ref="E256:N256"/>
    <mergeCell ref="F258:G258"/>
    <mergeCell ref="I258:N258"/>
    <mergeCell ref="E240:H240"/>
    <mergeCell ref="I240:K240"/>
    <mergeCell ref="L240:N240"/>
    <mergeCell ref="E241:H241"/>
    <mergeCell ref="I241:K241"/>
    <mergeCell ref="L241:N241"/>
    <mergeCell ref="F268:G268"/>
    <mergeCell ref="I268:N268"/>
    <mergeCell ref="D270:H270"/>
    <mergeCell ref="D271:H271"/>
    <mergeCell ref="E273:N273"/>
    <mergeCell ref="F275:L275"/>
    <mergeCell ref="M275:N275"/>
    <mergeCell ref="F265:G265"/>
    <mergeCell ref="I265:N265"/>
    <mergeCell ref="F266:G266"/>
    <mergeCell ref="I266:N266"/>
    <mergeCell ref="F267:G267"/>
    <mergeCell ref="I267:N267"/>
    <mergeCell ref="F262:G262"/>
    <mergeCell ref="I262:N262"/>
    <mergeCell ref="F263:G263"/>
    <mergeCell ref="I263:N263"/>
    <mergeCell ref="F264:G264"/>
    <mergeCell ref="I264:N264"/>
    <mergeCell ref="F282:L282"/>
    <mergeCell ref="M282:N282"/>
    <mergeCell ref="F283:L283"/>
    <mergeCell ref="M283:N283"/>
    <mergeCell ref="F284:L284"/>
    <mergeCell ref="M284:N284"/>
    <mergeCell ref="F279:L279"/>
    <mergeCell ref="M279:N279"/>
    <mergeCell ref="F280:L280"/>
    <mergeCell ref="M280:N280"/>
    <mergeCell ref="F281:L281"/>
    <mergeCell ref="M281:N281"/>
    <mergeCell ref="F276:L276"/>
    <mergeCell ref="M276:N276"/>
    <mergeCell ref="F277:L277"/>
    <mergeCell ref="M277:N277"/>
    <mergeCell ref="F278:L278"/>
    <mergeCell ref="M278:N278"/>
    <mergeCell ref="F291:L291"/>
    <mergeCell ref="M291:N291"/>
    <mergeCell ref="F292:L292"/>
    <mergeCell ref="M292:N292"/>
    <mergeCell ref="F293:L293"/>
    <mergeCell ref="M293:N293"/>
    <mergeCell ref="F288:L288"/>
    <mergeCell ref="M288:N288"/>
    <mergeCell ref="F289:L289"/>
    <mergeCell ref="M289:N289"/>
    <mergeCell ref="F290:L290"/>
    <mergeCell ref="M290:N290"/>
    <mergeCell ref="F285:L285"/>
    <mergeCell ref="M285:N285"/>
    <mergeCell ref="F286:L286"/>
    <mergeCell ref="M286:N286"/>
    <mergeCell ref="F287:L287"/>
    <mergeCell ref="M287:N287"/>
    <mergeCell ref="F300:L300"/>
    <mergeCell ref="M300:N300"/>
    <mergeCell ref="F301:L301"/>
    <mergeCell ref="M301:N301"/>
    <mergeCell ref="F302:L302"/>
    <mergeCell ref="M302:N302"/>
    <mergeCell ref="F297:L297"/>
    <mergeCell ref="M297:N297"/>
    <mergeCell ref="F298:L298"/>
    <mergeCell ref="M298:N298"/>
    <mergeCell ref="F299:L299"/>
    <mergeCell ref="M299:N299"/>
    <mergeCell ref="F294:L294"/>
    <mergeCell ref="M294:N294"/>
    <mergeCell ref="F295:L295"/>
    <mergeCell ref="M295:N295"/>
    <mergeCell ref="F296:L296"/>
    <mergeCell ref="M296:N296"/>
    <mergeCell ref="E322:G322"/>
    <mergeCell ref="I324:I325"/>
    <mergeCell ref="J324:J325"/>
    <mergeCell ref="K324:K325"/>
    <mergeCell ref="L324:L325"/>
    <mergeCell ref="D307:N307"/>
    <mergeCell ref="D310:H310"/>
    <mergeCell ref="I310:N310"/>
    <mergeCell ref="I319:I320"/>
    <mergeCell ref="J319:J320"/>
    <mergeCell ref="K319:K320"/>
    <mergeCell ref="L319:L320"/>
    <mergeCell ref="M319:M320"/>
    <mergeCell ref="N319:N320"/>
    <mergeCell ref="F303:L303"/>
    <mergeCell ref="M303:N303"/>
    <mergeCell ref="F304:L304"/>
    <mergeCell ref="M304:N304"/>
    <mergeCell ref="F305:L305"/>
    <mergeCell ref="M305:N305"/>
    <mergeCell ref="E316:F316"/>
    <mergeCell ref="E317:F317"/>
    <mergeCell ref="E321:G321"/>
    <mergeCell ref="E339:F339"/>
    <mergeCell ref="E340:F340"/>
    <mergeCell ref="E346:F346"/>
    <mergeCell ref="E347:F347"/>
    <mergeCell ref="E348:F348"/>
    <mergeCell ref="E349:F349"/>
    <mergeCell ref="E333:F333"/>
    <mergeCell ref="E334:F334"/>
    <mergeCell ref="E335:F335"/>
    <mergeCell ref="E336:F336"/>
    <mergeCell ref="E337:F337"/>
    <mergeCell ref="E338:F338"/>
    <mergeCell ref="M324:M325"/>
    <mergeCell ref="N324:N325"/>
    <mergeCell ref="E326:G326"/>
    <mergeCell ref="G330:H330"/>
    <mergeCell ref="E331:F331"/>
    <mergeCell ref="E332:F332"/>
    <mergeCell ref="E371:G371"/>
    <mergeCell ref="E372:G372"/>
    <mergeCell ref="I374:I375"/>
    <mergeCell ref="J374:J375"/>
    <mergeCell ref="K374:K375"/>
    <mergeCell ref="L374:L375"/>
    <mergeCell ref="D360:H360"/>
    <mergeCell ref="I360:N360"/>
    <mergeCell ref="I369:I370"/>
    <mergeCell ref="J369:J370"/>
    <mergeCell ref="K369:K370"/>
    <mergeCell ref="L369:L370"/>
    <mergeCell ref="M369:M370"/>
    <mergeCell ref="N369:N370"/>
    <mergeCell ref="E350:F350"/>
    <mergeCell ref="E351:F351"/>
    <mergeCell ref="E352:F352"/>
    <mergeCell ref="E353:F353"/>
    <mergeCell ref="E354:F354"/>
    <mergeCell ref="E355:F355"/>
    <mergeCell ref="E366:F366"/>
    <mergeCell ref="E367:F367"/>
    <mergeCell ref="E389:F389"/>
    <mergeCell ref="E390:F390"/>
    <mergeCell ref="E396:F396"/>
    <mergeCell ref="E397:F397"/>
    <mergeCell ref="E398:F398"/>
    <mergeCell ref="E399:F399"/>
    <mergeCell ref="E383:F383"/>
    <mergeCell ref="E384:F384"/>
    <mergeCell ref="E385:F385"/>
    <mergeCell ref="E386:F386"/>
    <mergeCell ref="E387:F387"/>
    <mergeCell ref="E388:F388"/>
    <mergeCell ref="M374:M375"/>
    <mergeCell ref="N374:N375"/>
    <mergeCell ref="E376:G376"/>
    <mergeCell ref="G380:H380"/>
    <mergeCell ref="E381:F381"/>
    <mergeCell ref="E382:F382"/>
    <mergeCell ref="E421:G421"/>
    <mergeCell ref="E422:G422"/>
    <mergeCell ref="I424:I425"/>
    <mergeCell ref="J424:J425"/>
    <mergeCell ref="K424:K425"/>
    <mergeCell ref="L424:L425"/>
    <mergeCell ref="D410:H410"/>
    <mergeCell ref="I410:N410"/>
    <mergeCell ref="I419:I420"/>
    <mergeCell ref="J419:J420"/>
    <mergeCell ref="K419:K420"/>
    <mergeCell ref="L419:L420"/>
    <mergeCell ref="M419:M420"/>
    <mergeCell ref="N419:N420"/>
    <mergeCell ref="E400:F400"/>
    <mergeCell ref="E401:F401"/>
    <mergeCell ref="E402:F402"/>
    <mergeCell ref="E403:F403"/>
    <mergeCell ref="E404:F404"/>
    <mergeCell ref="E405:F405"/>
    <mergeCell ref="E416:F416"/>
    <mergeCell ref="E417:F417"/>
    <mergeCell ref="E439:F439"/>
    <mergeCell ref="E440:F440"/>
    <mergeCell ref="E446:F446"/>
    <mergeCell ref="E447:F447"/>
    <mergeCell ref="E448:F448"/>
    <mergeCell ref="E449:F449"/>
    <mergeCell ref="E433:F433"/>
    <mergeCell ref="E434:F434"/>
    <mergeCell ref="E435:F435"/>
    <mergeCell ref="E436:F436"/>
    <mergeCell ref="E437:F437"/>
    <mergeCell ref="E438:F438"/>
    <mergeCell ref="M424:M425"/>
    <mergeCell ref="N424:N425"/>
    <mergeCell ref="E426:G426"/>
    <mergeCell ref="G430:H430"/>
    <mergeCell ref="E431:F431"/>
    <mergeCell ref="E432:F432"/>
    <mergeCell ref="E471:G471"/>
    <mergeCell ref="E472:G472"/>
    <mergeCell ref="I474:I475"/>
    <mergeCell ref="J474:J475"/>
    <mergeCell ref="K474:K475"/>
    <mergeCell ref="L474:L475"/>
    <mergeCell ref="D460:H460"/>
    <mergeCell ref="I460:N460"/>
    <mergeCell ref="I469:I470"/>
    <mergeCell ref="J469:J470"/>
    <mergeCell ref="K469:K470"/>
    <mergeCell ref="L469:L470"/>
    <mergeCell ref="M469:M470"/>
    <mergeCell ref="N469:N470"/>
    <mergeCell ref="E450:F450"/>
    <mergeCell ref="E451:F451"/>
    <mergeCell ref="E452:F452"/>
    <mergeCell ref="E453:F453"/>
    <mergeCell ref="E454:F454"/>
    <mergeCell ref="E455:F455"/>
    <mergeCell ref="E466:F466"/>
    <mergeCell ref="E467:F467"/>
    <mergeCell ref="E489:F489"/>
    <mergeCell ref="E490:F490"/>
    <mergeCell ref="E496:F496"/>
    <mergeCell ref="E497:F497"/>
    <mergeCell ref="E498:F498"/>
    <mergeCell ref="E499:F499"/>
    <mergeCell ref="E483:F483"/>
    <mergeCell ref="E484:F484"/>
    <mergeCell ref="E485:F485"/>
    <mergeCell ref="E486:F486"/>
    <mergeCell ref="E487:F487"/>
    <mergeCell ref="E488:F488"/>
    <mergeCell ref="M474:M475"/>
    <mergeCell ref="N474:N475"/>
    <mergeCell ref="E476:G476"/>
    <mergeCell ref="G480:H480"/>
    <mergeCell ref="E481:F481"/>
    <mergeCell ref="E482:F482"/>
    <mergeCell ref="E521:G521"/>
    <mergeCell ref="E522:G522"/>
    <mergeCell ref="I524:I525"/>
    <mergeCell ref="J524:J525"/>
    <mergeCell ref="K524:K525"/>
    <mergeCell ref="L524:L525"/>
    <mergeCell ref="D510:H510"/>
    <mergeCell ref="I510:N510"/>
    <mergeCell ref="I519:I520"/>
    <mergeCell ref="J519:J520"/>
    <mergeCell ref="K519:K520"/>
    <mergeCell ref="L519:L520"/>
    <mergeCell ref="M519:M520"/>
    <mergeCell ref="N519:N520"/>
    <mergeCell ref="E500:F500"/>
    <mergeCell ref="E501:F501"/>
    <mergeCell ref="E502:F502"/>
    <mergeCell ref="E503:F503"/>
    <mergeCell ref="E504:F504"/>
    <mergeCell ref="E505:F505"/>
    <mergeCell ref="E516:F516"/>
    <mergeCell ref="E517:F517"/>
    <mergeCell ref="E539:F539"/>
    <mergeCell ref="E540:F540"/>
    <mergeCell ref="E546:F546"/>
    <mergeCell ref="E547:F547"/>
    <mergeCell ref="E548:F548"/>
    <mergeCell ref="E549:F549"/>
    <mergeCell ref="E533:F533"/>
    <mergeCell ref="E534:F534"/>
    <mergeCell ref="E535:F535"/>
    <mergeCell ref="E536:F536"/>
    <mergeCell ref="E537:F537"/>
    <mergeCell ref="E538:F538"/>
    <mergeCell ref="M524:M525"/>
    <mergeCell ref="N524:N525"/>
    <mergeCell ref="E526:G526"/>
    <mergeCell ref="G530:H530"/>
    <mergeCell ref="E531:F531"/>
    <mergeCell ref="E532:F532"/>
    <mergeCell ref="E571:G571"/>
    <mergeCell ref="E572:G572"/>
    <mergeCell ref="I574:I575"/>
    <mergeCell ref="J574:J575"/>
    <mergeCell ref="K574:K575"/>
    <mergeCell ref="L574:L575"/>
    <mergeCell ref="D560:H560"/>
    <mergeCell ref="I560:N560"/>
    <mergeCell ref="I569:I570"/>
    <mergeCell ref="J569:J570"/>
    <mergeCell ref="K569:K570"/>
    <mergeCell ref="L569:L570"/>
    <mergeCell ref="M569:M570"/>
    <mergeCell ref="N569:N570"/>
    <mergeCell ref="E550:F550"/>
    <mergeCell ref="E551:F551"/>
    <mergeCell ref="E552:F552"/>
    <mergeCell ref="E553:F553"/>
    <mergeCell ref="E554:F554"/>
    <mergeCell ref="E555:F555"/>
    <mergeCell ref="E566:F566"/>
    <mergeCell ref="E567:F567"/>
    <mergeCell ref="E589:F589"/>
    <mergeCell ref="E590:F590"/>
    <mergeCell ref="E596:F596"/>
    <mergeCell ref="E597:F597"/>
    <mergeCell ref="E598:F598"/>
    <mergeCell ref="E599:F599"/>
    <mergeCell ref="E583:F583"/>
    <mergeCell ref="E584:F584"/>
    <mergeCell ref="E585:F585"/>
    <mergeCell ref="E586:F586"/>
    <mergeCell ref="E587:F587"/>
    <mergeCell ref="E588:F588"/>
    <mergeCell ref="M574:M575"/>
    <mergeCell ref="N574:N575"/>
    <mergeCell ref="E576:G576"/>
    <mergeCell ref="G580:H580"/>
    <mergeCell ref="E581:F581"/>
    <mergeCell ref="E582:F582"/>
    <mergeCell ref="E621:G621"/>
    <mergeCell ref="E622:G622"/>
    <mergeCell ref="I624:I625"/>
    <mergeCell ref="J624:J625"/>
    <mergeCell ref="K624:K625"/>
    <mergeCell ref="L624:L625"/>
    <mergeCell ref="D610:H610"/>
    <mergeCell ref="I610:N610"/>
    <mergeCell ref="I619:I620"/>
    <mergeCell ref="J619:J620"/>
    <mergeCell ref="K619:K620"/>
    <mergeCell ref="L619:L620"/>
    <mergeCell ref="M619:M620"/>
    <mergeCell ref="N619:N620"/>
    <mergeCell ref="E600:F600"/>
    <mergeCell ref="E601:F601"/>
    <mergeCell ref="E602:F602"/>
    <mergeCell ref="E603:F603"/>
    <mergeCell ref="E604:F604"/>
    <mergeCell ref="E605:F605"/>
    <mergeCell ref="E616:F616"/>
    <mergeCell ref="E617:F617"/>
    <mergeCell ref="E639:F639"/>
    <mergeCell ref="E640:F640"/>
    <mergeCell ref="E646:F646"/>
    <mergeCell ref="E647:F647"/>
    <mergeCell ref="E648:F648"/>
    <mergeCell ref="E649:F649"/>
    <mergeCell ref="E633:F633"/>
    <mergeCell ref="E634:F634"/>
    <mergeCell ref="E635:F635"/>
    <mergeCell ref="E636:F636"/>
    <mergeCell ref="E637:F637"/>
    <mergeCell ref="E638:F638"/>
    <mergeCell ref="M624:M625"/>
    <mergeCell ref="N624:N625"/>
    <mergeCell ref="E626:G626"/>
    <mergeCell ref="G630:H630"/>
    <mergeCell ref="E631:F631"/>
    <mergeCell ref="E632:F632"/>
    <mergeCell ref="E671:G671"/>
    <mergeCell ref="E672:G672"/>
    <mergeCell ref="I674:I675"/>
    <mergeCell ref="J674:J675"/>
    <mergeCell ref="K674:K675"/>
    <mergeCell ref="L674:L675"/>
    <mergeCell ref="D660:H660"/>
    <mergeCell ref="I660:N660"/>
    <mergeCell ref="I669:I670"/>
    <mergeCell ref="J669:J670"/>
    <mergeCell ref="K669:K670"/>
    <mergeCell ref="L669:L670"/>
    <mergeCell ref="M669:M670"/>
    <mergeCell ref="N669:N670"/>
    <mergeCell ref="E650:F650"/>
    <mergeCell ref="E651:F651"/>
    <mergeCell ref="E652:F652"/>
    <mergeCell ref="E653:F653"/>
    <mergeCell ref="E654:F654"/>
    <mergeCell ref="E655:F655"/>
    <mergeCell ref="E666:F666"/>
    <mergeCell ref="E667:F667"/>
    <mergeCell ref="E689:F689"/>
    <mergeCell ref="E690:F690"/>
    <mergeCell ref="E696:F696"/>
    <mergeCell ref="E697:F697"/>
    <mergeCell ref="E698:F698"/>
    <mergeCell ref="E699:F699"/>
    <mergeCell ref="E683:F683"/>
    <mergeCell ref="E684:F684"/>
    <mergeCell ref="E685:F685"/>
    <mergeCell ref="E686:F686"/>
    <mergeCell ref="E687:F687"/>
    <mergeCell ref="E688:F688"/>
    <mergeCell ref="M674:M675"/>
    <mergeCell ref="N674:N675"/>
    <mergeCell ref="E676:G676"/>
    <mergeCell ref="G680:H680"/>
    <mergeCell ref="E681:F681"/>
    <mergeCell ref="E682:F682"/>
    <mergeCell ref="E721:G721"/>
    <mergeCell ref="E722:G722"/>
    <mergeCell ref="I724:I725"/>
    <mergeCell ref="J724:J725"/>
    <mergeCell ref="K724:K725"/>
    <mergeCell ref="L724:L725"/>
    <mergeCell ref="D710:H710"/>
    <mergeCell ref="I710:N710"/>
    <mergeCell ref="I719:I720"/>
    <mergeCell ref="J719:J720"/>
    <mergeCell ref="K719:K720"/>
    <mergeCell ref="L719:L720"/>
    <mergeCell ref="M719:M720"/>
    <mergeCell ref="N719:N720"/>
    <mergeCell ref="E700:F700"/>
    <mergeCell ref="E701:F701"/>
    <mergeCell ref="E702:F702"/>
    <mergeCell ref="E703:F703"/>
    <mergeCell ref="E704:F704"/>
    <mergeCell ref="E705:F705"/>
    <mergeCell ref="E716:F716"/>
    <mergeCell ref="E717:F717"/>
    <mergeCell ref="E739:F739"/>
    <mergeCell ref="E740:F740"/>
    <mergeCell ref="E746:F746"/>
    <mergeCell ref="E747:F747"/>
    <mergeCell ref="E748:F748"/>
    <mergeCell ref="E749:F749"/>
    <mergeCell ref="E733:F733"/>
    <mergeCell ref="E734:F734"/>
    <mergeCell ref="E735:F735"/>
    <mergeCell ref="E736:F736"/>
    <mergeCell ref="E737:F737"/>
    <mergeCell ref="E738:F738"/>
    <mergeCell ref="M724:M725"/>
    <mergeCell ref="N724:N725"/>
    <mergeCell ref="E726:G726"/>
    <mergeCell ref="G730:H730"/>
    <mergeCell ref="E731:F731"/>
    <mergeCell ref="E732:F732"/>
    <mergeCell ref="E771:G771"/>
    <mergeCell ref="E772:G772"/>
    <mergeCell ref="I774:I775"/>
    <mergeCell ref="J774:J775"/>
    <mergeCell ref="K774:K775"/>
    <mergeCell ref="L774:L775"/>
    <mergeCell ref="D760:H760"/>
    <mergeCell ref="I760:N760"/>
    <mergeCell ref="I769:I770"/>
    <mergeCell ref="J769:J770"/>
    <mergeCell ref="K769:K770"/>
    <mergeCell ref="L769:L770"/>
    <mergeCell ref="M769:M770"/>
    <mergeCell ref="N769:N770"/>
    <mergeCell ref="E750:F750"/>
    <mergeCell ref="E751:F751"/>
    <mergeCell ref="E752:F752"/>
    <mergeCell ref="E753:F753"/>
    <mergeCell ref="E754:F754"/>
    <mergeCell ref="E755:F755"/>
    <mergeCell ref="E766:F766"/>
    <mergeCell ref="E767:F767"/>
    <mergeCell ref="E789:F789"/>
    <mergeCell ref="E790:F790"/>
    <mergeCell ref="E796:F796"/>
    <mergeCell ref="E797:F797"/>
    <mergeCell ref="E798:F798"/>
    <mergeCell ref="E799:F799"/>
    <mergeCell ref="E783:F783"/>
    <mergeCell ref="E784:F784"/>
    <mergeCell ref="E785:F785"/>
    <mergeCell ref="E786:F786"/>
    <mergeCell ref="E787:F787"/>
    <mergeCell ref="E788:F788"/>
    <mergeCell ref="M774:M775"/>
    <mergeCell ref="N774:N775"/>
    <mergeCell ref="E776:G776"/>
    <mergeCell ref="G780:H780"/>
    <mergeCell ref="E781:F781"/>
    <mergeCell ref="E782:F782"/>
    <mergeCell ref="E821:G821"/>
    <mergeCell ref="E822:G822"/>
    <mergeCell ref="I824:I825"/>
    <mergeCell ref="J824:J825"/>
    <mergeCell ref="K824:K825"/>
    <mergeCell ref="L824:L825"/>
    <mergeCell ref="D810:H810"/>
    <mergeCell ref="I810:L810"/>
    <mergeCell ref="M810:N810"/>
    <mergeCell ref="I819:I820"/>
    <mergeCell ref="J819:J820"/>
    <mergeCell ref="K819:K820"/>
    <mergeCell ref="L819:L820"/>
    <mergeCell ref="M819:M820"/>
    <mergeCell ref="N819:N820"/>
    <mergeCell ref="E800:F800"/>
    <mergeCell ref="E801:F801"/>
    <mergeCell ref="E802:F802"/>
    <mergeCell ref="E803:F803"/>
    <mergeCell ref="E804:F804"/>
    <mergeCell ref="E805:F805"/>
    <mergeCell ref="E816:F816"/>
    <mergeCell ref="E817:F817"/>
    <mergeCell ref="E839:F839"/>
    <mergeCell ref="E840:F840"/>
    <mergeCell ref="E846:F846"/>
    <mergeCell ref="E847:F847"/>
    <mergeCell ref="E848:F848"/>
    <mergeCell ref="E849:F849"/>
    <mergeCell ref="E833:F833"/>
    <mergeCell ref="E834:F834"/>
    <mergeCell ref="E835:F835"/>
    <mergeCell ref="E836:F836"/>
    <mergeCell ref="E837:F837"/>
    <mergeCell ref="E838:F838"/>
    <mergeCell ref="M824:M825"/>
    <mergeCell ref="N824:N825"/>
    <mergeCell ref="E826:G826"/>
    <mergeCell ref="G830:H830"/>
    <mergeCell ref="E831:F831"/>
    <mergeCell ref="E832:F832"/>
    <mergeCell ref="E871:G871"/>
    <mergeCell ref="E872:G872"/>
    <mergeCell ref="I874:I875"/>
    <mergeCell ref="J874:J875"/>
    <mergeCell ref="K874:K875"/>
    <mergeCell ref="L874:L875"/>
    <mergeCell ref="D860:H860"/>
    <mergeCell ref="I860:L860"/>
    <mergeCell ref="M860:N860"/>
    <mergeCell ref="I869:I870"/>
    <mergeCell ref="J869:J870"/>
    <mergeCell ref="K869:K870"/>
    <mergeCell ref="L869:L870"/>
    <mergeCell ref="M869:M870"/>
    <mergeCell ref="N869:N870"/>
    <mergeCell ref="E850:F850"/>
    <mergeCell ref="E851:F851"/>
    <mergeCell ref="E852:F852"/>
    <mergeCell ref="E853:F853"/>
    <mergeCell ref="E854:F854"/>
    <mergeCell ref="E855:F855"/>
    <mergeCell ref="E866:F866"/>
    <mergeCell ref="E867:F867"/>
    <mergeCell ref="E862:F862"/>
    <mergeCell ref="E863:F863"/>
    <mergeCell ref="E889:F889"/>
    <mergeCell ref="E890:F890"/>
    <mergeCell ref="E896:F896"/>
    <mergeCell ref="E897:F897"/>
    <mergeCell ref="E898:F898"/>
    <mergeCell ref="E899:F899"/>
    <mergeCell ref="E883:F883"/>
    <mergeCell ref="E884:F884"/>
    <mergeCell ref="E885:F885"/>
    <mergeCell ref="E886:F886"/>
    <mergeCell ref="E887:F887"/>
    <mergeCell ref="E888:F888"/>
    <mergeCell ref="M874:M875"/>
    <mergeCell ref="N874:N875"/>
    <mergeCell ref="E876:G876"/>
    <mergeCell ref="G880:H880"/>
    <mergeCell ref="E881:F881"/>
    <mergeCell ref="E882:F882"/>
    <mergeCell ref="E921:G921"/>
    <mergeCell ref="E922:G922"/>
    <mergeCell ref="I924:I925"/>
    <mergeCell ref="J924:J925"/>
    <mergeCell ref="K924:K925"/>
    <mergeCell ref="L924:L925"/>
    <mergeCell ref="D910:H910"/>
    <mergeCell ref="I910:L910"/>
    <mergeCell ref="M910:N910"/>
    <mergeCell ref="I919:I920"/>
    <mergeCell ref="J919:J920"/>
    <mergeCell ref="K919:K920"/>
    <mergeCell ref="L919:L920"/>
    <mergeCell ref="M919:M920"/>
    <mergeCell ref="N919:N920"/>
    <mergeCell ref="E900:F900"/>
    <mergeCell ref="E901:F901"/>
    <mergeCell ref="E902:F902"/>
    <mergeCell ref="E903:F903"/>
    <mergeCell ref="E904:F904"/>
    <mergeCell ref="E905:F905"/>
    <mergeCell ref="E916:F916"/>
    <mergeCell ref="E917:F917"/>
    <mergeCell ref="E912:F912"/>
    <mergeCell ref="E913:F913"/>
    <mergeCell ref="E939:F939"/>
    <mergeCell ref="E940:F940"/>
    <mergeCell ref="E946:F946"/>
    <mergeCell ref="E947:F947"/>
    <mergeCell ref="E948:F948"/>
    <mergeCell ref="E949:F949"/>
    <mergeCell ref="E933:F933"/>
    <mergeCell ref="E934:F934"/>
    <mergeCell ref="E935:F935"/>
    <mergeCell ref="E936:F936"/>
    <mergeCell ref="E937:F937"/>
    <mergeCell ref="E938:F938"/>
    <mergeCell ref="M924:M925"/>
    <mergeCell ref="N924:N925"/>
    <mergeCell ref="E926:G926"/>
    <mergeCell ref="G930:H930"/>
    <mergeCell ref="E931:F931"/>
    <mergeCell ref="E932:F932"/>
    <mergeCell ref="E971:G971"/>
    <mergeCell ref="E972:G972"/>
    <mergeCell ref="I974:I975"/>
    <mergeCell ref="J974:J975"/>
    <mergeCell ref="K974:K975"/>
    <mergeCell ref="L974:L975"/>
    <mergeCell ref="D960:H960"/>
    <mergeCell ref="I960:L960"/>
    <mergeCell ref="M960:N960"/>
    <mergeCell ref="I969:I970"/>
    <mergeCell ref="J969:J970"/>
    <mergeCell ref="K969:K970"/>
    <mergeCell ref="L969:L970"/>
    <mergeCell ref="M969:M970"/>
    <mergeCell ref="N969:N970"/>
    <mergeCell ref="E950:F950"/>
    <mergeCell ref="E951:F951"/>
    <mergeCell ref="E952:F952"/>
    <mergeCell ref="E953:F953"/>
    <mergeCell ref="E954:F954"/>
    <mergeCell ref="E955:F955"/>
    <mergeCell ref="E966:F966"/>
    <mergeCell ref="E967:F967"/>
    <mergeCell ref="E963:F963"/>
    <mergeCell ref="E962:F962"/>
    <mergeCell ref="E989:F989"/>
    <mergeCell ref="E990:F990"/>
    <mergeCell ref="E996:F996"/>
    <mergeCell ref="E997:F997"/>
    <mergeCell ref="E998:F998"/>
    <mergeCell ref="E999:F999"/>
    <mergeCell ref="E983:F983"/>
    <mergeCell ref="E984:F984"/>
    <mergeCell ref="E985:F985"/>
    <mergeCell ref="E986:F986"/>
    <mergeCell ref="E987:F987"/>
    <mergeCell ref="E988:F988"/>
    <mergeCell ref="M974:M975"/>
    <mergeCell ref="N974:N975"/>
    <mergeCell ref="E976:G976"/>
    <mergeCell ref="G980:H980"/>
    <mergeCell ref="E981:F981"/>
    <mergeCell ref="E982:F982"/>
    <mergeCell ref="E1021:G1021"/>
    <mergeCell ref="E1022:G1022"/>
    <mergeCell ref="I1024:I1025"/>
    <mergeCell ref="J1024:J1025"/>
    <mergeCell ref="K1024:K1025"/>
    <mergeCell ref="L1024:L1025"/>
    <mergeCell ref="D1010:H1010"/>
    <mergeCell ref="I1010:L1010"/>
    <mergeCell ref="M1010:N1010"/>
    <mergeCell ref="I1019:I1020"/>
    <mergeCell ref="J1019:J1020"/>
    <mergeCell ref="K1019:K1020"/>
    <mergeCell ref="L1019:L1020"/>
    <mergeCell ref="M1019:M1020"/>
    <mergeCell ref="N1019:N1020"/>
    <mergeCell ref="E1000:F1000"/>
    <mergeCell ref="E1001:F1001"/>
    <mergeCell ref="E1002:F1002"/>
    <mergeCell ref="E1003:F1003"/>
    <mergeCell ref="E1004:F1004"/>
    <mergeCell ref="E1005:F1005"/>
    <mergeCell ref="E1016:F1016"/>
    <mergeCell ref="E1017:F1017"/>
    <mergeCell ref="E1012:F1012"/>
    <mergeCell ref="E1013:F1013"/>
    <mergeCell ref="E1039:F1039"/>
    <mergeCell ref="E1040:F1040"/>
    <mergeCell ref="E1046:F1046"/>
    <mergeCell ref="E1047:F1047"/>
    <mergeCell ref="E1048:F1048"/>
    <mergeCell ref="E1049:F1049"/>
    <mergeCell ref="E1033:F1033"/>
    <mergeCell ref="E1034:F1034"/>
    <mergeCell ref="E1035:F1035"/>
    <mergeCell ref="E1036:F1036"/>
    <mergeCell ref="E1037:F1037"/>
    <mergeCell ref="E1038:F1038"/>
    <mergeCell ref="M1024:M1025"/>
    <mergeCell ref="N1024:N1025"/>
    <mergeCell ref="E1026:G1026"/>
    <mergeCell ref="G1030:H1030"/>
    <mergeCell ref="E1031:F1031"/>
    <mergeCell ref="E1032:F1032"/>
    <mergeCell ref="E1071:G1071"/>
    <mergeCell ref="E1072:G1072"/>
    <mergeCell ref="I1074:I1075"/>
    <mergeCell ref="J1074:J1075"/>
    <mergeCell ref="K1074:K1075"/>
    <mergeCell ref="L1074:L1075"/>
    <mergeCell ref="D1060:H1060"/>
    <mergeCell ref="I1060:L1060"/>
    <mergeCell ref="M1060:N1060"/>
    <mergeCell ref="I1069:I1070"/>
    <mergeCell ref="J1069:J1070"/>
    <mergeCell ref="K1069:K1070"/>
    <mergeCell ref="L1069:L1070"/>
    <mergeCell ref="M1069:M1070"/>
    <mergeCell ref="N1069:N1070"/>
    <mergeCell ref="E1050:F1050"/>
    <mergeCell ref="E1051:F1051"/>
    <mergeCell ref="E1052:F1052"/>
    <mergeCell ref="E1053:F1053"/>
    <mergeCell ref="E1054:F1054"/>
    <mergeCell ref="E1055:F1055"/>
    <mergeCell ref="E1066:F1066"/>
    <mergeCell ref="E1067:F1067"/>
    <mergeCell ref="E1062:F1062"/>
    <mergeCell ref="E1063:F1063"/>
    <mergeCell ref="E1089:F1089"/>
    <mergeCell ref="E1090:F1090"/>
    <mergeCell ref="E1096:F1096"/>
    <mergeCell ref="E1097:F1097"/>
    <mergeCell ref="E1098:F1098"/>
    <mergeCell ref="E1099:F1099"/>
    <mergeCell ref="E1083:F1083"/>
    <mergeCell ref="E1084:F1084"/>
    <mergeCell ref="E1085:F1085"/>
    <mergeCell ref="E1086:F1086"/>
    <mergeCell ref="E1087:F1087"/>
    <mergeCell ref="E1088:F1088"/>
    <mergeCell ref="M1074:M1075"/>
    <mergeCell ref="N1074:N1075"/>
    <mergeCell ref="E1076:G1076"/>
    <mergeCell ref="G1080:H1080"/>
    <mergeCell ref="E1081:F1081"/>
    <mergeCell ref="E1082:F1082"/>
    <mergeCell ref="E1121:G1121"/>
    <mergeCell ref="E1122:G1122"/>
    <mergeCell ref="I1124:I1125"/>
    <mergeCell ref="J1124:J1125"/>
    <mergeCell ref="K1124:K1125"/>
    <mergeCell ref="L1124:L1125"/>
    <mergeCell ref="D1110:H1110"/>
    <mergeCell ref="I1110:L1110"/>
    <mergeCell ref="M1110:N1110"/>
    <mergeCell ref="I1119:I1120"/>
    <mergeCell ref="J1119:J1120"/>
    <mergeCell ref="K1119:K1120"/>
    <mergeCell ref="L1119:L1120"/>
    <mergeCell ref="M1119:M1120"/>
    <mergeCell ref="N1119:N1120"/>
    <mergeCell ref="E1100:F1100"/>
    <mergeCell ref="E1101:F1101"/>
    <mergeCell ref="E1102:F1102"/>
    <mergeCell ref="E1103:F1103"/>
    <mergeCell ref="E1104:F1104"/>
    <mergeCell ref="E1105:F1105"/>
    <mergeCell ref="E1116:F1116"/>
    <mergeCell ref="E1117:F1117"/>
    <mergeCell ref="E1112:F1112"/>
    <mergeCell ref="E1113:F1113"/>
    <mergeCell ref="E1139:F1139"/>
    <mergeCell ref="E1140:F1140"/>
    <mergeCell ref="E1146:F1146"/>
    <mergeCell ref="E1147:F1147"/>
    <mergeCell ref="E1148:F1148"/>
    <mergeCell ref="E1149:F1149"/>
    <mergeCell ref="E1133:F1133"/>
    <mergeCell ref="E1134:F1134"/>
    <mergeCell ref="E1135:F1135"/>
    <mergeCell ref="E1136:F1136"/>
    <mergeCell ref="E1137:F1137"/>
    <mergeCell ref="E1138:F1138"/>
    <mergeCell ref="M1124:M1125"/>
    <mergeCell ref="N1124:N1125"/>
    <mergeCell ref="E1126:G1126"/>
    <mergeCell ref="G1130:H1130"/>
    <mergeCell ref="E1131:F1131"/>
    <mergeCell ref="E1132:F1132"/>
    <mergeCell ref="E1171:G1171"/>
    <mergeCell ref="E1172:G1172"/>
    <mergeCell ref="I1174:I1175"/>
    <mergeCell ref="J1174:J1175"/>
    <mergeCell ref="K1174:K1175"/>
    <mergeCell ref="L1174:L1175"/>
    <mergeCell ref="D1160:H1160"/>
    <mergeCell ref="I1160:L1160"/>
    <mergeCell ref="M1160:N1160"/>
    <mergeCell ref="I1169:I1170"/>
    <mergeCell ref="J1169:J1170"/>
    <mergeCell ref="K1169:K1170"/>
    <mergeCell ref="L1169:L1170"/>
    <mergeCell ref="M1169:M1170"/>
    <mergeCell ref="N1169:N1170"/>
    <mergeCell ref="E1150:F1150"/>
    <mergeCell ref="E1151:F1151"/>
    <mergeCell ref="E1152:F1152"/>
    <mergeCell ref="E1153:F1153"/>
    <mergeCell ref="E1154:F1154"/>
    <mergeCell ref="E1155:F1155"/>
    <mergeCell ref="E1166:F1166"/>
    <mergeCell ref="E1167:F1167"/>
    <mergeCell ref="E1162:F1162"/>
    <mergeCell ref="E1163:F1163"/>
    <mergeCell ref="E1189:F1189"/>
    <mergeCell ref="E1190:F1190"/>
    <mergeCell ref="E1196:F1196"/>
    <mergeCell ref="E1197:F1197"/>
    <mergeCell ref="E1198:F1198"/>
    <mergeCell ref="E1199:F1199"/>
    <mergeCell ref="E1183:F1183"/>
    <mergeCell ref="E1184:F1184"/>
    <mergeCell ref="E1185:F1185"/>
    <mergeCell ref="E1186:F1186"/>
    <mergeCell ref="E1187:F1187"/>
    <mergeCell ref="E1188:F1188"/>
    <mergeCell ref="M1174:M1175"/>
    <mergeCell ref="N1174:N1175"/>
    <mergeCell ref="E1176:G1176"/>
    <mergeCell ref="G1180:H1180"/>
    <mergeCell ref="E1181:F1181"/>
    <mergeCell ref="E1182:F1182"/>
    <mergeCell ref="E1221:G1221"/>
    <mergeCell ref="E1222:G1222"/>
    <mergeCell ref="I1224:I1225"/>
    <mergeCell ref="J1224:J1225"/>
    <mergeCell ref="K1224:K1225"/>
    <mergeCell ref="L1224:L1225"/>
    <mergeCell ref="D1210:H1210"/>
    <mergeCell ref="I1210:L1210"/>
    <mergeCell ref="M1210:N1210"/>
    <mergeCell ref="I1219:I1220"/>
    <mergeCell ref="J1219:J1220"/>
    <mergeCell ref="K1219:K1220"/>
    <mergeCell ref="L1219:L1220"/>
    <mergeCell ref="M1219:M1220"/>
    <mergeCell ref="N1219:N1220"/>
    <mergeCell ref="E1200:F1200"/>
    <mergeCell ref="E1201:F1201"/>
    <mergeCell ref="E1202:F1202"/>
    <mergeCell ref="E1203:F1203"/>
    <mergeCell ref="E1204:F1204"/>
    <mergeCell ref="E1205:F1205"/>
    <mergeCell ref="E1216:F1216"/>
    <mergeCell ref="E1217:F1217"/>
    <mergeCell ref="E1212:F1212"/>
    <mergeCell ref="E1213:F1213"/>
    <mergeCell ref="E1239:F1239"/>
    <mergeCell ref="E1240:F1240"/>
    <mergeCell ref="E1246:F1246"/>
    <mergeCell ref="E1247:F1247"/>
    <mergeCell ref="E1248:F1248"/>
    <mergeCell ref="E1249:F1249"/>
    <mergeCell ref="E1233:F1233"/>
    <mergeCell ref="E1234:F1234"/>
    <mergeCell ref="E1235:F1235"/>
    <mergeCell ref="E1236:F1236"/>
    <mergeCell ref="E1237:F1237"/>
    <mergeCell ref="E1238:F1238"/>
    <mergeCell ref="M1224:M1225"/>
    <mergeCell ref="N1224:N1225"/>
    <mergeCell ref="E1226:G1226"/>
    <mergeCell ref="G1230:H1230"/>
    <mergeCell ref="E1231:F1231"/>
    <mergeCell ref="E1232:F1232"/>
    <mergeCell ref="E1271:G1271"/>
    <mergeCell ref="E1272:G1272"/>
    <mergeCell ref="I1274:I1275"/>
    <mergeCell ref="J1274:J1275"/>
    <mergeCell ref="K1274:K1275"/>
    <mergeCell ref="L1274:L1275"/>
    <mergeCell ref="D1260:H1260"/>
    <mergeCell ref="I1260:L1260"/>
    <mergeCell ref="M1260:N1260"/>
    <mergeCell ref="I1269:I1270"/>
    <mergeCell ref="J1269:J1270"/>
    <mergeCell ref="K1269:K1270"/>
    <mergeCell ref="L1269:L1270"/>
    <mergeCell ref="M1269:M1270"/>
    <mergeCell ref="N1269:N1270"/>
    <mergeCell ref="E1250:F1250"/>
    <mergeCell ref="E1251:F1251"/>
    <mergeCell ref="E1252:F1252"/>
    <mergeCell ref="E1253:F1253"/>
    <mergeCell ref="E1254:F1254"/>
    <mergeCell ref="E1255:F1255"/>
    <mergeCell ref="E1266:F1266"/>
    <mergeCell ref="E1267:F1267"/>
    <mergeCell ref="E1262:F1262"/>
    <mergeCell ref="E1263:F1263"/>
    <mergeCell ref="E1289:F1289"/>
    <mergeCell ref="E1290:F1290"/>
    <mergeCell ref="E1296:F1296"/>
    <mergeCell ref="E1297:F1297"/>
    <mergeCell ref="E1298:F1298"/>
    <mergeCell ref="E1299:F1299"/>
    <mergeCell ref="E1283:F1283"/>
    <mergeCell ref="E1284:F1284"/>
    <mergeCell ref="E1285:F1285"/>
    <mergeCell ref="E1286:F1286"/>
    <mergeCell ref="E1287:F1287"/>
    <mergeCell ref="E1288:F1288"/>
    <mergeCell ref="M1274:M1275"/>
    <mergeCell ref="N1274:N1275"/>
    <mergeCell ref="E1276:G1276"/>
    <mergeCell ref="G1280:H1280"/>
    <mergeCell ref="E1281:F1281"/>
    <mergeCell ref="E1282:F1282"/>
    <mergeCell ref="E1321:G1321"/>
    <mergeCell ref="E1322:G1322"/>
    <mergeCell ref="I1324:I1325"/>
    <mergeCell ref="J1324:J1325"/>
    <mergeCell ref="K1324:K1325"/>
    <mergeCell ref="L1324:L1325"/>
    <mergeCell ref="D1310:H1310"/>
    <mergeCell ref="I1310:L1310"/>
    <mergeCell ref="M1310:N1310"/>
    <mergeCell ref="I1319:I1320"/>
    <mergeCell ref="J1319:J1320"/>
    <mergeCell ref="K1319:K1320"/>
    <mergeCell ref="L1319:L1320"/>
    <mergeCell ref="M1319:M1320"/>
    <mergeCell ref="N1319:N1320"/>
    <mergeCell ref="E1300:F1300"/>
    <mergeCell ref="E1301:F1301"/>
    <mergeCell ref="E1302:F1302"/>
    <mergeCell ref="E1303:F1303"/>
    <mergeCell ref="E1304:F1304"/>
    <mergeCell ref="E1305:F1305"/>
    <mergeCell ref="E1316:F1316"/>
    <mergeCell ref="E1317:F1317"/>
    <mergeCell ref="E1313:F1313"/>
    <mergeCell ref="E1312:F1312"/>
    <mergeCell ref="E1339:F1339"/>
    <mergeCell ref="E1340:F1340"/>
    <mergeCell ref="E1346:F1346"/>
    <mergeCell ref="E1347:F1347"/>
    <mergeCell ref="E1348:F1348"/>
    <mergeCell ref="E1349:F1349"/>
    <mergeCell ref="E1333:F1333"/>
    <mergeCell ref="E1334:F1334"/>
    <mergeCell ref="E1335:F1335"/>
    <mergeCell ref="E1336:F1336"/>
    <mergeCell ref="E1337:F1337"/>
    <mergeCell ref="E1338:F1338"/>
    <mergeCell ref="M1324:M1325"/>
    <mergeCell ref="N1324:N1325"/>
    <mergeCell ref="E1326:G1326"/>
    <mergeCell ref="G1330:H1330"/>
    <mergeCell ref="E1331:F1331"/>
    <mergeCell ref="E1332:F1332"/>
    <mergeCell ref="D1359:H1359"/>
    <mergeCell ref="I1359:L1359"/>
    <mergeCell ref="M1359:N1359"/>
    <mergeCell ref="I1368:I1369"/>
    <mergeCell ref="J1368:J1369"/>
    <mergeCell ref="K1368:K1369"/>
    <mergeCell ref="L1368:L1369"/>
    <mergeCell ref="M1368:M1369"/>
    <mergeCell ref="N1368:N1369"/>
    <mergeCell ref="E1350:F1350"/>
    <mergeCell ref="E1351:F1351"/>
    <mergeCell ref="E1352:F1352"/>
    <mergeCell ref="E1353:F1353"/>
    <mergeCell ref="E1354:F1354"/>
    <mergeCell ref="E1355:F1355"/>
    <mergeCell ref="E1365:F1365"/>
    <mergeCell ref="E1366:F1366"/>
    <mergeCell ref="E1361:F1361"/>
    <mergeCell ref="E1362:F1362"/>
    <mergeCell ref="E1395:F1395"/>
    <mergeCell ref="E1396:F1396"/>
    <mergeCell ref="E1397:F1397"/>
    <mergeCell ref="E1398:F1398"/>
    <mergeCell ref="E1382:F1382"/>
    <mergeCell ref="E1383:F1383"/>
    <mergeCell ref="E1384:F1384"/>
    <mergeCell ref="E1385:F1385"/>
    <mergeCell ref="E1386:F1386"/>
    <mergeCell ref="E1387:F1387"/>
    <mergeCell ref="M1373:M1374"/>
    <mergeCell ref="N1373:N1374"/>
    <mergeCell ref="E1375:G1375"/>
    <mergeCell ref="G1379:H1379"/>
    <mergeCell ref="E1380:F1380"/>
    <mergeCell ref="E1381:F1381"/>
    <mergeCell ref="E1370:G1370"/>
    <mergeCell ref="E1371:G1371"/>
    <mergeCell ref="I1373:I1374"/>
    <mergeCell ref="J1373:J1374"/>
    <mergeCell ref="K1373:K1374"/>
    <mergeCell ref="L1373:L1374"/>
    <mergeCell ref="E1453:F1453"/>
    <mergeCell ref="E1437:F1437"/>
    <mergeCell ref="E1438:F1438"/>
    <mergeCell ref="E1444:F1444"/>
    <mergeCell ref="E1445:F1445"/>
    <mergeCell ref="E1446:F1446"/>
    <mergeCell ref="E1447:F1447"/>
    <mergeCell ref="E1431:F1431"/>
    <mergeCell ref="E1432:F1432"/>
    <mergeCell ref="E1433:F1433"/>
    <mergeCell ref="E1434:F1434"/>
    <mergeCell ref="E1435:F1435"/>
    <mergeCell ref="E1436:F1436"/>
    <mergeCell ref="M1422:M1423"/>
    <mergeCell ref="N1422:N1423"/>
    <mergeCell ref="E1424:G1424"/>
    <mergeCell ref="G1428:H1428"/>
    <mergeCell ref="E1429:F1429"/>
    <mergeCell ref="E1430:F1430"/>
    <mergeCell ref="I1422:I1423"/>
    <mergeCell ref="J1422:J1423"/>
    <mergeCell ref="K1422:K1423"/>
    <mergeCell ref="L1422:L1423"/>
    <mergeCell ref="F6:N6"/>
    <mergeCell ref="F7:N7"/>
    <mergeCell ref="F8:N8"/>
    <mergeCell ref="F15:N15"/>
    <mergeCell ref="E55:N55"/>
    <mergeCell ref="F14:N14"/>
    <mergeCell ref="E4:N4"/>
    <mergeCell ref="H5:K5"/>
    <mergeCell ref="E1448:F1448"/>
    <mergeCell ref="E1449:F1449"/>
    <mergeCell ref="E1450:F1450"/>
    <mergeCell ref="E1451:F1451"/>
    <mergeCell ref="E1452:F1452"/>
    <mergeCell ref="E1419:G1419"/>
    <mergeCell ref="E1420:G1420"/>
    <mergeCell ref="D1408:H1408"/>
    <mergeCell ref="I1408:L1408"/>
    <mergeCell ref="M1408:N1408"/>
    <mergeCell ref="I1417:I1418"/>
    <mergeCell ref="J1417:J1418"/>
    <mergeCell ref="K1417:K1418"/>
    <mergeCell ref="L1417:L1418"/>
    <mergeCell ref="M1417:M1418"/>
    <mergeCell ref="N1417:N1418"/>
    <mergeCell ref="E1399:F1399"/>
    <mergeCell ref="E1400:F1400"/>
    <mergeCell ref="E1401:F1401"/>
    <mergeCell ref="E1402:F1402"/>
    <mergeCell ref="E1403:F1403"/>
    <mergeCell ref="E1404:F1404"/>
    <mergeCell ref="E1388:F1388"/>
    <mergeCell ref="E1389:F1389"/>
    <mergeCell ref="G67:I67"/>
    <mergeCell ref="J67:N67"/>
    <mergeCell ref="G68:I68"/>
    <mergeCell ref="J68:N68"/>
    <mergeCell ref="G69:I69"/>
    <mergeCell ref="J69:N69"/>
    <mergeCell ref="G70:I70"/>
    <mergeCell ref="J70:N70"/>
    <mergeCell ref="G71:I71"/>
    <mergeCell ref="J71:N71"/>
    <mergeCell ref="G72:I72"/>
    <mergeCell ref="J72:N72"/>
    <mergeCell ref="G73:I73"/>
    <mergeCell ref="J73:N73"/>
    <mergeCell ref="F9:N9"/>
    <mergeCell ref="F10:N10"/>
    <mergeCell ref="F11:N11"/>
    <mergeCell ref="F13:N13"/>
    <mergeCell ref="F12:N12"/>
    <mergeCell ref="E50:F50"/>
    <mergeCell ref="H50:I50"/>
    <mergeCell ref="E51:F51"/>
    <mergeCell ref="H51:I51"/>
    <mergeCell ref="E52:F52"/>
    <mergeCell ref="H52:I52"/>
    <mergeCell ref="E47:F47"/>
    <mergeCell ref="H47:I47"/>
    <mergeCell ref="E48:F48"/>
    <mergeCell ref="H48:I48"/>
    <mergeCell ref="E49:F49"/>
    <mergeCell ref="H49:I49"/>
    <mergeCell ref="E44:F44"/>
    <mergeCell ref="F1483:G1483"/>
    <mergeCell ref="F1484:G1484"/>
    <mergeCell ref="F1485:G1485"/>
    <mergeCell ref="F1486:G1486"/>
    <mergeCell ref="F1487:G1487"/>
    <mergeCell ref="F1474:G1474"/>
    <mergeCell ref="F1475:G1475"/>
    <mergeCell ref="F1476:G1476"/>
    <mergeCell ref="F1477:G1477"/>
    <mergeCell ref="F1478:G1478"/>
    <mergeCell ref="F1479:G1479"/>
    <mergeCell ref="F1480:G1480"/>
    <mergeCell ref="F1481:G1481"/>
    <mergeCell ref="F1482:G1482"/>
    <mergeCell ref="F1465:G1465"/>
    <mergeCell ref="F1466:G1466"/>
    <mergeCell ref="F1467:G1467"/>
    <mergeCell ref="F1468:G1468"/>
    <mergeCell ref="F1469:G1469"/>
    <mergeCell ref="F1470:G1470"/>
    <mergeCell ref="F1471:G1471"/>
    <mergeCell ref="F1472:G1472"/>
    <mergeCell ref="F1473:G1473"/>
  </mergeCells>
  <conditionalFormatting sqref="C312:G313 C315:H315 C316:N317 C362:G363 C365:H365 C366:N367 C412:G413 C415:H415 C416:N417 C462:G463 C465:H465 C466:N467 C512:G513 C515:H515 C516:N517 C562:G563 C565:H565 C566:N567 C612:G613 C615:H615 C616:N617 C662:G663 C665:H665 C666:N667 C712:G713 C715:H715 C716:N717 C762:G763 C765:H765 C766:N767 C812:G813 C815:H815 C816:N817 C862:G863 C865:H865 C866:N867 C912:G913 C915:H915 C916:N917 C962:G963 C965:H965 C966:N967 C1012:G1013 C1015:H1015 C1016:N1017 C1062:G1063 C1065:H1065 C1066:N1067 C1112:G1113 C1115:H1115 C1116:N1117 C1162:G1163 C1165:H1165 C1166:N1167 C1212:G1213 C1215:H1215 C1216:N1217 C1262:G1263 C1265:H1265 C1266:N1267 C1312:G1313 C1315:H1315 C1316:N1317 C1361:G1362 C1364:H1364 C1365:N1366 C1410:G1411 C1413:H1413 C1414:N1415">
    <cfRule type="expression" dxfId="149" priority="19623">
      <formula>INDEX(#REF!,MATCH(MAX(INDIRECT(ADDRESS(1,3)&amp;":"&amp;ADDRESS(ROW(D312),3))),$C:$C,0))</formula>
    </cfRule>
  </conditionalFormatting>
  <conditionalFormatting sqref="I316:I317 I366:I367 I416:I417 I466:I467 I516:I517 I566:I567 I616:I617 I666:I667 I716:I717 I766:I767 I816:I817 I866:I867 I916:I917 I966:I967 I1016:I1017 I1066:I1067 I1116:I1117 I1166:I1167 I1216:I1217 I1266:I1267 I1316:I1317 I1365:I1366 I1414:I1415">
    <cfRule type="expression" dxfId="148" priority="70">
      <formula>Z316</formula>
    </cfRule>
  </conditionalFormatting>
  <conditionalFormatting sqref="I107:N129">
    <cfRule type="dataBar" priority="142">
      <dataBar>
        <cfvo type="min"/>
        <cfvo type="max"/>
        <color rgb="FF638EC6"/>
      </dataBar>
      <extLst>
        <ext xmlns:x14="http://schemas.microsoft.com/office/spreadsheetml/2009/9/main" uri="{B025F937-C7B1-47D3-B67F-A62EFF666E3E}">
          <x14:id>{71985A5F-DED5-4930-9AC5-C5FCD35A1215}</x14:id>
        </ext>
      </extLst>
    </cfRule>
  </conditionalFormatting>
  <conditionalFormatting sqref="I134:N156">
    <cfRule type="dataBar" priority="141">
      <dataBar>
        <cfvo type="min"/>
        <cfvo type="max"/>
        <color rgb="FF638EC6"/>
      </dataBar>
      <extLst>
        <ext xmlns:x14="http://schemas.microsoft.com/office/spreadsheetml/2009/9/main" uri="{B025F937-C7B1-47D3-B67F-A62EFF666E3E}">
          <x14:id>{AB33505A-9B00-41ED-A2C7-281A06EB1344}</x14:id>
        </ext>
      </extLst>
    </cfRule>
  </conditionalFormatting>
  <conditionalFormatting sqref="I161:N170 I173:N182 I185:N214">
    <cfRule type="expression" dxfId="147" priority="140">
      <formula>I161=1</formula>
    </cfRule>
  </conditionalFormatting>
  <conditionalFormatting sqref="I217:N217">
    <cfRule type="expression" dxfId="146" priority="139">
      <formula>I217=1</formula>
    </cfRule>
  </conditionalFormatting>
  <conditionalFormatting sqref="I331:N340">
    <cfRule type="cellIs" dxfId="145" priority="143" operator="equal">
      <formula>0</formula>
    </cfRule>
  </conditionalFormatting>
  <conditionalFormatting sqref="I346:N355">
    <cfRule type="cellIs" dxfId="144" priority="90" operator="equal">
      <formula>0</formula>
    </cfRule>
  </conditionalFormatting>
  <conditionalFormatting sqref="I346:N356">
    <cfRule type="dataBar" priority="89">
      <dataBar>
        <cfvo type="num" val="-1"/>
        <cfvo type="max"/>
        <color rgb="FF638EC6"/>
      </dataBar>
      <extLst>
        <ext xmlns:x14="http://schemas.microsoft.com/office/spreadsheetml/2009/9/main" uri="{B025F937-C7B1-47D3-B67F-A62EFF666E3E}">
          <x14:id>{3A954390-4FEB-4DA4-A0FD-00B90128CF31}</x14:id>
        </ext>
      </extLst>
    </cfRule>
  </conditionalFormatting>
  <conditionalFormatting sqref="I381:N390">
    <cfRule type="cellIs" dxfId="143" priority="134" operator="equal">
      <formula>0</formula>
    </cfRule>
  </conditionalFormatting>
  <conditionalFormatting sqref="I396:N405">
    <cfRule type="cellIs" dxfId="142" priority="92" operator="equal">
      <formula>0</formula>
    </cfRule>
  </conditionalFormatting>
  <conditionalFormatting sqref="I396:N406">
    <cfRule type="dataBar" priority="91">
      <dataBar>
        <cfvo type="num" val="-1"/>
        <cfvo type="max"/>
        <color rgb="FF638EC6"/>
      </dataBar>
      <extLst>
        <ext xmlns:x14="http://schemas.microsoft.com/office/spreadsheetml/2009/9/main" uri="{B025F937-C7B1-47D3-B67F-A62EFF666E3E}">
          <x14:id>{7C1E37A6-7396-4F3E-8EF0-0812DC3936FF}</x14:id>
        </ext>
      </extLst>
    </cfRule>
  </conditionalFormatting>
  <conditionalFormatting sqref="I431:N440">
    <cfRule type="cellIs" dxfId="141" priority="133" operator="equal">
      <formula>0</formula>
    </cfRule>
  </conditionalFormatting>
  <conditionalFormatting sqref="I446:N455">
    <cfRule type="cellIs" dxfId="140" priority="94" operator="equal">
      <formula>0</formula>
    </cfRule>
  </conditionalFormatting>
  <conditionalFormatting sqref="I446:N456">
    <cfRule type="dataBar" priority="93">
      <dataBar>
        <cfvo type="num" val="-1"/>
        <cfvo type="max"/>
        <color rgb="FF638EC6"/>
      </dataBar>
      <extLst>
        <ext xmlns:x14="http://schemas.microsoft.com/office/spreadsheetml/2009/9/main" uri="{B025F937-C7B1-47D3-B67F-A62EFF666E3E}">
          <x14:id>{C7166A58-3AA0-45C6-93CC-A26F1CFC4766}</x14:id>
        </ext>
      </extLst>
    </cfRule>
  </conditionalFormatting>
  <conditionalFormatting sqref="I481:N490">
    <cfRule type="cellIs" dxfId="139" priority="88" operator="equal">
      <formula>0</formula>
    </cfRule>
  </conditionalFormatting>
  <conditionalFormatting sqref="I496:N505">
    <cfRule type="cellIs" dxfId="138" priority="96" operator="equal">
      <formula>0</formula>
    </cfRule>
  </conditionalFormatting>
  <conditionalFormatting sqref="I496:N506">
    <cfRule type="dataBar" priority="95">
      <dataBar>
        <cfvo type="num" val="-1"/>
        <cfvo type="max"/>
        <color rgb="FF638EC6"/>
      </dataBar>
      <extLst>
        <ext xmlns:x14="http://schemas.microsoft.com/office/spreadsheetml/2009/9/main" uri="{B025F937-C7B1-47D3-B67F-A62EFF666E3E}">
          <x14:id>{C879EC0C-F7FD-4377-AA13-0D8765F00252}</x14:id>
        </ext>
      </extLst>
    </cfRule>
  </conditionalFormatting>
  <conditionalFormatting sqref="I531:N540">
    <cfRule type="cellIs" dxfId="137" priority="87" operator="equal">
      <formula>0</formula>
    </cfRule>
  </conditionalFormatting>
  <conditionalFormatting sqref="I546:N555">
    <cfRule type="cellIs" dxfId="136" priority="98" operator="equal">
      <formula>0</formula>
    </cfRule>
  </conditionalFormatting>
  <conditionalFormatting sqref="I546:N556">
    <cfRule type="dataBar" priority="97">
      <dataBar>
        <cfvo type="num" val="-1"/>
        <cfvo type="max"/>
        <color rgb="FF638EC6"/>
      </dataBar>
      <extLst>
        <ext xmlns:x14="http://schemas.microsoft.com/office/spreadsheetml/2009/9/main" uri="{B025F937-C7B1-47D3-B67F-A62EFF666E3E}">
          <x14:id>{49B94789-1158-421C-8E93-0A9CCF8AAB5F}</x14:id>
        </ext>
      </extLst>
    </cfRule>
  </conditionalFormatting>
  <conditionalFormatting sqref="I581:N590">
    <cfRule type="cellIs" dxfId="135" priority="86" operator="equal">
      <formula>0</formula>
    </cfRule>
  </conditionalFormatting>
  <conditionalFormatting sqref="I596:N605">
    <cfRule type="cellIs" dxfId="134" priority="100" operator="equal">
      <formula>0</formula>
    </cfRule>
  </conditionalFormatting>
  <conditionalFormatting sqref="I596:N606">
    <cfRule type="dataBar" priority="99">
      <dataBar>
        <cfvo type="num" val="-1"/>
        <cfvo type="max"/>
        <color rgb="FF638EC6"/>
      </dataBar>
      <extLst>
        <ext xmlns:x14="http://schemas.microsoft.com/office/spreadsheetml/2009/9/main" uri="{B025F937-C7B1-47D3-B67F-A62EFF666E3E}">
          <x14:id>{B91848BB-7E7B-4A7B-85CE-C04CEE491492}</x14:id>
        </ext>
      </extLst>
    </cfRule>
  </conditionalFormatting>
  <conditionalFormatting sqref="I631:N640">
    <cfRule type="cellIs" dxfId="133" priority="85" operator="equal">
      <formula>0</formula>
    </cfRule>
  </conditionalFormatting>
  <conditionalFormatting sqref="I646:N655">
    <cfRule type="cellIs" dxfId="132" priority="102" operator="equal">
      <formula>0</formula>
    </cfRule>
  </conditionalFormatting>
  <conditionalFormatting sqref="I646:N656">
    <cfRule type="dataBar" priority="101">
      <dataBar>
        <cfvo type="num" val="-1"/>
        <cfvo type="max"/>
        <color rgb="FF638EC6"/>
      </dataBar>
      <extLst>
        <ext xmlns:x14="http://schemas.microsoft.com/office/spreadsheetml/2009/9/main" uri="{B025F937-C7B1-47D3-B67F-A62EFF666E3E}">
          <x14:id>{2E5CCECA-07B2-48F0-A0AE-08447307A834}</x14:id>
        </ext>
      </extLst>
    </cfRule>
  </conditionalFormatting>
  <conditionalFormatting sqref="I681:N690">
    <cfRule type="cellIs" dxfId="131" priority="84" operator="equal">
      <formula>0</formula>
    </cfRule>
  </conditionalFormatting>
  <conditionalFormatting sqref="I696:N705">
    <cfRule type="cellIs" dxfId="130" priority="104" operator="equal">
      <formula>0</formula>
    </cfRule>
  </conditionalFormatting>
  <conditionalFormatting sqref="I696:N706">
    <cfRule type="dataBar" priority="103">
      <dataBar>
        <cfvo type="num" val="-1"/>
        <cfvo type="max"/>
        <color rgb="FF638EC6"/>
      </dataBar>
      <extLst>
        <ext xmlns:x14="http://schemas.microsoft.com/office/spreadsheetml/2009/9/main" uri="{B025F937-C7B1-47D3-B67F-A62EFF666E3E}">
          <x14:id>{9545C163-B476-4497-A45F-0C97CB362875}</x14:id>
        </ext>
      </extLst>
    </cfRule>
  </conditionalFormatting>
  <conditionalFormatting sqref="I731:N740">
    <cfRule type="cellIs" dxfId="129" priority="83" operator="equal">
      <formula>0</formula>
    </cfRule>
  </conditionalFormatting>
  <conditionalFormatting sqref="I746:N755">
    <cfRule type="cellIs" dxfId="128" priority="106" operator="equal">
      <formula>0</formula>
    </cfRule>
  </conditionalFormatting>
  <conditionalFormatting sqref="I746:N756">
    <cfRule type="dataBar" priority="105">
      <dataBar>
        <cfvo type="num" val="-1"/>
        <cfvo type="max"/>
        <color rgb="FF638EC6"/>
      </dataBar>
      <extLst>
        <ext xmlns:x14="http://schemas.microsoft.com/office/spreadsheetml/2009/9/main" uri="{B025F937-C7B1-47D3-B67F-A62EFF666E3E}">
          <x14:id>{85A9D370-0978-475C-96C1-96F64E83E370}</x14:id>
        </ext>
      </extLst>
    </cfRule>
  </conditionalFormatting>
  <conditionalFormatting sqref="I781:N790">
    <cfRule type="cellIs" dxfId="127" priority="82" operator="equal">
      <formula>0</formula>
    </cfRule>
  </conditionalFormatting>
  <conditionalFormatting sqref="I796:N805">
    <cfRule type="cellIs" dxfId="126" priority="108" operator="equal">
      <formula>0</formula>
    </cfRule>
  </conditionalFormatting>
  <conditionalFormatting sqref="I796:N806">
    <cfRule type="dataBar" priority="107">
      <dataBar>
        <cfvo type="num" val="-1"/>
        <cfvo type="max"/>
        <color rgb="FF638EC6"/>
      </dataBar>
      <extLst>
        <ext xmlns:x14="http://schemas.microsoft.com/office/spreadsheetml/2009/9/main" uri="{B025F937-C7B1-47D3-B67F-A62EFF666E3E}">
          <x14:id>{C4AF0552-6699-4C87-9618-333FD5F6709B}</x14:id>
        </ext>
      </extLst>
    </cfRule>
  </conditionalFormatting>
  <conditionalFormatting sqref="I831:N840">
    <cfRule type="cellIs" dxfId="125" priority="138" operator="equal">
      <formula>0</formula>
    </cfRule>
  </conditionalFormatting>
  <conditionalFormatting sqref="I846:N855">
    <cfRule type="cellIs" dxfId="124" priority="110" operator="equal">
      <formula>0</formula>
    </cfRule>
  </conditionalFormatting>
  <conditionalFormatting sqref="I846:N856">
    <cfRule type="dataBar" priority="109">
      <dataBar>
        <cfvo type="num" val="-1"/>
        <cfvo type="max"/>
        <color rgb="FF638EC6"/>
      </dataBar>
      <extLst>
        <ext xmlns:x14="http://schemas.microsoft.com/office/spreadsheetml/2009/9/main" uri="{B025F937-C7B1-47D3-B67F-A62EFF666E3E}">
          <x14:id>{8EE08BC0-3320-4091-9BC6-24110D99CEDF}</x14:id>
        </ext>
      </extLst>
    </cfRule>
  </conditionalFormatting>
  <conditionalFormatting sqref="I881:N890">
    <cfRule type="cellIs" dxfId="123" priority="81" operator="equal">
      <formula>0</formula>
    </cfRule>
  </conditionalFormatting>
  <conditionalFormatting sqref="I896:N905">
    <cfRule type="cellIs" dxfId="122" priority="112" operator="equal">
      <formula>0</formula>
    </cfRule>
  </conditionalFormatting>
  <conditionalFormatting sqref="I896:N906">
    <cfRule type="dataBar" priority="111">
      <dataBar>
        <cfvo type="num" val="-1"/>
        <cfvo type="max"/>
        <color rgb="FF638EC6"/>
      </dataBar>
      <extLst>
        <ext xmlns:x14="http://schemas.microsoft.com/office/spreadsheetml/2009/9/main" uri="{B025F937-C7B1-47D3-B67F-A62EFF666E3E}">
          <x14:id>{BCD173CE-CED3-4453-94C9-8D9B5A476639}</x14:id>
        </ext>
      </extLst>
    </cfRule>
  </conditionalFormatting>
  <conditionalFormatting sqref="I931:N940">
    <cfRule type="cellIs" dxfId="121" priority="80" operator="equal">
      <formula>0</formula>
    </cfRule>
  </conditionalFormatting>
  <conditionalFormatting sqref="I946:N955">
    <cfRule type="cellIs" dxfId="120" priority="114" operator="equal">
      <formula>0</formula>
    </cfRule>
  </conditionalFormatting>
  <conditionalFormatting sqref="I946:N956">
    <cfRule type="dataBar" priority="113">
      <dataBar>
        <cfvo type="num" val="-1"/>
        <cfvo type="max"/>
        <color rgb="FF638EC6"/>
      </dataBar>
      <extLst>
        <ext xmlns:x14="http://schemas.microsoft.com/office/spreadsheetml/2009/9/main" uri="{B025F937-C7B1-47D3-B67F-A62EFF666E3E}">
          <x14:id>{9D4BA78F-7AD5-4A7A-96E2-D006DF64CF97}</x14:id>
        </ext>
      </extLst>
    </cfRule>
  </conditionalFormatting>
  <conditionalFormatting sqref="I981:N990">
    <cfRule type="cellIs" dxfId="119" priority="79" operator="equal">
      <formula>0</formula>
    </cfRule>
  </conditionalFormatting>
  <conditionalFormatting sqref="I996:N1005">
    <cfRule type="cellIs" dxfId="118" priority="116" operator="equal">
      <formula>0</formula>
    </cfRule>
  </conditionalFormatting>
  <conditionalFormatting sqref="I996:N1006">
    <cfRule type="dataBar" priority="115">
      <dataBar>
        <cfvo type="num" val="-1"/>
        <cfvo type="max"/>
        <color rgb="FF638EC6"/>
      </dataBar>
      <extLst>
        <ext xmlns:x14="http://schemas.microsoft.com/office/spreadsheetml/2009/9/main" uri="{B025F937-C7B1-47D3-B67F-A62EFF666E3E}">
          <x14:id>{D0111000-0A7C-47BB-9A39-5F3AE2E73863}</x14:id>
        </ext>
      </extLst>
    </cfRule>
  </conditionalFormatting>
  <conditionalFormatting sqref="I1031:N1040">
    <cfRule type="cellIs" dxfId="117" priority="78" operator="equal">
      <formula>0</formula>
    </cfRule>
  </conditionalFormatting>
  <conditionalFormatting sqref="I1046:N1055">
    <cfRule type="cellIs" dxfId="116" priority="118" operator="equal">
      <formula>0</formula>
    </cfRule>
  </conditionalFormatting>
  <conditionalFormatting sqref="I1046:N1056">
    <cfRule type="dataBar" priority="117">
      <dataBar>
        <cfvo type="num" val="-1"/>
        <cfvo type="max"/>
        <color rgb="FF638EC6"/>
      </dataBar>
      <extLst>
        <ext xmlns:x14="http://schemas.microsoft.com/office/spreadsheetml/2009/9/main" uri="{B025F937-C7B1-47D3-B67F-A62EFF666E3E}">
          <x14:id>{D86F28DD-8F31-4168-A7A4-7D4738433B09}</x14:id>
        </ext>
      </extLst>
    </cfRule>
  </conditionalFormatting>
  <conditionalFormatting sqref="I1081:N1090">
    <cfRule type="cellIs" dxfId="115" priority="77" operator="equal">
      <formula>0</formula>
    </cfRule>
  </conditionalFormatting>
  <conditionalFormatting sqref="I1096:N1105">
    <cfRule type="cellIs" dxfId="114" priority="120" operator="equal">
      <formula>0</formula>
    </cfRule>
  </conditionalFormatting>
  <conditionalFormatting sqref="I1096:N1106">
    <cfRule type="dataBar" priority="119">
      <dataBar>
        <cfvo type="num" val="-1"/>
        <cfvo type="max"/>
        <color rgb="FF638EC6"/>
      </dataBar>
      <extLst>
        <ext xmlns:x14="http://schemas.microsoft.com/office/spreadsheetml/2009/9/main" uri="{B025F937-C7B1-47D3-B67F-A62EFF666E3E}">
          <x14:id>{F8D3AAD9-EF31-4161-868F-C69774B7A19A}</x14:id>
        </ext>
      </extLst>
    </cfRule>
  </conditionalFormatting>
  <conditionalFormatting sqref="I1131:N1140">
    <cfRule type="cellIs" dxfId="113" priority="76" operator="equal">
      <formula>0</formula>
    </cfRule>
  </conditionalFormatting>
  <conditionalFormatting sqref="I1146:N1155">
    <cfRule type="cellIs" dxfId="112" priority="122" operator="equal">
      <formula>0</formula>
    </cfRule>
  </conditionalFormatting>
  <conditionalFormatting sqref="I1146:N1156">
    <cfRule type="dataBar" priority="121">
      <dataBar>
        <cfvo type="num" val="-1"/>
        <cfvo type="max"/>
        <color rgb="FF638EC6"/>
      </dataBar>
      <extLst>
        <ext xmlns:x14="http://schemas.microsoft.com/office/spreadsheetml/2009/9/main" uri="{B025F937-C7B1-47D3-B67F-A62EFF666E3E}">
          <x14:id>{40401D5E-F0F1-4151-B1A2-E5F0EB54F208}</x14:id>
        </ext>
      </extLst>
    </cfRule>
  </conditionalFormatting>
  <conditionalFormatting sqref="I1181:N1190">
    <cfRule type="cellIs" dxfId="111" priority="75" operator="equal">
      <formula>0</formula>
    </cfRule>
  </conditionalFormatting>
  <conditionalFormatting sqref="I1196:N1205">
    <cfRule type="cellIs" dxfId="110" priority="124" operator="equal">
      <formula>0</formula>
    </cfRule>
  </conditionalFormatting>
  <conditionalFormatting sqref="I1196:N1206">
    <cfRule type="dataBar" priority="123">
      <dataBar>
        <cfvo type="num" val="-1"/>
        <cfvo type="max"/>
        <color rgb="FF638EC6"/>
      </dataBar>
      <extLst>
        <ext xmlns:x14="http://schemas.microsoft.com/office/spreadsheetml/2009/9/main" uri="{B025F937-C7B1-47D3-B67F-A62EFF666E3E}">
          <x14:id>{E16BFDC8-4F6A-4FB5-A3E5-1ACED9287336}</x14:id>
        </ext>
      </extLst>
    </cfRule>
  </conditionalFormatting>
  <conditionalFormatting sqref="I1231:N1240">
    <cfRule type="cellIs" dxfId="109" priority="74" operator="equal">
      <formula>0</formula>
    </cfRule>
  </conditionalFormatting>
  <conditionalFormatting sqref="I1246:N1255">
    <cfRule type="cellIs" dxfId="108" priority="126" operator="equal">
      <formula>0</formula>
    </cfRule>
  </conditionalFormatting>
  <conditionalFormatting sqref="I1246:N1256">
    <cfRule type="dataBar" priority="125">
      <dataBar>
        <cfvo type="num" val="-1"/>
        <cfvo type="max"/>
        <color rgb="FF638EC6"/>
      </dataBar>
      <extLst>
        <ext xmlns:x14="http://schemas.microsoft.com/office/spreadsheetml/2009/9/main" uri="{B025F937-C7B1-47D3-B67F-A62EFF666E3E}">
          <x14:id>{DE089E1C-CCC7-4802-9B35-09B2404F66CD}</x14:id>
        </ext>
      </extLst>
    </cfRule>
  </conditionalFormatting>
  <conditionalFormatting sqref="I1281:N1290">
    <cfRule type="cellIs" dxfId="107" priority="73" operator="equal">
      <formula>0</formula>
    </cfRule>
  </conditionalFormatting>
  <conditionalFormatting sqref="I1296:N1305">
    <cfRule type="cellIs" dxfId="106" priority="128" operator="equal">
      <formula>0</formula>
    </cfRule>
  </conditionalFormatting>
  <conditionalFormatting sqref="I1296:N1306">
    <cfRule type="dataBar" priority="127">
      <dataBar>
        <cfvo type="num" val="-1"/>
        <cfvo type="max"/>
        <color rgb="FF638EC6"/>
      </dataBar>
      <extLst>
        <ext xmlns:x14="http://schemas.microsoft.com/office/spreadsheetml/2009/9/main" uri="{B025F937-C7B1-47D3-B67F-A62EFF666E3E}">
          <x14:id>{0AE3FAEC-8A73-429F-88F1-9FF1B46F107A}</x14:id>
        </ext>
      </extLst>
    </cfRule>
  </conditionalFormatting>
  <conditionalFormatting sqref="I1331:N1340">
    <cfRule type="cellIs" dxfId="105" priority="137" operator="equal">
      <formula>0</formula>
    </cfRule>
  </conditionalFormatting>
  <conditionalFormatting sqref="I1346:N1355">
    <cfRule type="cellIs" dxfId="104" priority="136" operator="equal">
      <formula>0</formula>
    </cfRule>
  </conditionalFormatting>
  <conditionalFormatting sqref="I1346:N1356">
    <cfRule type="dataBar" priority="135">
      <dataBar>
        <cfvo type="num" val="-1"/>
        <cfvo type="max"/>
        <color rgb="FF638EC6"/>
      </dataBar>
      <extLst>
        <ext xmlns:x14="http://schemas.microsoft.com/office/spreadsheetml/2009/9/main" uri="{B025F937-C7B1-47D3-B67F-A62EFF666E3E}">
          <x14:id>{D8EDA1F0-089B-4845-B3CD-4EA525F6F511}</x14:id>
        </ext>
      </extLst>
    </cfRule>
  </conditionalFormatting>
  <conditionalFormatting sqref="I1380:N1389">
    <cfRule type="cellIs" dxfId="103" priority="72" operator="equal">
      <formula>0</formula>
    </cfRule>
  </conditionalFormatting>
  <conditionalFormatting sqref="I1395:N1404">
    <cfRule type="cellIs" dxfId="102" priority="132" operator="equal">
      <formula>0</formula>
    </cfRule>
  </conditionalFormatting>
  <conditionalFormatting sqref="I1395:N1405">
    <cfRule type="dataBar" priority="131">
      <dataBar>
        <cfvo type="num" val="-1"/>
        <cfvo type="max"/>
        <color rgb="FF638EC6"/>
      </dataBar>
      <extLst>
        <ext xmlns:x14="http://schemas.microsoft.com/office/spreadsheetml/2009/9/main" uri="{B025F937-C7B1-47D3-B67F-A62EFF666E3E}">
          <x14:id>{8ACA1CF1-957F-4E9C-A7F0-2256500340B9}</x14:id>
        </ext>
      </extLst>
    </cfRule>
  </conditionalFormatting>
  <conditionalFormatting sqref="I1429:N1438">
    <cfRule type="cellIs" dxfId="101" priority="71" operator="equal">
      <formula>0</formula>
    </cfRule>
  </conditionalFormatting>
  <conditionalFormatting sqref="I1444:N1453">
    <cfRule type="cellIs" dxfId="100" priority="130" operator="equal">
      <formula>0</formula>
    </cfRule>
  </conditionalFormatting>
  <conditionalFormatting sqref="I1444:N1454">
    <cfRule type="dataBar" priority="129">
      <dataBar>
        <cfvo type="num" val="-1"/>
        <cfvo type="max"/>
        <color rgb="FF638EC6"/>
      </dataBar>
      <extLst>
        <ext xmlns:x14="http://schemas.microsoft.com/office/spreadsheetml/2009/9/main" uri="{B025F937-C7B1-47D3-B67F-A62EFF666E3E}">
          <x14:id>{B240693B-BBC6-4E6F-AEB9-15A999088F74}</x14:id>
        </ext>
      </extLst>
    </cfRule>
  </conditionalFormatting>
  <conditionalFormatting sqref="J316:J317 J366:J367 J416:J417 J466:J467 J516:J517 J566:J567 J616:J617 J666:J667 J716:J717 J766:J767 J816:J817 J866:J867 J916:J917 J966:J967 J1016:J1017 J1066:J1067 J1116:J1117 J1166:J1167 J1216:J1217 J1266:J1267 J1316:J1317 J1365:J1366 J1414:J1415">
    <cfRule type="expression" dxfId="99" priority="19717">
      <formula>#REF!</formula>
    </cfRule>
  </conditionalFormatting>
  <conditionalFormatting sqref="K316:N317 K366:N367 K416:N417 K466:N467 K516:N517 K566:N567 K616:N617 K666:N667 K716:N717 K766:N767 K816:N817 K866:N867 K916:N917 K966:N967 K1016:N1017 K1066:N1067 K1116:N1117 K1166:N1167 K1216:N1217 K1266:N1267 K1316:N1317 K1365:N1366 K1414:N1415">
    <cfRule type="expression" dxfId="98" priority="19716">
      <formula>AA316</formula>
    </cfRule>
  </conditionalFormatting>
  <dataValidations disablePrompts="1" count="1">
    <dataValidation operator="greaterThanOrEqual" allowBlank="1" showInputMessage="1" showErrorMessage="1" sqref="I316:N317 I366:N367 I416:N417 I466:N467 I516:N517 I566:N567 I616:N617 I666:N667 I716:N717 I766:N767 I816:N817 I866:N867 I916:N917 I966:N967 I1016:N1017 I1066:N1067 I1116:N1117 I1166:N1167 I1216:N1217 I1266:N1267 I1316:N1317 I1365:N1366 I1414:N1415"/>
  </dataValidations>
  <hyperlinks>
    <hyperlink ref="F14:N14" location="JUMP_A" display="You should now see CNP data below in this sheet and can go back to section A.II and continue."/>
  </hyperlinks>
  <pageMargins left="0.7" right="0.7" top="0.78740157499999996" bottom="0.78740157499999996" header="0.3" footer="0.3"/>
  <pageSetup paperSize="9" scale="56" orientation="portrait" r:id="rId1"/>
  <colBreaks count="1" manualBreakCount="1">
    <brk id="15" max="1048575" man="1"/>
  </colBreaks>
  <drawing r:id="rId2"/>
  <extLst>
    <ext xmlns:x14="http://schemas.microsoft.com/office/spreadsheetml/2009/9/main" uri="{78C0D931-6437-407d-A8EE-F0AAD7539E65}">
      <x14:conditionalFormattings>
        <x14:conditionalFormatting xmlns:xm="http://schemas.microsoft.com/office/excel/2006/main">
          <x14:cfRule type="dataBar" id="{71985A5F-DED5-4930-9AC5-C5FCD35A1215}">
            <x14:dataBar minLength="0" maxLength="100" border="1" negativeBarBorderColorSameAsPositive="0">
              <x14:cfvo type="autoMin"/>
              <x14:cfvo type="autoMax"/>
              <x14:borderColor rgb="FF638EC6"/>
              <x14:negativeFillColor rgb="FFFF0000"/>
              <x14:negativeBorderColor rgb="FFFF0000"/>
              <x14:axisColor rgb="FF000000"/>
            </x14:dataBar>
          </x14:cfRule>
          <xm:sqref>I107:N129</xm:sqref>
        </x14:conditionalFormatting>
        <x14:conditionalFormatting xmlns:xm="http://schemas.microsoft.com/office/excel/2006/main">
          <x14:cfRule type="dataBar" id="{AB33505A-9B00-41ED-A2C7-281A06EB1344}">
            <x14:dataBar minLength="0" maxLength="100" border="1" negativeBarBorderColorSameAsPositive="0">
              <x14:cfvo type="autoMin"/>
              <x14:cfvo type="autoMax"/>
              <x14:borderColor rgb="FF638EC6"/>
              <x14:negativeFillColor rgb="FFFF0000"/>
              <x14:negativeBorderColor rgb="FFFF0000"/>
              <x14:axisColor rgb="FF000000"/>
            </x14:dataBar>
          </x14:cfRule>
          <xm:sqref>I134:N156</xm:sqref>
        </x14:conditionalFormatting>
        <x14:conditionalFormatting xmlns:xm="http://schemas.microsoft.com/office/excel/2006/main">
          <x14:cfRule type="dataBar" id="{3A954390-4FEB-4DA4-A0FD-00B90128CF31}">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I346:N356</xm:sqref>
        </x14:conditionalFormatting>
        <x14:conditionalFormatting xmlns:xm="http://schemas.microsoft.com/office/excel/2006/main">
          <x14:cfRule type="dataBar" id="{7C1E37A6-7396-4F3E-8EF0-0812DC3936FF}">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I396:N406</xm:sqref>
        </x14:conditionalFormatting>
        <x14:conditionalFormatting xmlns:xm="http://schemas.microsoft.com/office/excel/2006/main">
          <x14:cfRule type="dataBar" id="{C7166A58-3AA0-45C6-93CC-A26F1CFC4766}">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I446:N456</xm:sqref>
        </x14:conditionalFormatting>
        <x14:conditionalFormatting xmlns:xm="http://schemas.microsoft.com/office/excel/2006/main">
          <x14:cfRule type="dataBar" id="{C879EC0C-F7FD-4377-AA13-0D8765F00252}">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I496:N506</xm:sqref>
        </x14:conditionalFormatting>
        <x14:conditionalFormatting xmlns:xm="http://schemas.microsoft.com/office/excel/2006/main">
          <x14:cfRule type="dataBar" id="{49B94789-1158-421C-8E93-0A9CCF8AAB5F}">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I546:N556</xm:sqref>
        </x14:conditionalFormatting>
        <x14:conditionalFormatting xmlns:xm="http://schemas.microsoft.com/office/excel/2006/main">
          <x14:cfRule type="dataBar" id="{B91848BB-7E7B-4A7B-85CE-C04CEE491492}">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I596:N606</xm:sqref>
        </x14:conditionalFormatting>
        <x14:conditionalFormatting xmlns:xm="http://schemas.microsoft.com/office/excel/2006/main">
          <x14:cfRule type="dataBar" id="{2E5CCECA-07B2-48F0-A0AE-08447307A834}">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I646:N656</xm:sqref>
        </x14:conditionalFormatting>
        <x14:conditionalFormatting xmlns:xm="http://schemas.microsoft.com/office/excel/2006/main">
          <x14:cfRule type="dataBar" id="{9545C163-B476-4497-A45F-0C97CB362875}">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I696:N706</xm:sqref>
        </x14:conditionalFormatting>
        <x14:conditionalFormatting xmlns:xm="http://schemas.microsoft.com/office/excel/2006/main">
          <x14:cfRule type="dataBar" id="{85A9D370-0978-475C-96C1-96F64E83E370}">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I746:N756</xm:sqref>
        </x14:conditionalFormatting>
        <x14:conditionalFormatting xmlns:xm="http://schemas.microsoft.com/office/excel/2006/main">
          <x14:cfRule type="dataBar" id="{C4AF0552-6699-4C87-9618-333FD5F6709B}">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I796:N806</xm:sqref>
        </x14:conditionalFormatting>
        <x14:conditionalFormatting xmlns:xm="http://schemas.microsoft.com/office/excel/2006/main">
          <x14:cfRule type="dataBar" id="{8EE08BC0-3320-4091-9BC6-24110D99CEDF}">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I846:N856</xm:sqref>
        </x14:conditionalFormatting>
        <x14:conditionalFormatting xmlns:xm="http://schemas.microsoft.com/office/excel/2006/main">
          <x14:cfRule type="dataBar" id="{BCD173CE-CED3-4453-94C9-8D9B5A476639}">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I896:N906</xm:sqref>
        </x14:conditionalFormatting>
        <x14:conditionalFormatting xmlns:xm="http://schemas.microsoft.com/office/excel/2006/main">
          <x14:cfRule type="dataBar" id="{9D4BA78F-7AD5-4A7A-96E2-D006DF64CF97}">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I946:N956</xm:sqref>
        </x14:conditionalFormatting>
        <x14:conditionalFormatting xmlns:xm="http://schemas.microsoft.com/office/excel/2006/main">
          <x14:cfRule type="dataBar" id="{D0111000-0A7C-47BB-9A39-5F3AE2E73863}">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I996:N1006</xm:sqref>
        </x14:conditionalFormatting>
        <x14:conditionalFormatting xmlns:xm="http://schemas.microsoft.com/office/excel/2006/main">
          <x14:cfRule type="dataBar" id="{D86F28DD-8F31-4168-A7A4-7D4738433B09}">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I1046:N1056</xm:sqref>
        </x14:conditionalFormatting>
        <x14:conditionalFormatting xmlns:xm="http://schemas.microsoft.com/office/excel/2006/main">
          <x14:cfRule type="dataBar" id="{F8D3AAD9-EF31-4161-868F-C69774B7A19A}">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I1096:N1106</xm:sqref>
        </x14:conditionalFormatting>
        <x14:conditionalFormatting xmlns:xm="http://schemas.microsoft.com/office/excel/2006/main">
          <x14:cfRule type="dataBar" id="{40401D5E-F0F1-4151-B1A2-E5F0EB54F208}">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I1146:N1156</xm:sqref>
        </x14:conditionalFormatting>
        <x14:conditionalFormatting xmlns:xm="http://schemas.microsoft.com/office/excel/2006/main">
          <x14:cfRule type="dataBar" id="{E16BFDC8-4F6A-4FB5-A3E5-1ACED9287336}">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I1196:N1206</xm:sqref>
        </x14:conditionalFormatting>
        <x14:conditionalFormatting xmlns:xm="http://schemas.microsoft.com/office/excel/2006/main">
          <x14:cfRule type="dataBar" id="{DE089E1C-CCC7-4802-9B35-09B2404F66CD}">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I1246:N1256</xm:sqref>
        </x14:conditionalFormatting>
        <x14:conditionalFormatting xmlns:xm="http://schemas.microsoft.com/office/excel/2006/main">
          <x14:cfRule type="dataBar" id="{0AE3FAEC-8A73-429F-88F1-9FF1B46F107A}">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I1296:N1306</xm:sqref>
        </x14:conditionalFormatting>
        <x14:conditionalFormatting xmlns:xm="http://schemas.microsoft.com/office/excel/2006/main">
          <x14:cfRule type="dataBar" id="{D8EDA1F0-089B-4845-B3CD-4EA525F6F511}">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I1346:N1356</xm:sqref>
        </x14:conditionalFormatting>
        <x14:conditionalFormatting xmlns:xm="http://schemas.microsoft.com/office/excel/2006/main">
          <x14:cfRule type="dataBar" id="{8ACA1CF1-957F-4E9C-A7F0-2256500340B9}">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I1395:N1405</xm:sqref>
        </x14:conditionalFormatting>
        <x14:conditionalFormatting xmlns:xm="http://schemas.microsoft.com/office/excel/2006/main">
          <x14:cfRule type="dataBar" id="{B240693B-BBC6-4E6F-AEB9-15A999088F74}">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I1444:N1454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theme="7" tint="0.39997558519241921"/>
  </sheetPr>
  <dimension ref="A1:V279"/>
  <sheetViews>
    <sheetView topLeftCell="B1" zoomScaleNormal="100" workbookViewId="0">
      <pane ySplit="4" topLeftCell="A101" activePane="bottomLeft" state="frozen"/>
      <selection activeCell="P38" sqref="P38"/>
      <selection pane="bottomLeft" activeCell="L130" sqref="L130"/>
    </sheetView>
  </sheetViews>
  <sheetFormatPr defaultColWidth="11.42578125" defaultRowHeight="14.25" x14ac:dyDescent="0.2"/>
  <cols>
    <col min="1" max="1" width="5.85546875" style="169" hidden="1" customWidth="1"/>
    <col min="2" max="4" width="5.85546875" style="176" customWidth="1"/>
    <col min="5" max="14" width="12.85546875" style="176" customWidth="1"/>
    <col min="15" max="15" width="5.85546875" style="176" customWidth="1"/>
    <col min="16" max="22" width="11.42578125" style="110" hidden="1" customWidth="1"/>
    <col min="23" max="16384" width="11.42578125" style="219"/>
  </cols>
  <sheetData>
    <row r="1" spans="1:22" ht="12.75" hidden="1" customHeight="1" thickBot="1" x14ac:dyDescent="0.25">
      <c r="A1" s="169" t="s">
        <v>246</v>
      </c>
      <c r="B1" s="170"/>
      <c r="C1" s="170"/>
      <c r="D1" s="170"/>
      <c r="E1" s="170"/>
      <c r="F1" s="170"/>
      <c r="G1" s="170"/>
      <c r="H1" s="170"/>
      <c r="I1" s="170"/>
      <c r="J1" s="170"/>
      <c r="K1" s="170"/>
      <c r="L1" s="170"/>
      <c r="M1" s="170"/>
      <c r="N1" s="170"/>
      <c r="O1" s="170"/>
      <c r="P1" s="110" t="s">
        <v>246</v>
      </c>
      <c r="Q1" s="110" t="s">
        <v>246</v>
      </c>
      <c r="R1" s="110" t="s">
        <v>246</v>
      </c>
      <c r="S1" s="110" t="s">
        <v>246</v>
      </c>
      <c r="T1" s="110" t="s">
        <v>246</v>
      </c>
      <c r="U1" s="110" t="s">
        <v>246</v>
      </c>
      <c r="V1" s="110" t="s">
        <v>246</v>
      </c>
    </row>
    <row r="2" spans="1:22" ht="15" thickBot="1" x14ac:dyDescent="0.25">
      <c r="A2" s="170"/>
      <c r="B2" s="1182" t="str">
        <f>Translations!$B$75</f>
        <v>B. 
Dane dotyczące instalacji</v>
      </c>
      <c r="C2" s="1183"/>
      <c r="D2" s="1184"/>
      <c r="E2" s="114" t="str">
        <f>Translations!$B$2</f>
        <v>Obszar nawigacji:</v>
      </c>
      <c r="F2" s="171"/>
      <c r="G2" s="790" t="str">
        <f>Translations!$B$14</f>
        <v>Spis treści</v>
      </c>
      <c r="H2" s="787"/>
      <c r="I2" s="846" t="str">
        <f ca="1">HYPERLINK("#"&amp;INDEX(a_Contents!$P$4:$P$35,MATCH(INDEX(a_Contents!$T$4:$T$35,MATCH($S$2,a_Contents!$Q$4:$Q$35,0))-1,a_Contents!$T$4:$T$35,0)),EUconst_PreviousSheet)</f>
        <v>Poprzedni arkusz</v>
      </c>
      <c r="J2" s="847"/>
      <c r="K2" s="846" t="str">
        <f ca="1">HYPERLINK("#"&amp;INDEX(a_Contents!$P$4:$P$35,MATCH(INDEX(a_Contents!$T$4:$T$35,MATCH($S$2,a_Contents!$Q$4:$Q$35,0))+1,a_Contents!$T$4:$T$35,0)),EUconst_NextSheet)</f>
        <v>Następny arkusz</v>
      </c>
      <c r="L2" s="847"/>
      <c r="M2" s="848" t="str">
        <f ca="1">HYPERLINK("#"&amp;a_Contents!$P$26,INDIRECT(a_Contents!$P$26))</f>
        <v>PODSUMOWANIE</v>
      </c>
      <c r="N2" s="848"/>
      <c r="O2" s="172"/>
      <c r="P2" s="116" t="s">
        <v>248</v>
      </c>
      <c r="Q2" s="117" t="str">
        <f>ADDRESS(ROW($B$6),COLUMN($B$6)) &amp; ":" &amp; ADDRESS(MATCH("PRINT",$O:$O,0),COLUMN($O$6))</f>
        <v>$B$6:$O$249</v>
      </c>
      <c r="R2" s="116" t="s">
        <v>599</v>
      </c>
      <c r="S2" s="118" t="str">
        <f ca="1">IF(ISERROR(CELL("filename",T2)),"B_InstallationData",MID(CELL("filename",T2),FIND("]",CELL("filename",T2))+1,1024))</f>
        <v>B_InstallationData</v>
      </c>
    </row>
    <row r="3" spans="1:22" ht="13.5" thickBot="1" x14ac:dyDescent="0.25">
      <c r="A3" s="170"/>
      <c r="B3" s="1185"/>
      <c r="C3" s="1186"/>
      <c r="D3" s="1187"/>
      <c r="E3" s="787" t="str">
        <f>IFERROR(HYPERLINK("#"&amp;ADDRESS(ROW($A$1)+MATCH("TOP",$A:$A,0)-1,3),"Top of sheet"),"")</f>
        <v>Top of sheet</v>
      </c>
      <c r="F3" s="787"/>
      <c r="G3" s="884" t="str">
        <f>IFERROR(HYPERLINK("#"&amp;ADDRESS(ROW($A$1)+MATCH(P3,$A:$A,0)-1,3),INDEX($P:$P,MATCH(P3,$A:$A,0))),"")</f>
        <v>Zgoda na wykorzystanie danych</v>
      </c>
      <c r="H3" s="885"/>
      <c r="I3" s="885" t="str">
        <f>IFERROR(HYPERLINK("#"&amp;ADDRESS(ROW($A$1)+MATCH(R3,$A:$A,0)-1,3),INDEX($P:$P,MATCH(R3,$A:$A,0))),"")</f>
        <v>Dane identyfikacyjne</v>
      </c>
      <c r="J3" s="885"/>
      <c r="K3" s="885" t="str">
        <f>IFERROR(HYPERLINK("#"&amp;ADDRESS(ROW($A$1)+MATCH(T3,$A:$A,0)-1,3),INDEX($P:$P,MATCH(T3,$A:$A,0))),"")</f>
        <v>Dane kontaktowe</v>
      </c>
      <c r="L3" s="885"/>
      <c r="M3" s="886" t="str">
        <f>IFERROR(HYPERLINK("#"&amp;ADDRESS(ROW($A$1)+MATCH(V3,$A:$A,0)-1,3),INDEX($P:$P,MATCH(V3,$A:$A,0))),"")</f>
        <v>Weryfikator wyznaczony do niniejszego raportu</v>
      </c>
      <c r="N3" s="886"/>
      <c r="P3" s="119">
        <v>1</v>
      </c>
      <c r="Q3" s="120"/>
      <c r="R3" s="120">
        <v>2</v>
      </c>
      <c r="S3" s="120"/>
      <c r="T3" s="120">
        <v>3</v>
      </c>
      <c r="U3" s="120"/>
      <c r="V3" s="121">
        <v>4</v>
      </c>
    </row>
    <row r="4" spans="1:22" ht="13.5" thickBot="1" x14ac:dyDescent="0.25">
      <c r="A4" s="170"/>
      <c r="B4" s="1188"/>
      <c r="C4" s="1189"/>
      <c r="D4" s="1190"/>
      <c r="E4" s="787" t="str">
        <f>IFERROR(HYPERLINK("#"&amp;ADDRESS(ROW($A$1)+MATCH("END",$A:$A,0)-1,3),"End of sheet"),"")</f>
        <v>End of sheet</v>
      </c>
      <c r="F4" s="787"/>
      <c r="G4" s="890" t="str">
        <f>IFERROR(HYPERLINK("#"&amp;ADDRESS(ROW($A$1)+MATCH(P4,$A:$A,0)-1,3),INDEX($P:$P,MATCH(P4,$A:$A,0))),"")</f>
        <v/>
      </c>
      <c r="H4" s="872"/>
      <c r="I4" s="872" t="str">
        <f>IFERROR(HYPERLINK("#"&amp;ADDRESS(ROW($A$1)+MATCH(R4,$A:$A,0)-1,3),INDEX($P:$P,MATCH(R4,$A:$A,0))),"")</f>
        <v/>
      </c>
      <c r="J4" s="872"/>
      <c r="K4" s="872" t="str">
        <f>IFERROR(HYPERLINK("#"&amp;ADDRESS(ROW($A$1)+MATCH(T4,$A:$A,0)-1,3),INDEX($P:$P,MATCH(T4,$A:$A,0))),"")</f>
        <v/>
      </c>
      <c r="L4" s="872"/>
      <c r="M4" s="889" t="str">
        <f>IFERROR(HYPERLINK("#"&amp;ADDRESS(ROW($A$1)+MATCH(V4,$A:$A,0)-1,3),INDEX($P:$P,MATCH(V4,$A:$A,0))),"")</f>
        <v/>
      </c>
      <c r="N4" s="872"/>
      <c r="P4" s="122">
        <v>5</v>
      </c>
      <c r="Q4" s="123"/>
      <c r="R4" s="123">
        <v>6</v>
      </c>
      <c r="S4" s="123"/>
      <c r="T4" s="123">
        <v>7</v>
      </c>
      <c r="U4" s="123"/>
      <c r="V4" s="124">
        <v>8</v>
      </c>
    </row>
    <row r="5" spans="1:22" ht="12.75" customHeight="1" x14ac:dyDescent="0.2">
      <c r="A5" s="170"/>
      <c r="O5" s="172"/>
    </row>
    <row r="6" spans="1:22" ht="18" x14ac:dyDescent="0.2">
      <c r="A6" s="175" t="s">
        <v>619</v>
      </c>
      <c r="C6" s="177" t="s">
        <v>411</v>
      </c>
      <c r="D6" s="1191" t="str">
        <f>Translations!$B$76</f>
        <v>DANE DOTYCZĄCE INSTALACJI</v>
      </c>
      <c r="E6" s="1191"/>
      <c r="F6" s="1191"/>
      <c r="G6" s="1191"/>
      <c r="H6" s="1191"/>
      <c r="I6" s="1191"/>
      <c r="J6" s="1191"/>
      <c r="K6" s="1191"/>
      <c r="L6" s="1191"/>
      <c r="M6" s="1191"/>
      <c r="N6" s="1191"/>
    </row>
    <row r="7" spans="1:22" ht="12.75" customHeight="1" x14ac:dyDescent="0.2"/>
    <row r="8" spans="1:22" s="246" customFormat="1" ht="18" customHeight="1" x14ac:dyDescent="0.25">
      <c r="A8" s="387">
        <v>1</v>
      </c>
      <c r="B8" s="186"/>
      <c r="C8" s="388" t="s">
        <v>113</v>
      </c>
      <c r="D8" s="1127" t="str">
        <f>Translations!$B$77</f>
        <v>Zgoda na wykorzystanie danych zawartych w tym pliku</v>
      </c>
      <c r="E8" s="1127"/>
      <c r="F8" s="1127"/>
      <c r="G8" s="1127"/>
      <c r="H8" s="1127"/>
      <c r="I8" s="1127"/>
      <c r="J8" s="1127"/>
      <c r="K8" s="1127"/>
      <c r="L8" s="1127"/>
      <c r="M8" s="1127"/>
      <c r="N8" s="1127"/>
      <c r="O8" s="186"/>
      <c r="P8" s="118" t="str">
        <f>Translations!$B$78</f>
        <v>Zgoda na wykorzystanie danych</v>
      </c>
      <c r="Q8" s="116"/>
      <c r="R8" s="116"/>
      <c r="S8" s="116"/>
      <c r="T8" s="116"/>
      <c r="U8" s="116"/>
      <c r="V8" s="116"/>
    </row>
    <row r="9" spans="1:22" ht="5.0999999999999996" customHeight="1" thickBot="1" x14ac:dyDescent="0.25">
      <c r="C9" s="197"/>
      <c r="D9" s="197"/>
      <c r="E9" s="197"/>
      <c r="F9" s="197"/>
      <c r="G9" s="197"/>
      <c r="H9" s="197"/>
      <c r="I9" s="197"/>
      <c r="J9" s="197"/>
      <c r="K9" s="197"/>
      <c r="L9" s="197"/>
      <c r="M9" s="197"/>
      <c r="N9" s="197"/>
    </row>
    <row r="10" spans="1:22" s="183" customFormat="1" ht="5.0999999999999996" customHeight="1" x14ac:dyDescent="0.25">
      <c r="A10" s="147"/>
      <c r="B10" s="180"/>
      <c r="C10" s="390"/>
      <c r="D10" s="391"/>
      <c r="E10" s="391"/>
      <c r="F10" s="391"/>
      <c r="G10" s="391"/>
      <c r="H10" s="391"/>
      <c r="I10" s="391"/>
      <c r="J10" s="391"/>
      <c r="K10" s="391"/>
      <c r="L10" s="391"/>
      <c r="M10" s="200"/>
      <c r="N10" s="201"/>
      <c r="O10" s="176"/>
      <c r="P10" s="110"/>
      <c r="Q10" s="170"/>
      <c r="R10" s="170"/>
      <c r="S10" s="170"/>
      <c r="T10" s="170"/>
      <c r="U10" s="170"/>
      <c r="V10" s="170"/>
    </row>
    <row r="11" spans="1:22" s="190" customFormat="1" ht="69.95" customHeight="1" x14ac:dyDescent="0.25">
      <c r="A11" s="185"/>
      <c r="B11" s="186"/>
      <c r="C11" s="392"/>
      <c r="D11" s="1171" t="str">
        <f>Translations!$B$573</f>
        <v>Informacje zawarte w tym pliku zostaną wykorzystane przez właściwy organ w celu ustalenia spełnienia warunku planu neutralności klimatycznej w zakresie przydziału bezpłatnych uprawnień do emisji zgodnie z art. 10b dyrektywy EU ETS i art. 22b rozporządzenia (UE) 2019/331 (FAR) oraz art. 3b, 3c i 3d rozporządzenia ALC. Ponadto informacje te mogą zostać przekazane Komisji Europejskiej w części lub w całości, jeśli o to poprosi, w celu sprawdzenia krajowych środków wykonawczych zgodnie z art. 11 ust. 1 dyrektywy EU ETS.</v>
      </c>
      <c r="E11" s="1171"/>
      <c r="F11" s="1171"/>
      <c r="G11" s="1171"/>
      <c r="H11" s="1171"/>
      <c r="I11" s="1171"/>
      <c r="J11" s="1171"/>
      <c r="K11" s="1171"/>
      <c r="L11" s="1171"/>
      <c r="M11" s="1171"/>
      <c r="N11" s="394"/>
      <c r="O11" s="186"/>
      <c r="P11" s="116"/>
      <c r="Q11" s="188"/>
      <c r="R11" s="188"/>
      <c r="S11" s="188"/>
      <c r="T11" s="188"/>
      <c r="U11" s="188"/>
      <c r="V11" s="188"/>
    </row>
    <row r="12" spans="1:22" s="183" customFormat="1" ht="12.75" customHeight="1" x14ac:dyDescent="0.25">
      <c r="A12" s="147"/>
      <c r="B12" s="176"/>
      <c r="C12" s="203"/>
      <c r="D12" s="893" t="str">
        <f>Translations!$B$574</f>
        <v>Proszę potwierdzić zgodę na wykorzystanie informacji zawartych w niniejszym sprawozdaniu dotyczącym neutralności klimatycznej.</v>
      </c>
      <c r="E12" s="893"/>
      <c r="F12" s="893"/>
      <c r="G12" s="893"/>
      <c r="H12" s="893"/>
      <c r="I12" s="893"/>
      <c r="J12" s="893"/>
      <c r="K12" s="893"/>
      <c r="L12" s="893"/>
      <c r="M12" s="893"/>
      <c r="N12" s="205"/>
      <c r="O12" s="176"/>
      <c r="P12" s="170"/>
      <c r="Q12" s="170"/>
      <c r="R12" s="170"/>
      <c r="S12" s="170"/>
      <c r="T12" s="170"/>
      <c r="U12" s="170"/>
      <c r="V12" s="170"/>
    </row>
    <row r="13" spans="1:22" s="183" customFormat="1" ht="12.75" x14ac:dyDescent="0.25">
      <c r="A13" s="147"/>
      <c r="B13" s="176"/>
      <c r="C13" s="203"/>
      <c r="D13" s="1170"/>
      <c r="E13" s="1170"/>
      <c r="F13" s="1170"/>
      <c r="G13" s="1170"/>
      <c r="H13" s="1170"/>
      <c r="I13" s="1170"/>
      <c r="J13" s="1170"/>
      <c r="K13" s="1170"/>
      <c r="L13" s="1170"/>
      <c r="M13" s="1170"/>
      <c r="N13" s="205"/>
      <c r="O13" s="176"/>
      <c r="P13" s="170"/>
      <c r="Q13" s="170"/>
      <c r="R13" s="170"/>
      <c r="S13" s="170"/>
      <c r="T13" s="170"/>
      <c r="U13" s="170"/>
      <c r="V13" s="170"/>
    </row>
    <row r="14" spans="1:22" s="183" customFormat="1" ht="5.0999999999999996" customHeight="1" x14ac:dyDescent="0.25">
      <c r="A14" s="147"/>
      <c r="B14" s="180"/>
      <c r="C14" s="395"/>
      <c r="D14" s="396"/>
      <c r="E14" s="396"/>
      <c r="F14" s="396"/>
      <c r="G14" s="396"/>
      <c r="H14" s="396"/>
      <c r="I14" s="396"/>
      <c r="J14" s="396"/>
      <c r="K14" s="396"/>
      <c r="L14" s="396"/>
      <c r="M14" s="397"/>
      <c r="N14" s="398"/>
      <c r="O14" s="176"/>
      <c r="P14" s="202"/>
      <c r="Q14" s="110"/>
      <c r="R14" s="110"/>
      <c r="S14" s="110"/>
      <c r="T14" s="170"/>
      <c r="U14" s="170"/>
      <c r="V14" s="170"/>
    </row>
    <row r="15" spans="1:22" s="183" customFormat="1" ht="80.099999999999994" customHeight="1" x14ac:dyDescent="0.2">
      <c r="A15" s="147"/>
      <c r="B15" s="176"/>
      <c r="C15" s="203"/>
      <c r="D15" s="893" t="str">
        <f>Translations!$B$81</f>
        <v>Granice systemowe i rodzaje gazów cieplarnianych objęte tymi emisjami historycznymi, poziomami emisji i wartościami docelowymi są spójne z zezwoleniem na emisję gazów cieplarnianych wydanym dla danej instalacji oraz wymogami określonymi w rozporządzeniu wykonawczym (UE) 2018/2066 i FAR. Dotyczy to również operatorów ubiegających się o dodatkowy przydział uprawnień dla podinstalacji sieci ciepłowniczej zgodnie z art. 22b FAR. Do zakresu emisji nie wlicza się żadnych jednostek usuwania dwutlenku węgla ani redukcji emisji wykraczających poza granice systemowe danej instalacji i uzyskanych poprzez nabycie jednostek kompensacji emisji dwutlenku węgla.</v>
      </c>
      <c r="E15" s="893"/>
      <c r="F15" s="893"/>
      <c r="G15" s="893"/>
      <c r="H15" s="893"/>
      <c r="I15" s="893"/>
      <c r="J15" s="893"/>
      <c r="K15" s="893"/>
      <c r="L15" s="893"/>
      <c r="M15" s="893"/>
      <c r="N15" s="205"/>
      <c r="O15" s="176"/>
      <c r="P15" s="170"/>
      <c r="Q15" s="110"/>
      <c r="R15" s="110"/>
      <c r="S15" s="110"/>
      <c r="T15" s="170"/>
      <c r="U15" s="399"/>
      <c r="V15" s="170"/>
    </row>
    <row r="16" spans="1:22" s="190" customFormat="1" ht="12.75" customHeight="1" x14ac:dyDescent="0.25">
      <c r="A16" s="185"/>
      <c r="B16" s="186"/>
      <c r="C16" s="392"/>
      <c r="D16" s="1171" t="str">
        <f>Translations!$B$82</f>
        <v>Proszę potwierdzić, że wprowadzone dane dotyczące emisji są zgodne z warunkami opisanymi powyżej.</v>
      </c>
      <c r="E16" s="1171"/>
      <c r="F16" s="1171"/>
      <c r="G16" s="1171"/>
      <c r="H16" s="1171"/>
      <c r="I16" s="1171"/>
      <c r="J16" s="1171"/>
      <c r="K16" s="1171"/>
      <c r="L16" s="1171"/>
      <c r="M16" s="1171"/>
      <c r="N16" s="394"/>
      <c r="O16" s="176"/>
      <c r="P16" s="170"/>
      <c r="Q16" s="116"/>
      <c r="R16" s="188"/>
      <c r="S16" s="116"/>
      <c r="T16" s="188"/>
      <c r="U16" s="188"/>
      <c r="V16" s="188"/>
    </row>
    <row r="17" spans="1:22" s="183" customFormat="1" ht="12.75" x14ac:dyDescent="0.2">
      <c r="A17" s="147"/>
      <c r="B17" s="176"/>
      <c r="C17" s="203"/>
      <c r="D17" s="1170"/>
      <c r="E17" s="1170"/>
      <c r="F17" s="1170"/>
      <c r="G17" s="1170"/>
      <c r="H17" s="1170"/>
      <c r="I17" s="1170"/>
      <c r="J17" s="1170"/>
      <c r="K17" s="1170"/>
      <c r="L17" s="1170"/>
      <c r="M17" s="1170"/>
      <c r="N17" s="205"/>
      <c r="O17" s="176"/>
      <c r="P17" s="170"/>
      <c r="Q17" s="110"/>
      <c r="R17" s="170"/>
      <c r="S17" s="110"/>
      <c r="T17" s="170"/>
      <c r="U17" s="170"/>
      <c r="V17" s="170"/>
    </row>
    <row r="18" spans="1:22" s="183" customFormat="1" ht="5.0999999999999996" customHeight="1" x14ac:dyDescent="0.25">
      <c r="A18" s="147"/>
      <c r="B18" s="180"/>
      <c r="C18" s="395"/>
      <c r="D18" s="396"/>
      <c r="E18" s="396"/>
      <c r="F18" s="396"/>
      <c r="G18" s="396"/>
      <c r="H18" s="396"/>
      <c r="I18" s="396"/>
      <c r="J18" s="396"/>
      <c r="K18" s="396"/>
      <c r="L18" s="396"/>
      <c r="M18" s="397"/>
      <c r="N18" s="398"/>
      <c r="O18" s="176"/>
      <c r="P18" s="202"/>
      <c r="Q18" s="110"/>
      <c r="R18" s="110"/>
      <c r="S18" s="110"/>
      <c r="T18" s="170"/>
      <c r="U18" s="170"/>
      <c r="V18" s="170"/>
    </row>
    <row r="19" spans="1:22" s="183" customFormat="1" ht="12.75" customHeight="1" thickBot="1" x14ac:dyDescent="0.3">
      <c r="A19" s="147"/>
      <c r="B19" s="180"/>
      <c r="C19" s="400"/>
      <c r="D19" s="401"/>
      <c r="E19" s="401"/>
      <c r="F19" s="401"/>
      <c r="G19" s="401"/>
      <c r="H19" s="401"/>
      <c r="I19" s="401"/>
      <c r="J19" s="401"/>
      <c r="K19" s="401"/>
      <c r="L19" s="401"/>
      <c r="M19" s="208"/>
      <c r="N19" s="209"/>
      <c r="O19" s="176"/>
      <c r="P19" s="202"/>
      <c r="Q19" s="170"/>
      <c r="R19" s="170"/>
      <c r="S19" s="170"/>
      <c r="T19" s="170"/>
      <c r="U19" s="170"/>
      <c r="V19" s="170"/>
    </row>
    <row r="21" spans="1:22" s="183" customFormat="1" ht="15.75" x14ac:dyDescent="0.25">
      <c r="A21" s="147"/>
      <c r="B21" s="180"/>
      <c r="C21" s="181" t="s">
        <v>194</v>
      </c>
      <c r="D21" s="858" t="str">
        <f>Translations!$B$575</f>
        <v>Dane z planu neutralności klimatycznej</v>
      </c>
      <c r="E21" s="858"/>
      <c r="F21" s="858"/>
      <c r="G21" s="858"/>
      <c r="H21" s="858"/>
      <c r="I21" s="858"/>
      <c r="J21" s="858"/>
      <c r="K21" s="858"/>
      <c r="L21" s="858"/>
      <c r="M21" s="858"/>
      <c r="N21" s="858"/>
      <c r="O21" s="172"/>
      <c r="P21" s="202"/>
      <c r="Q21" s="170"/>
      <c r="R21" s="170"/>
      <c r="S21" s="170"/>
      <c r="T21" s="170"/>
      <c r="U21" s="170"/>
      <c r="V21" s="170"/>
    </row>
    <row r="22" spans="1:22" s="183" customFormat="1" ht="13.5" thickBot="1" x14ac:dyDescent="0.25">
      <c r="A22" s="147"/>
      <c r="B22" s="176"/>
      <c r="C22" s="176"/>
      <c r="D22" s="176"/>
      <c r="E22" s="176"/>
      <c r="F22" s="176"/>
      <c r="G22" s="176"/>
      <c r="H22" s="176"/>
      <c r="I22" s="176"/>
      <c r="J22" s="176"/>
      <c r="K22" s="176"/>
      <c r="L22" s="176"/>
      <c r="M22" s="176"/>
      <c r="N22" s="176"/>
      <c r="O22" s="172"/>
      <c r="P22" s="170"/>
      <c r="Q22" s="170"/>
      <c r="R22" s="170"/>
      <c r="S22" s="170"/>
      <c r="T22" s="170"/>
      <c r="U22" s="170"/>
      <c r="V22" s="170"/>
    </row>
    <row r="23" spans="1:22" s="183" customFormat="1" ht="5.0999999999999996" customHeight="1" x14ac:dyDescent="0.2">
      <c r="A23" s="147"/>
      <c r="B23" s="176"/>
      <c r="C23" s="176"/>
      <c r="D23" s="402"/>
      <c r="E23" s="403"/>
      <c r="F23" s="403"/>
      <c r="G23" s="403"/>
      <c r="H23" s="403"/>
      <c r="I23" s="403"/>
      <c r="J23" s="403"/>
      <c r="K23" s="403"/>
      <c r="L23" s="403"/>
      <c r="M23" s="403"/>
      <c r="N23" s="404"/>
      <c r="O23" s="172"/>
      <c r="P23" s="170"/>
      <c r="Q23" s="170"/>
      <c r="R23" s="170"/>
      <c r="S23" s="170"/>
      <c r="T23" s="170"/>
      <c r="U23" s="170"/>
      <c r="V23" s="170"/>
    </row>
    <row r="24" spans="1:22" s="183" customFormat="1" ht="30" customHeight="1" x14ac:dyDescent="0.2">
      <c r="A24" s="147"/>
      <c r="B24" s="176"/>
      <c r="C24" s="176"/>
      <c r="D24" s="230"/>
      <c r="E24" s="1161" t="str">
        <f>Translations!$B$576</f>
        <v xml:space="preserve">Niektóre informacje, które sa wymagane w tym sprawozdaniu przekazano już w PNK. Dotyczy to informacji na temat instalacji (niniejszy arkusz) oraz właściwych podinstalacji, w tym parametrów, takich jak historyczne emisje, kamienie milowe i wartości docelowe. </v>
      </c>
      <c r="F24" s="853"/>
      <c r="G24" s="853"/>
      <c r="H24" s="853"/>
      <c r="I24" s="853"/>
      <c r="J24" s="853"/>
      <c r="K24" s="853"/>
      <c r="L24" s="853"/>
      <c r="M24" s="853"/>
      <c r="N24" s="1162"/>
      <c r="O24" s="172"/>
      <c r="P24" s="170"/>
      <c r="Q24" s="170"/>
      <c r="R24" s="170"/>
      <c r="S24" s="170"/>
      <c r="T24" s="170"/>
      <c r="U24" s="170"/>
      <c r="V24" s="170"/>
    </row>
    <row r="25" spans="1:22" s="183" customFormat="1" ht="38.25" customHeight="1" x14ac:dyDescent="0.2">
      <c r="A25" s="147"/>
      <c r="B25" s="176"/>
      <c r="C25" s="176"/>
      <c r="D25" s="230"/>
      <c r="E25" s="1161" t="str">
        <f>Translations!$B$577</f>
        <v>Aby uzupełnić te informacje w tym arkuszu, można skorzystać z opcji połączenia arkusza z Państwa plikiem PNK. Informacje z PNK są zbierane za pomocą funkcji „Edytuj linki” w zakładce „Dane” we wstążce programu Excel. Ręczne wprowadzanie danych jest opcjonalne i może być wykorzystane do ręcznego nadpisania, jeżeli dane z PNK przestały być prawidłowe.</v>
      </c>
      <c r="F25" s="853"/>
      <c r="G25" s="853"/>
      <c r="H25" s="853"/>
      <c r="I25" s="853"/>
      <c r="J25" s="853"/>
      <c r="K25" s="853"/>
      <c r="L25" s="853"/>
      <c r="M25" s="853"/>
      <c r="N25" s="1162"/>
      <c r="O25" s="172"/>
      <c r="P25" s="170"/>
      <c r="Q25" s="170"/>
      <c r="R25" s="170"/>
      <c r="S25" s="170"/>
      <c r="T25" s="170"/>
      <c r="U25" s="170"/>
      <c r="V25" s="170"/>
    </row>
    <row r="26" spans="1:22" s="183" customFormat="1" ht="12.75" customHeight="1" x14ac:dyDescent="0.25">
      <c r="A26" s="147"/>
      <c r="B26" s="180"/>
      <c r="C26" s="180"/>
      <c r="D26" s="230"/>
      <c r="E26" s="1163" t="str">
        <f>Translations!$B$578</f>
        <v>Dodatkowe instrukcje znajdują się w arkuszu „CNPSummary” w tym formularzu.</v>
      </c>
      <c r="F26" s="1163"/>
      <c r="G26" s="1163"/>
      <c r="H26" s="1163"/>
      <c r="I26" s="1163"/>
      <c r="J26" s="1163"/>
      <c r="K26" s="1163"/>
      <c r="L26" s="1163"/>
      <c r="M26" s="1163"/>
      <c r="N26" s="1164"/>
      <c r="O26" s="172"/>
      <c r="P26" s="170"/>
      <c r="Q26" s="170"/>
      <c r="R26" s="170"/>
      <c r="S26" s="170"/>
      <c r="T26" s="170"/>
      <c r="U26" s="170"/>
      <c r="V26" s="170"/>
    </row>
    <row r="27" spans="1:22" s="183" customFormat="1" ht="5.0999999999999996" customHeight="1" x14ac:dyDescent="0.25">
      <c r="A27" s="147"/>
      <c r="B27" s="180"/>
      <c r="C27" s="180"/>
      <c r="D27" s="230"/>
      <c r="E27" s="231"/>
      <c r="F27" s="1159"/>
      <c r="G27" s="1159"/>
      <c r="H27" s="1159"/>
      <c r="I27" s="1159"/>
      <c r="J27" s="1159"/>
      <c r="K27" s="1159"/>
      <c r="L27" s="1159"/>
      <c r="M27" s="1159"/>
      <c r="N27" s="1160"/>
      <c r="O27" s="172"/>
      <c r="P27" s="170"/>
      <c r="Q27" s="170"/>
      <c r="R27" s="170"/>
      <c r="S27" s="170"/>
      <c r="T27" s="170"/>
      <c r="U27" s="170"/>
      <c r="V27" s="170"/>
    </row>
    <row r="28" spans="1:22" s="183" customFormat="1" ht="12.75" customHeight="1" x14ac:dyDescent="0.25">
      <c r="A28" s="147"/>
      <c r="B28" s="180"/>
      <c r="C28" s="180"/>
      <c r="D28" s="230"/>
      <c r="E28" s="1159" t="str">
        <f>Translations!$B$579</f>
        <v>Komórki w tym arkuszu mają następujący format, który wskazuje, gdzie znajdują się informacje w arkuszu podsumowania PNK:</v>
      </c>
      <c r="F28" s="1159"/>
      <c r="G28" s="1159"/>
      <c r="H28" s="1159"/>
      <c r="I28" s="1159"/>
      <c r="J28" s="1159"/>
      <c r="K28" s="1159"/>
      <c r="L28" s="1159"/>
      <c r="M28" s="1159"/>
      <c r="N28" s="1160"/>
      <c r="O28" s="172"/>
      <c r="P28" s="170"/>
      <c r="Q28" s="170"/>
      <c r="R28" s="170"/>
      <c r="S28" s="170"/>
      <c r="T28" s="170"/>
      <c r="U28" s="170"/>
      <c r="V28" s="170"/>
    </row>
    <row r="29" spans="1:22" s="183" customFormat="1" ht="12.75" customHeight="1" x14ac:dyDescent="0.25">
      <c r="A29" s="147"/>
      <c r="B29" s="180"/>
      <c r="C29" s="180"/>
      <c r="D29" s="230"/>
      <c r="E29" s="231"/>
      <c r="F29" s="1175" t="str">
        <f>Translations!$B$580</f>
        <v>Link do danych w pliku PNK:</v>
      </c>
      <c r="G29" s="1175"/>
      <c r="H29" s="1175"/>
      <c r="I29" s="1175"/>
      <c r="J29" s="1176"/>
      <c r="K29" s="1177"/>
      <c r="L29" s="1177"/>
      <c r="M29" s="232"/>
      <c r="N29" s="233"/>
      <c r="O29" s="172"/>
      <c r="P29" s="170"/>
      <c r="Q29" s="170"/>
      <c r="R29" s="170"/>
      <c r="S29" s="170"/>
      <c r="T29" s="170"/>
      <c r="U29" s="170"/>
      <c r="V29" s="170"/>
    </row>
    <row r="30" spans="1:22" s="183" customFormat="1" ht="12.75" customHeight="1" x14ac:dyDescent="0.25">
      <c r="A30" s="147"/>
      <c r="B30" s="180"/>
      <c r="C30" s="180"/>
      <c r="D30" s="230"/>
      <c r="E30" s="231"/>
      <c r="F30" s="1175" t="str">
        <f>Translations!$B$581</f>
        <v>Ręczne wprowadzanie danych (jeżeli wybrano tę opcję) lub ręczne nadpisanie, jeżeli dane z PNK przestały być prawidłowe:</v>
      </c>
      <c r="G30" s="1175"/>
      <c r="H30" s="1175"/>
      <c r="I30" s="1175"/>
      <c r="J30" s="1176"/>
      <c r="K30" s="1178"/>
      <c r="L30" s="1178"/>
      <c r="M30" s="232"/>
      <c r="N30" s="233"/>
      <c r="O30" s="172"/>
      <c r="P30" s="170"/>
      <c r="Q30" s="170"/>
      <c r="R30" s="170"/>
      <c r="S30" s="170"/>
      <c r="T30" s="170"/>
      <c r="U30" s="170"/>
      <c r="V30" s="170"/>
    </row>
    <row r="31" spans="1:22" s="183" customFormat="1" ht="12.75" customHeight="1" x14ac:dyDescent="0.25">
      <c r="A31" s="147"/>
      <c r="B31" s="180"/>
      <c r="C31" s="180"/>
      <c r="D31" s="230"/>
      <c r="E31" s="231"/>
      <c r="F31" s="1165" t="str">
        <f>Translations!$B$582</f>
        <v>Dane zastosowane w tym raporcie:</v>
      </c>
      <c r="G31" s="1165"/>
      <c r="H31" s="1165"/>
      <c r="I31" s="1165"/>
      <c r="J31" s="1166"/>
      <c r="K31" s="1158"/>
      <c r="L31" s="1158"/>
      <c r="M31" s="232"/>
      <c r="N31" s="233"/>
      <c r="O31" s="172"/>
      <c r="P31" s="170"/>
      <c r="Q31" s="170"/>
      <c r="R31" s="170"/>
      <c r="S31" s="170"/>
      <c r="T31" s="170"/>
      <c r="U31" s="170"/>
      <c r="V31" s="170"/>
    </row>
    <row r="32" spans="1:22" s="183" customFormat="1" ht="5.0999999999999996" customHeight="1" x14ac:dyDescent="0.25">
      <c r="A32" s="147"/>
      <c r="B32" s="180"/>
      <c r="C32" s="180"/>
      <c r="D32" s="230"/>
      <c r="E32" s="231"/>
      <c r="F32" s="1159"/>
      <c r="G32" s="1159"/>
      <c r="H32" s="1159"/>
      <c r="I32" s="1159"/>
      <c r="J32" s="1159"/>
      <c r="K32" s="1159"/>
      <c r="L32" s="1159"/>
      <c r="M32" s="1159"/>
      <c r="N32" s="1160"/>
      <c r="O32" s="172"/>
      <c r="P32" s="170"/>
      <c r="Q32" s="170"/>
      <c r="R32" s="170"/>
      <c r="S32" s="170"/>
      <c r="T32" s="170"/>
      <c r="U32" s="170"/>
      <c r="V32" s="170"/>
    </row>
    <row r="33" spans="1:22" s="183" customFormat="1" ht="5.0999999999999996" customHeight="1" thickBot="1" x14ac:dyDescent="0.25">
      <c r="A33" s="147"/>
      <c r="B33" s="176"/>
      <c r="C33" s="176"/>
      <c r="D33" s="405"/>
      <c r="E33" s="406"/>
      <c r="F33" s="406"/>
      <c r="G33" s="406"/>
      <c r="H33" s="406"/>
      <c r="I33" s="406"/>
      <c r="J33" s="406"/>
      <c r="K33" s="406"/>
      <c r="L33" s="406"/>
      <c r="M33" s="406"/>
      <c r="N33" s="407"/>
      <c r="O33" s="172"/>
      <c r="P33" s="170"/>
      <c r="Q33" s="170"/>
      <c r="R33" s="170"/>
      <c r="S33" s="170"/>
      <c r="T33" s="170"/>
      <c r="U33" s="170"/>
      <c r="V33" s="170"/>
    </row>
    <row r="34" spans="1:22" s="183" customFormat="1" ht="12.75" customHeight="1" x14ac:dyDescent="0.2">
      <c r="A34" s="147"/>
      <c r="B34" s="176"/>
      <c r="C34" s="176"/>
      <c r="D34" s="176"/>
      <c r="E34" s="176"/>
      <c r="F34" s="176"/>
      <c r="G34" s="176"/>
      <c r="H34" s="176"/>
      <c r="I34" s="176"/>
      <c r="J34" s="176"/>
      <c r="K34" s="176"/>
      <c r="L34" s="176"/>
      <c r="M34" s="176"/>
      <c r="N34" s="176"/>
      <c r="O34" s="172"/>
      <c r="P34" s="170"/>
      <c r="Q34" s="170"/>
      <c r="R34" s="170"/>
      <c r="S34" s="170"/>
      <c r="T34" s="170"/>
      <c r="U34" s="170"/>
      <c r="V34" s="170"/>
    </row>
    <row r="35" spans="1:22" s="246" customFormat="1" ht="15.75" x14ac:dyDescent="0.2">
      <c r="A35" s="387">
        <v>2</v>
      </c>
      <c r="B35" s="186"/>
      <c r="C35" s="388" t="s">
        <v>329</v>
      </c>
      <c r="D35" s="1127" t="str">
        <f>Translations!$B$83</f>
        <v>Dane identyfikacyjne instalacji</v>
      </c>
      <c r="E35" s="1127"/>
      <c r="F35" s="1127"/>
      <c r="G35" s="1127"/>
      <c r="H35" s="1127"/>
      <c r="I35" s="1127"/>
      <c r="J35" s="1127"/>
      <c r="K35" s="1127"/>
      <c r="L35" s="1127"/>
      <c r="M35" s="1127"/>
      <c r="N35" s="1127"/>
      <c r="O35" s="172"/>
      <c r="P35" s="118" t="str">
        <f>Translations!$B$84</f>
        <v>Dane identyfikacyjne</v>
      </c>
      <c r="Q35" s="116"/>
      <c r="R35" s="116"/>
      <c r="S35" s="116"/>
      <c r="T35" s="116"/>
      <c r="U35" s="116"/>
      <c r="V35" s="170"/>
    </row>
    <row r="36" spans="1:22" ht="5.0999999999999996" customHeight="1" x14ac:dyDescent="0.2">
      <c r="O36" s="172"/>
      <c r="V36" s="170"/>
    </row>
    <row r="37" spans="1:22" s="246" customFormat="1" ht="15" customHeight="1" x14ac:dyDescent="0.25">
      <c r="A37" s="408"/>
      <c r="B37" s="186"/>
      <c r="C37" s="409">
        <v>1</v>
      </c>
      <c r="D37" s="1172" t="str">
        <f>Translations!$B$85</f>
        <v>Informacje o prowadzącym instalację</v>
      </c>
      <c r="E37" s="1172"/>
      <c r="F37" s="1172"/>
      <c r="G37" s="1172"/>
      <c r="H37" s="1172"/>
      <c r="I37" s="1172"/>
      <c r="J37" s="1172"/>
      <c r="K37" s="1172"/>
      <c r="L37" s="1172"/>
      <c r="M37" s="1172"/>
      <c r="N37" s="1172"/>
      <c r="O37" s="186"/>
      <c r="P37" s="116"/>
      <c r="Q37" s="116"/>
      <c r="R37" s="116"/>
      <c r="S37" s="116"/>
      <c r="T37" s="116"/>
      <c r="U37" s="116"/>
      <c r="V37" s="188"/>
    </row>
    <row r="38" spans="1:22" s="183" customFormat="1" ht="5.0999999999999996" customHeight="1" x14ac:dyDescent="0.25">
      <c r="A38" s="215"/>
      <c r="B38" s="176"/>
      <c r="C38" s="216"/>
      <c r="D38" s="410"/>
      <c r="E38" s="410"/>
      <c r="F38" s="410"/>
      <c r="G38" s="410"/>
      <c r="H38" s="411"/>
      <c r="I38" s="410"/>
      <c r="J38" s="266"/>
      <c r="K38" s="412"/>
      <c r="L38" s="412"/>
      <c r="M38" s="412"/>
      <c r="N38" s="412"/>
      <c r="O38" s="172"/>
      <c r="P38" s="110"/>
      <c r="Q38" s="170"/>
      <c r="R38" s="170"/>
      <c r="S38" s="170"/>
      <c r="T38" s="170"/>
      <c r="U38" s="170"/>
      <c r="V38" s="170"/>
    </row>
    <row r="39" spans="1:22" s="183" customFormat="1" x14ac:dyDescent="0.2">
      <c r="A39" s="215"/>
      <c r="B39" s="176"/>
      <c r="C39" s="216"/>
      <c r="D39" s="410" t="s">
        <v>114</v>
      </c>
      <c r="E39" s="1198" t="str">
        <f>Translations!$B$86</f>
        <v>Nazwa prowadzącego instalację</v>
      </c>
      <c r="F39" s="1198"/>
      <c r="G39" s="1198"/>
      <c r="H39" s="1199"/>
      <c r="I39" s="1200" t="str">
        <f>c_CNPSummary!J22</f>
        <v/>
      </c>
      <c r="J39" s="1201"/>
      <c r="K39" s="1201"/>
      <c r="L39" s="1202"/>
      <c r="M39" s="412"/>
      <c r="N39" s="412"/>
      <c r="O39" s="172"/>
      <c r="P39" s="110"/>
      <c r="Q39" s="170"/>
      <c r="R39" s="170"/>
      <c r="S39" s="170"/>
      <c r="T39" s="170"/>
      <c r="U39" s="170"/>
      <c r="V39" s="170"/>
    </row>
    <row r="40" spans="1:22" s="183" customFormat="1" x14ac:dyDescent="0.2">
      <c r="A40" s="215"/>
      <c r="B40" s="176"/>
      <c r="C40" s="216"/>
      <c r="D40" s="410"/>
      <c r="E40" s="413"/>
      <c r="F40" s="413"/>
      <c r="G40" s="413"/>
      <c r="H40" s="413"/>
      <c r="I40" s="1167"/>
      <c r="J40" s="1168"/>
      <c r="K40" s="1168"/>
      <c r="L40" s="1169"/>
      <c r="M40" s="412"/>
      <c r="N40" s="412"/>
      <c r="O40" s="172"/>
      <c r="P40" s="110"/>
      <c r="Q40" s="170"/>
      <c r="R40" s="170"/>
      <c r="S40" s="170"/>
      <c r="T40" s="170"/>
      <c r="U40" s="170"/>
      <c r="V40" s="170"/>
    </row>
    <row r="41" spans="1:22" s="183" customFormat="1" x14ac:dyDescent="0.2">
      <c r="A41" s="215"/>
      <c r="B41" s="176"/>
      <c r="C41" s="216"/>
      <c r="D41" s="410"/>
      <c r="E41" s="413"/>
      <c r="F41" s="413"/>
      <c r="G41" s="413"/>
      <c r="H41" s="413"/>
      <c r="I41" s="1138" t="str">
        <f>IF(I40="",I39,I40)</f>
        <v/>
      </c>
      <c r="J41" s="1139"/>
      <c r="K41" s="1139"/>
      <c r="L41" s="1140"/>
      <c r="M41" s="412"/>
      <c r="N41" s="412"/>
      <c r="O41" s="172"/>
      <c r="P41" s="110"/>
      <c r="Q41" s="170"/>
      <c r="R41" s="170"/>
      <c r="S41" s="170"/>
      <c r="T41" s="170"/>
      <c r="U41" s="170"/>
      <c r="V41" s="170"/>
    </row>
    <row r="42" spans="1:22" s="183" customFormat="1" ht="5.0999999999999996" customHeight="1" x14ac:dyDescent="0.25">
      <c r="A42" s="215"/>
      <c r="B42" s="176"/>
      <c r="C42" s="216"/>
      <c r="D42" s="410"/>
      <c r="E42" s="410"/>
      <c r="F42" s="410"/>
      <c r="G42" s="410"/>
      <c r="H42" s="411"/>
      <c r="I42" s="412"/>
      <c r="J42" s="412"/>
      <c r="K42" s="412"/>
      <c r="L42" s="412"/>
      <c r="M42" s="414"/>
      <c r="N42" s="415"/>
      <c r="O42" s="172"/>
      <c r="P42" s="110"/>
      <c r="Q42" s="170"/>
      <c r="R42" s="170"/>
      <c r="S42" s="170"/>
      <c r="T42" s="170"/>
      <c r="U42" s="170"/>
      <c r="V42" s="170"/>
    </row>
    <row r="43" spans="1:22" s="183" customFormat="1" x14ac:dyDescent="0.2">
      <c r="A43" s="215"/>
      <c r="B43" s="176"/>
      <c r="C43" s="216"/>
      <c r="D43" s="410" t="s">
        <v>115</v>
      </c>
      <c r="E43" s="1198" t="str">
        <f>Translations!$B$87</f>
        <v>Państwo członkowskie</v>
      </c>
      <c r="F43" s="1198"/>
      <c r="G43" s="1198"/>
      <c r="H43" s="1199"/>
      <c r="I43" s="1195" t="str">
        <f>c_CNPSummary!J23</f>
        <v/>
      </c>
      <c r="J43" s="1196"/>
      <c r="K43" s="1196"/>
      <c r="L43" s="1197"/>
      <c r="M43" s="414"/>
      <c r="N43" s="415"/>
      <c r="O43" s="172"/>
      <c r="P43" s="110"/>
      <c r="Q43" s="170"/>
      <c r="R43" s="170"/>
      <c r="S43" s="170"/>
      <c r="T43" s="170"/>
      <c r="U43" s="170"/>
      <c r="V43" s="170"/>
    </row>
    <row r="44" spans="1:22" s="183" customFormat="1" x14ac:dyDescent="0.2">
      <c r="A44" s="215"/>
      <c r="B44" s="176"/>
      <c r="C44" s="216"/>
      <c r="D44" s="410"/>
      <c r="E44" s="413"/>
      <c r="F44" s="413"/>
      <c r="G44" s="413"/>
      <c r="H44" s="413"/>
      <c r="I44" s="1141"/>
      <c r="J44" s="1142"/>
      <c r="K44" s="1142"/>
      <c r="L44" s="1143"/>
      <c r="M44" s="414"/>
      <c r="N44" s="415"/>
      <c r="O44" s="172"/>
      <c r="P44" s="416"/>
      <c r="Q44" s="170"/>
      <c r="R44" s="170"/>
      <c r="S44" s="170"/>
      <c r="T44" s="170"/>
      <c r="U44" s="170"/>
      <c r="V44" s="170"/>
    </row>
    <row r="45" spans="1:22" s="183" customFormat="1" x14ac:dyDescent="0.2">
      <c r="A45" s="215"/>
      <c r="B45" s="176"/>
      <c r="C45" s="216"/>
      <c r="D45" s="410"/>
      <c r="E45" s="413"/>
      <c r="F45" s="413"/>
      <c r="G45" s="413"/>
      <c r="H45" s="413"/>
      <c r="I45" s="1138" t="str">
        <f>IF(I44="",IF(AND(COUNTIF(EUconst_MSlist,I43)=0,I43&lt;&gt;""),EUconst_ERR_LinkToCNP,I43),I44)</f>
        <v/>
      </c>
      <c r="J45" s="1139"/>
      <c r="K45" s="1139"/>
      <c r="L45" s="1140"/>
      <c r="M45" s="414"/>
      <c r="N45" s="415"/>
      <c r="O45" s="172"/>
      <c r="P45" s="417" t="str">
        <f>IF(I45="","",COUNTIF(EUconst_MSlistDistrictHeating,I45)&gt;0)</f>
        <v/>
      </c>
      <c r="Q45" s="170"/>
      <c r="R45" s="170"/>
      <c r="S45" s="170"/>
      <c r="T45" s="170"/>
      <c r="U45" s="170"/>
      <c r="V45" s="170"/>
    </row>
    <row r="46" spans="1:22" s="183" customFormat="1" ht="5.0999999999999996" customHeight="1" x14ac:dyDescent="0.25">
      <c r="A46" s="215"/>
      <c r="B46" s="176"/>
      <c r="C46" s="216"/>
      <c r="D46" s="410"/>
      <c r="E46" s="410"/>
      <c r="F46" s="410"/>
      <c r="G46" s="410"/>
      <c r="H46" s="411"/>
      <c r="I46" s="412"/>
      <c r="J46" s="412"/>
      <c r="K46" s="412"/>
      <c r="L46" s="412"/>
      <c r="M46" s="414"/>
      <c r="N46" s="415"/>
      <c r="O46" s="172"/>
      <c r="P46" s="110"/>
      <c r="Q46" s="170"/>
      <c r="R46" s="170"/>
      <c r="S46" s="170"/>
      <c r="T46" s="170"/>
      <c r="U46" s="170"/>
      <c r="V46" s="170"/>
    </row>
    <row r="47" spans="1:22" s="183" customFormat="1" ht="12.75" customHeight="1" x14ac:dyDescent="0.2">
      <c r="A47" s="215"/>
      <c r="B47" s="176"/>
      <c r="C47" s="216"/>
      <c r="D47" s="410" t="s">
        <v>367</v>
      </c>
      <c r="E47" s="1198" t="str">
        <f>Translations!$B$88</f>
        <v>Numer zezwolenia na uczestnictwo w systemie handlu uprawnieniami do emisji</v>
      </c>
      <c r="F47" s="1198"/>
      <c r="G47" s="1198"/>
      <c r="H47" s="1198"/>
      <c r="I47" s="1203" t="str">
        <f>Translations!$B$89</f>
        <v>PL</v>
      </c>
      <c r="J47" s="1204"/>
      <c r="K47" s="1205" t="str">
        <f>c_CNPSummary!L24</f>
        <v/>
      </c>
      <c r="L47" s="1205"/>
      <c r="M47" s="412"/>
      <c r="N47" s="412"/>
      <c r="O47" s="172"/>
      <c r="P47" s="169"/>
      <c r="Q47" s="170"/>
      <c r="R47" s="170"/>
      <c r="S47" s="170"/>
      <c r="T47" s="170"/>
      <c r="U47" s="170"/>
      <c r="V47" s="170"/>
    </row>
    <row r="48" spans="1:22" s="183" customFormat="1" ht="12.75" customHeight="1" x14ac:dyDescent="0.2">
      <c r="A48" s="215"/>
      <c r="B48" s="176"/>
      <c r="C48" s="216"/>
      <c r="D48" s="410"/>
      <c r="E48" s="413"/>
      <c r="F48" s="413"/>
      <c r="G48" s="413"/>
      <c r="H48" s="413"/>
      <c r="I48" s="413"/>
      <c r="J48" s="413"/>
      <c r="K48" s="1148"/>
      <c r="L48" s="1148"/>
      <c r="M48" s="412"/>
      <c r="N48" s="412"/>
      <c r="O48" s="172"/>
      <c r="P48" s="169"/>
      <c r="Q48" s="170"/>
      <c r="R48" s="170"/>
      <c r="S48" s="170"/>
      <c r="T48" s="170"/>
      <c r="U48" s="170"/>
      <c r="V48" s="170"/>
    </row>
    <row r="49" spans="1:22" s="183" customFormat="1" ht="12.75" customHeight="1" x14ac:dyDescent="0.2">
      <c r="A49" s="215"/>
      <c r="B49" s="176"/>
      <c r="C49" s="216"/>
      <c r="D49" s="410"/>
      <c r="E49" s="413"/>
      <c r="F49" s="413"/>
      <c r="G49" s="413"/>
      <c r="H49" s="413"/>
      <c r="I49" s="413"/>
      <c r="J49" s="413"/>
      <c r="K49" s="1149" t="str">
        <f>IF(K48="",K47,K48)</f>
        <v/>
      </c>
      <c r="L49" s="1150"/>
      <c r="M49" s="412"/>
      <c r="N49" s="412"/>
      <c r="O49" s="172"/>
      <c r="P49" s="169"/>
      <c r="Q49" s="170"/>
      <c r="R49" s="170"/>
      <c r="S49" s="170"/>
      <c r="T49" s="170"/>
      <c r="U49" s="170"/>
      <c r="V49" s="170"/>
    </row>
    <row r="50" spans="1:22" s="183" customFormat="1" ht="12.75" customHeight="1" x14ac:dyDescent="0.2">
      <c r="A50" s="215"/>
      <c r="B50" s="176"/>
      <c r="C50" s="216"/>
      <c r="D50" s="216"/>
      <c r="E50" s="412"/>
      <c r="F50" s="412"/>
      <c r="G50" s="412"/>
      <c r="H50" s="412"/>
      <c r="I50" s="412"/>
      <c r="J50" s="412"/>
      <c r="K50" s="412"/>
      <c r="L50" s="412"/>
      <c r="M50" s="412"/>
      <c r="N50" s="412"/>
      <c r="O50" s="172"/>
      <c r="P50" s="169"/>
      <c r="Q50" s="170"/>
      <c r="R50" s="170"/>
      <c r="S50" s="170"/>
      <c r="T50" s="170"/>
      <c r="U50" s="170"/>
      <c r="V50" s="170"/>
    </row>
    <row r="51" spans="1:22" s="183" customFormat="1" ht="12.75" customHeight="1" x14ac:dyDescent="0.2">
      <c r="A51" s="215"/>
      <c r="B51" s="176"/>
      <c r="C51" s="216"/>
      <c r="D51" s="410" t="s">
        <v>116</v>
      </c>
      <c r="E51" s="1198" t="str">
        <f>Translations!$B$90</f>
        <v>Nazwa właściwego organu:</v>
      </c>
      <c r="F51" s="1198"/>
      <c r="G51" s="1198"/>
      <c r="H51" s="1199"/>
      <c r="I51" s="1192" t="str">
        <f>c_CNPSummary!J25</f>
        <v/>
      </c>
      <c r="J51" s="1193"/>
      <c r="K51" s="1193"/>
      <c r="L51" s="1194"/>
      <c r="M51" s="176"/>
      <c r="N51" s="176"/>
      <c r="O51" s="172"/>
      <c r="P51" s="110"/>
      <c r="Q51" s="170"/>
      <c r="R51" s="170"/>
      <c r="S51" s="170"/>
      <c r="T51" s="170"/>
      <c r="U51" s="170"/>
      <c r="V51" s="170"/>
    </row>
    <row r="52" spans="1:22" s="183" customFormat="1" ht="12.75" customHeight="1" x14ac:dyDescent="0.2">
      <c r="A52" s="215"/>
      <c r="B52" s="176"/>
      <c r="C52" s="216"/>
      <c r="D52" s="410"/>
      <c r="E52" s="413"/>
      <c r="F52" s="413"/>
      <c r="G52" s="413"/>
      <c r="H52" s="413"/>
      <c r="I52" s="1151"/>
      <c r="J52" s="1152"/>
      <c r="K52" s="1152"/>
      <c r="L52" s="1153"/>
      <c r="M52" s="176"/>
      <c r="N52" s="176"/>
      <c r="O52" s="172"/>
      <c r="P52" s="110"/>
      <c r="Q52" s="170"/>
      <c r="R52" s="170"/>
      <c r="S52" s="170"/>
      <c r="T52" s="170"/>
      <c r="U52" s="170"/>
      <c r="V52" s="170"/>
    </row>
    <row r="53" spans="1:22" s="183" customFormat="1" ht="12.75" customHeight="1" x14ac:dyDescent="0.2">
      <c r="A53" s="215"/>
      <c r="B53" s="176"/>
      <c r="C53" s="216"/>
      <c r="D53" s="410"/>
      <c r="E53" s="413"/>
      <c r="F53" s="413"/>
      <c r="G53" s="413"/>
      <c r="H53" s="413"/>
      <c r="I53" s="1138" t="str">
        <f>IF(I52="",I51,I52)</f>
        <v/>
      </c>
      <c r="J53" s="1139"/>
      <c r="K53" s="1139"/>
      <c r="L53" s="1140"/>
      <c r="M53" s="176"/>
      <c r="N53" s="176"/>
      <c r="O53" s="176"/>
      <c r="P53" s="110" t="s">
        <v>751</v>
      </c>
      <c r="Q53" s="170"/>
      <c r="R53" s="170"/>
      <c r="S53" s="170"/>
      <c r="T53" s="170"/>
      <c r="U53" s="170"/>
      <c r="V53" s="170"/>
    </row>
    <row r="54" spans="1:22" s="183" customFormat="1" ht="5.0999999999999996" customHeight="1" x14ac:dyDescent="0.2">
      <c r="A54" s="215"/>
      <c r="B54" s="176"/>
      <c r="C54" s="216"/>
      <c r="D54" s="216"/>
      <c r="E54" s="412"/>
      <c r="F54" s="412"/>
      <c r="G54" s="412"/>
      <c r="H54" s="412"/>
      <c r="I54" s="412"/>
      <c r="J54" s="412"/>
      <c r="K54" s="412"/>
      <c r="L54" s="412"/>
      <c r="M54" s="412"/>
      <c r="N54" s="412"/>
      <c r="O54" s="176"/>
      <c r="P54" s="419"/>
      <c r="Q54" s="170"/>
      <c r="R54" s="170"/>
      <c r="S54" s="170"/>
      <c r="T54" s="170"/>
      <c r="U54" s="170"/>
      <c r="V54" s="170"/>
    </row>
    <row r="55" spans="1:22" s="183" customFormat="1" ht="12.75" customHeight="1" x14ac:dyDescent="0.2">
      <c r="A55" s="215"/>
      <c r="B55" s="176"/>
      <c r="C55" s="216"/>
      <c r="D55" s="376" t="s">
        <v>754</v>
      </c>
      <c r="E55" s="410" t="str">
        <f>Translations!$B$583</f>
        <v>Czy plan neutralności klimatycznej został sporządzony dla przedsiębiorstwa ciepłowniczego?</v>
      </c>
      <c r="F55" s="410"/>
      <c r="G55" s="410"/>
      <c r="H55" s="412"/>
      <c r="I55" s="420"/>
      <c r="J55" s="420"/>
      <c r="K55" s="420"/>
      <c r="L55" s="421" t="str">
        <f>c_CNPSummary!J26</f>
        <v/>
      </c>
      <c r="M55" s="412"/>
      <c r="N55" s="412"/>
      <c r="O55" s="176"/>
      <c r="P55" s="417" t="str">
        <f>IF(I45="","",COUNTIF(EUconst_MSlistDistrictHeating,I45)=0)</f>
        <v/>
      </c>
      <c r="Q55" s="170"/>
      <c r="R55" s="170"/>
      <c r="S55" s="170"/>
      <c r="T55" s="170"/>
      <c r="U55" s="170"/>
      <c r="V55" s="170"/>
    </row>
    <row r="56" spans="1:22" s="183" customFormat="1" ht="12.75" customHeight="1" x14ac:dyDescent="0.2">
      <c r="A56" s="215"/>
      <c r="B56" s="176"/>
      <c r="C56" s="216"/>
      <c r="D56" s="376"/>
      <c r="E56" s="410"/>
      <c r="F56" s="410"/>
      <c r="G56" s="410"/>
      <c r="H56" s="412"/>
      <c r="I56" s="420"/>
      <c r="J56" s="420"/>
      <c r="K56" s="420"/>
      <c r="L56" s="63"/>
      <c r="M56" s="412"/>
      <c r="N56" s="412"/>
      <c r="O56" s="176"/>
      <c r="P56" s="170"/>
      <c r="Q56" s="170"/>
      <c r="R56" s="170"/>
      <c r="S56" s="170"/>
      <c r="T56" s="170"/>
      <c r="U56" s="170"/>
      <c r="V56" s="170"/>
    </row>
    <row r="57" spans="1:22" s="183" customFormat="1" ht="12.75" customHeight="1" x14ac:dyDescent="0.2">
      <c r="A57" s="215"/>
      <c r="B57" s="176"/>
      <c r="C57" s="216"/>
      <c r="D57" s="376"/>
      <c r="E57" s="410"/>
      <c r="F57" s="410"/>
      <c r="G57" s="410"/>
      <c r="H57" s="412"/>
      <c r="I57" s="420"/>
      <c r="J57" s="420"/>
      <c r="K57" s="420"/>
      <c r="L57" s="422" t="str">
        <f>IF(L56="",L55,L56)</f>
        <v/>
      </c>
      <c r="M57" s="412"/>
      <c r="N57" s="412"/>
      <c r="O57" s="176"/>
      <c r="P57" s="170"/>
      <c r="Q57" s="170"/>
      <c r="R57" s="170"/>
      <c r="S57" s="170"/>
      <c r="T57" s="170"/>
      <c r="U57" s="170"/>
      <c r="V57" s="170"/>
    </row>
    <row r="58" spans="1:22" s="183" customFormat="1" ht="12.75" customHeight="1" x14ac:dyDescent="0.2">
      <c r="A58" s="215"/>
      <c r="B58" s="176"/>
      <c r="C58" s="216"/>
      <c r="D58" s="376"/>
      <c r="E58" s="852" t="str">
        <f>Translations!$B$92</f>
        <v>Litera e) ma zastosowanie wyłącznie do przedsiębiorstw ciepłowniczych w Polsce, Bułgarii, Czechach i na Łotwie.</v>
      </c>
      <c r="F58" s="852"/>
      <c r="G58" s="852"/>
      <c r="H58" s="852"/>
      <c r="I58" s="852"/>
      <c r="J58" s="852"/>
      <c r="K58" s="852"/>
      <c r="L58" s="852"/>
      <c r="M58" s="852"/>
      <c r="N58" s="852"/>
      <c r="O58" s="176"/>
      <c r="P58" s="110"/>
      <c r="Q58" s="170"/>
      <c r="R58" s="170"/>
      <c r="S58" s="170"/>
      <c r="T58" s="170"/>
      <c r="U58" s="170"/>
      <c r="V58" s="170"/>
    </row>
    <row r="59" spans="1:22" s="183" customFormat="1" ht="89.25" customHeight="1" x14ac:dyDescent="0.2">
      <c r="A59" s="215"/>
      <c r="B59" s="176"/>
      <c r="C59" s="216"/>
      <c r="D59" s="410"/>
      <c r="E59" s="852" t="str">
        <f>Translations!$B$584</f>
        <v xml:space="preserve">Jeżeli plan neutralności klimatycznej został sporządzony na poziomie przedsiębiorstwa, to sprawozdanie dotyczące neutralności klimatycznej powinno również zostać złożone na poziomie przedsiębiorstwa. Realizacja kamieni milowych i wartości docelowych musi zostać wykazana dla wszystkich instalacji objętych planem neutralności klimatycznej (PNK). Rzeczywiste specyficzne emisje oraz bezwzględne wartości emisji (jeśli dotyczy) należy zsumować ze wszystkich instalacji, a sume wprowadzić do arkusza D_Targets. </v>
      </c>
      <c r="F59" s="852"/>
      <c r="G59" s="852"/>
      <c r="H59" s="852"/>
      <c r="I59" s="852"/>
      <c r="J59" s="852"/>
      <c r="K59" s="852"/>
      <c r="L59" s="852"/>
      <c r="M59" s="852"/>
      <c r="N59" s="852"/>
      <c r="O59" s="176"/>
      <c r="P59" s="110"/>
      <c r="Q59" s="170"/>
      <c r="R59" s="170"/>
      <c r="S59" s="170"/>
      <c r="T59" s="170"/>
      <c r="U59" s="170"/>
      <c r="V59" s="170"/>
    </row>
    <row r="60" spans="1:22" s="173" customFormat="1" ht="5.0999999999999996" customHeight="1" x14ac:dyDescent="0.2">
      <c r="A60" s="423"/>
      <c r="B60" s="176"/>
      <c r="C60" s="176"/>
      <c r="D60" s="1144"/>
      <c r="E60" s="1144"/>
      <c r="F60" s="1144"/>
      <c r="G60" s="1144"/>
      <c r="H60" s="1144"/>
      <c r="I60" s="1144"/>
      <c r="J60" s="1144"/>
      <c r="K60" s="1144"/>
      <c r="L60" s="1144"/>
      <c r="M60" s="1144"/>
      <c r="N60" s="1144"/>
      <c r="O60" s="176"/>
      <c r="P60" s="110"/>
      <c r="Q60" s="110"/>
      <c r="R60" s="110"/>
      <c r="S60" s="110"/>
      <c r="T60" s="110"/>
      <c r="U60" s="110"/>
      <c r="V60" s="170"/>
    </row>
    <row r="61" spans="1:22" s="246" customFormat="1" ht="15" customHeight="1" x14ac:dyDescent="0.25">
      <c r="A61" s="408"/>
      <c r="B61" s="186"/>
      <c r="C61" s="409">
        <v>2</v>
      </c>
      <c r="D61" s="1172" t="str">
        <f>Translations!$B$94</f>
        <v>Dane o instalacji / instalacjach w ramach przedsiębiorstwa ciepłowniczego</v>
      </c>
      <c r="E61" s="1172"/>
      <c r="F61" s="1172"/>
      <c r="G61" s="1172"/>
      <c r="H61" s="1172"/>
      <c r="I61" s="1172"/>
      <c r="J61" s="1172"/>
      <c r="K61" s="1172"/>
      <c r="L61" s="1172"/>
      <c r="M61" s="1172"/>
      <c r="N61" s="1172"/>
      <c r="O61" s="190"/>
      <c r="P61" s="116"/>
      <c r="Q61" s="116"/>
      <c r="R61" s="116"/>
      <c r="S61" s="116"/>
      <c r="T61" s="116"/>
      <c r="U61" s="116"/>
      <c r="V61" s="188"/>
    </row>
    <row r="62" spans="1:22" s="183" customFormat="1" ht="5.0999999999999996" customHeight="1" x14ac:dyDescent="0.2">
      <c r="A62" s="215"/>
      <c r="B62" s="176"/>
      <c r="C62" s="216"/>
      <c r="D62" s="424"/>
      <c r="E62" s="425"/>
      <c r="F62" s="425"/>
      <c r="G62" s="425"/>
      <c r="H62" s="425"/>
      <c r="I62" s="425"/>
      <c r="J62" s="425"/>
      <c r="K62" s="425"/>
      <c r="L62" s="425"/>
      <c r="M62" s="412"/>
      <c r="N62" s="412"/>
      <c r="P62" s="110"/>
      <c r="Q62" s="170"/>
      <c r="R62" s="170"/>
      <c r="S62" s="170"/>
      <c r="T62" s="170"/>
      <c r="U62" s="170"/>
      <c r="V62" s="170"/>
    </row>
    <row r="63" spans="1:22" s="183" customFormat="1" ht="12.75" customHeight="1" x14ac:dyDescent="0.2">
      <c r="A63" s="426"/>
      <c r="B63" s="176"/>
      <c r="C63" s="427"/>
      <c r="D63" s="428" t="s">
        <v>114</v>
      </c>
      <c r="E63" s="428" t="str">
        <f>Translations!$B$95</f>
        <v>Nazwa instalacji oraz ID</v>
      </c>
      <c r="F63" s="429"/>
      <c r="G63" s="429"/>
      <c r="H63" s="429"/>
      <c r="I63" s="430"/>
      <c r="J63" s="431"/>
      <c r="K63" s="430"/>
      <c r="L63" s="430"/>
      <c r="M63" s="430"/>
      <c r="N63" s="430"/>
      <c r="P63" s="110"/>
      <c r="Q63" s="170"/>
      <c r="R63" s="170"/>
      <c r="S63" s="170"/>
      <c r="T63" s="170"/>
      <c r="U63" s="170"/>
      <c r="V63" s="170"/>
    </row>
    <row r="64" spans="1:22" s="183" customFormat="1" ht="5.0999999999999996" customHeight="1" x14ac:dyDescent="0.2">
      <c r="A64" s="215"/>
      <c r="B64" s="176"/>
      <c r="C64" s="216"/>
      <c r="D64" s="216"/>
      <c r="E64" s="432"/>
      <c r="F64" s="432"/>
      <c r="G64" s="432"/>
      <c r="H64" s="432"/>
      <c r="I64" s="412"/>
      <c r="J64" s="412"/>
      <c r="K64" s="412"/>
      <c r="L64" s="412"/>
      <c r="M64" s="433"/>
      <c r="N64" s="412"/>
      <c r="P64" s="110"/>
      <c r="Q64" s="170"/>
      <c r="R64" s="170"/>
      <c r="S64" s="170"/>
      <c r="T64" s="170"/>
      <c r="U64" s="170"/>
      <c r="V64" s="170"/>
    </row>
    <row r="65" spans="1:22" s="183" customFormat="1" ht="12.75" customHeight="1" x14ac:dyDescent="0.2">
      <c r="A65" s="215"/>
      <c r="B65" s="176"/>
      <c r="C65" s="216"/>
      <c r="D65" s="434" t="s">
        <v>117</v>
      </c>
      <c r="E65" s="1128" t="str">
        <f>Translations!$B$8</f>
        <v>Nazwa instalacji:</v>
      </c>
      <c r="F65" s="1128"/>
      <c r="G65" s="1128"/>
      <c r="H65" s="1129"/>
      <c r="I65" s="1192" t="str">
        <f>c_CNPSummary!E34</f>
        <v/>
      </c>
      <c r="J65" s="1193"/>
      <c r="K65" s="1193"/>
      <c r="L65" s="1194"/>
      <c r="M65" s="176"/>
      <c r="N65" s="176"/>
      <c r="P65" s="110"/>
      <c r="Q65" s="170"/>
      <c r="R65" s="170"/>
      <c r="S65" s="170"/>
      <c r="T65" s="170"/>
      <c r="U65" s="170"/>
      <c r="V65" s="170"/>
    </row>
    <row r="66" spans="1:22" s="183" customFormat="1" ht="12.75" customHeight="1" x14ac:dyDescent="0.2">
      <c r="A66" s="215"/>
      <c r="B66" s="176"/>
      <c r="C66" s="216"/>
      <c r="D66" s="434" t="s">
        <v>118</v>
      </c>
      <c r="E66" s="1128" t="str">
        <f>Translations!$B$96</f>
        <v>Kod identyfikacyjny instalacji w rejestrze:</v>
      </c>
      <c r="F66" s="1128"/>
      <c r="G66" s="1128"/>
      <c r="H66" s="1129"/>
      <c r="I66" s="1195" t="str">
        <f>c_CNPSummary!G34</f>
        <v/>
      </c>
      <c r="J66" s="1196"/>
      <c r="K66" s="1196"/>
      <c r="L66" s="1197"/>
      <c r="M66" s="176"/>
      <c r="N66" s="176"/>
      <c r="P66" s="110"/>
      <c r="Q66" s="170"/>
      <c r="R66" s="170"/>
      <c r="S66" s="170"/>
      <c r="T66" s="170"/>
      <c r="U66" s="170"/>
      <c r="V66" s="170"/>
    </row>
    <row r="67" spans="1:22" s="183" customFormat="1" ht="5.0999999999999996" customHeight="1" x14ac:dyDescent="0.2">
      <c r="A67" s="215"/>
      <c r="B67" s="176"/>
      <c r="C67" s="216"/>
      <c r="D67" s="216"/>
      <c r="E67" s="412"/>
      <c r="F67" s="412"/>
      <c r="G67" s="412"/>
      <c r="H67" s="412"/>
      <c r="I67" s="412"/>
      <c r="J67" s="412"/>
      <c r="K67" s="412"/>
      <c r="L67" s="412"/>
      <c r="M67" s="412"/>
      <c r="N67" s="412"/>
      <c r="P67" s="110"/>
      <c r="Q67" s="170"/>
      <c r="R67" s="170"/>
      <c r="S67" s="170"/>
      <c r="T67" s="170"/>
      <c r="U67" s="170"/>
      <c r="V67" s="170"/>
    </row>
    <row r="68" spans="1:22" s="183" customFormat="1" ht="12.75" customHeight="1" x14ac:dyDescent="0.2">
      <c r="A68" s="215"/>
      <c r="B68" s="176"/>
      <c r="C68" s="216"/>
      <c r="D68" s="434" t="s">
        <v>117</v>
      </c>
      <c r="E68" s="1128" t="str">
        <f>Translations!$B$8</f>
        <v>Nazwa instalacji:</v>
      </c>
      <c r="F68" s="1128"/>
      <c r="G68" s="1128"/>
      <c r="H68" s="1129"/>
      <c r="I68" s="1141"/>
      <c r="J68" s="1142"/>
      <c r="K68" s="1142"/>
      <c r="L68" s="1143"/>
      <c r="M68" s="176"/>
      <c r="N68" s="176"/>
      <c r="P68" s="110"/>
      <c r="Q68" s="170"/>
      <c r="R68" s="170"/>
      <c r="S68" s="170"/>
      <c r="T68" s="170"/>
      <c r="U68" s="170"/>
      <c r="V68" s="170"/>
    </row>
    <row r="69" spans="1:22" s="183" customFormat="1" ht="12.75" customHeight="1" x14ac:dyDescent="0.2">
      <c r="A69" s="215"/>
      <c r="B69" s="176"/>
      <c r="C69" s="216"/>
      <c r="D69" s="434" t="s">
        <v>118</v>
      </c>
      <c r="E69" s="1128" t="str">
        <f>Translations!$B$96</f>
        <v>Kod identyfikacyjny instalacji w rejestrze:</v>
      </c>
      <c r="F69" s="1128"/>
      <c r="G69" s="1128"/>
      <c r="H69" s="1129"/>
      <c r="I69" s="1141"/>
      <c r="J69" s="1142"/>
      <c r="K69" s="1142"/>
      <c r="L69" s="1143"/>
      <c r="M69" s="176"/>
      <c r="N69" s="176"/>
      <c r="P69" s="110"/>
      <c r="Q69" s="170"/>
      <c r="R69" s="170"/>
      <c r="S69" s="170"/>
      <c r="T69" s="170"/>
      <c r="U69" s="170"/>
      <c r="V69" s="170"/>
    </row>
    <row r="70" spans="1:22" s="183" customFormat="1" ht="5.0999999999999996" customHeight="1" x14ac:dyDescent="0.2">
      <c r="A70" s="215"/>
      <c r="B70" s="176"/>
      <c r="C70" s="216"/>
      <c r="D70" s="216"/>
      <c r="E70" s="412"/>
      <c r="F70" s="412"/>
      <c r="G70" s="412"/>
      <c r="H70" s="412"/>
      <c r="I70" s="412"/>
      <c r="J70" s="412"/>
      <c r="K70" s="412"/>
      <c r="L70" s="412"/>
      <c r="M70" s="412"/>
      <c r="N70" s="412"/>
      <c r="P70" s="110"/>
      <c r="Q70" s="170"/>
      <c r="R70" s="170"/>
      <c r="S70" s="170"/>
      <c r="T70" s="170"/>
      <c r="U70" s="170"/>
      <c r="V70" s="170"/>
    </row>
    <row r="71" spans="1:22" s="183" customFormat="1" ht="15" customHeight="1" x14ac:dyDescent="0.2">
      <c r="A71" s="215"/>
      <c r="B71" s="176"/>
      <c r="C71" s="216"/>
      <c r="D71" s="434" t="s">
        <v>117</v>
      </c>
      <c r="E71" s="1128" t="str">
        <f>Translations!$B$8</f>
        <v>Nazwa instalacji:</v>
      </c>
      <c r="F71" s="1128"/>
      <c r="G71" s="1128"/>
      <c r="H71" s="1129"/>
      <c r="I71" s="1138" t="str">
        <f>IF(I68="",I65,I68)</f>
        <v/>
      </c>
      <c r="J71" s="1139"/>
      <c r="K71" s="1139"/>
      <c r="L71" s="1140"/>
      <c r="M71" s="176"/>
      <c r="N71" s="176"/>
      <c r="P71" s="110"/>
      <c r="Q71" s="170"/>
      <c r="R71" s="170"/>
      <c r="S71" s="170"/>
      <c r="T71" s="170"/>
      <c r="U71" s="170"/>
      <c r="V71" s="170"/>
    </row>
    <row r="72" spans="1:22" s="183" customFormat="1" ht="12.75" customHeight="1" x14ac:dyDescent="0.2">
      <c r="A72" s="215"/>
      <c r="B72" s="176"/>
      <c r="C72" s="216"/>
      <c r="D72" s="434" t="s">
        <v>118</v>
      </c>
      <c r="E72" s="1128" t="str">
        <f>Translations!$B$96</f>
        <v>Kod identyfikacyjny instalacji w rejestrze:</v>
      </c>
      <c r="F72" s="1128"/>
      <c r="G72" s="1128"/>
      <c r="H72" s="1129"/>
      <c r="I72" s="1138" t="str">
        <f>IF(I69="",I66,I69)</f>
        <v/>
      </c>
      <c r="J72" s="1139"/>
      <c r="K72" s="1139"/>
      <c r="L72" s="1140"/>
      <c r="M72" s="176"/>
      <c r="N72" s="176"/>
      <c r="P72" s="110"/>
      <c r="Q72" s="170"/>
      <c r="R72" s="170"/>
      <c r="S72" s="170"/>
      <c r="T72" s="170"/>
      <c r="U72" s="170"/>
      <c r="V72" s="170"/>
    </row>
    <row r="73" spans="1:22" s="183" customFormat="1" ht="12.75" customHeight="1" x14ac:dyDescent="0.2">
      <c r="A73" s="215"/>
      <c r="B73" s="176"/>
      <c r="C73" s="216"/>
      <c r="D73" s="216"/>
      <c r="E73" s="852" t="str">
        <f>Translations!$B$97</f>
        <v>Jest to zwykle liczba naturalna, tzn. kod inny niż identyfikator zezwolenia stosowany w rejestrze (EUTL).</v>
      </c>
      <c r="F73" s="853"/>
      <c r="G73" s="853"/>
      <c r="H73" s="853"/>
      <c r="I73" s="853"/>
      <c r="J73" s="853"/>
      <c r="K73" s="853"/>
      <c r="L73" s="853"/>
      <c r="M73" s="853"/>
      <c r="N73" s="853"/>
      <c r="P73" s="110"/>
      <c r="Q73" s="170"/>
      <c r="R73" s="170"/>
      <c r="S73" s="170"/>
      <c r="T73" s="170"/>
      <c r="U73" s="170"/>
      <c r="V73" s="170"/>
    </row>
    <row r="74" spans="1:22" s="183" customFormat="1" ht="27.75" customHeight="1" x14ac:dyDescent="0.2">
      <c r="A74" s="215"/>
      <c r="B74" s="176"/>
      <c r="C74" s="216"/>
      <c r="D74" s="216"/>
      <c r="E74" s="852" t="str">
        <f>Translations!$B$585</f>
        <v xml:space="preserve">Na przykład, jeśli identyfikator rejestru to PL000000000123456, proszę wpisać tutaj 123456. Odpowiedni identyfikator wraz z Państwem Członkowskim wybranym w punkcie III.1(b) zostanie wyświetlony automatycznie w punkcie (iii) poniżej. </v>
      </c>
      <c r="F74" s="853"/>
      <c r="G74" s="853"/>
      <c r="H74" s="853"/>
      <c r="I74" s="853"/>
      <c r="J74" s="853"/>
      <c r="K74" s="853"/>
      <c r="L74" s="853"/>
      <c r="M74" s="853"/>
      <c r="N74" s="853"/>
      <c r="P74" s="110"/>
      <c r="Q74" s="170"/>
      <c r="R74" s="170"/>
      <c r="S74" s="170"/>
      <c r="T74" s="170"/>
      <c r="U74" s="170"/>
      <c r="V74" s="170"/>
    </row>
    <row r="75" spans="1:22" s="183" customFormat="1" ht="12.75" customHeight="1" x14ac:dyDescent="0.2">
      <c r="A75" s="215"/>
      <c r="B75" s="176"/>
      <c r="C75" s="216"/>
      <c r="D75" s="434" t="s">
        <v>119</v>
      </c>
      <c r="E75" s="1157" t="str">
        <f>Translations!$B$99</f>
        <v>Niepowtarzalny identyfikator:</v>
      </c>
      <c r="F75" s="1155"/>
      <c r="G75" s="1155"/>
      <c r="H75" s="425"/>
      <c r="I75" s="1156" t="str">
        <f>IF(AND(NOT(ISBLANK(I45)),ISNUMBER(I72)),CONCATENATE(INDEX(EUconst_MSlistEUTLcodes,MATCH(I45,EUconst_MSlist,0)),TEXT(I72,"000000000000000")),"")</f>
        <v/>
      </c>
      <c r="J75" s="1156"/>
      <c r="K75" s="1156"/>
      <c r="L75" s="1156"/>
      <c r="M75" s="176"/>
      <c r="N75" s="176"/>
      <c r="P75" s="110"/>
      <c r="Q75" s="170"/>
      <c r="R75" s="170"/>
      <c r="S75" s="170"/>
      <c r="T75" s="170"/>
      <c r="U75" s="170"/>
      <c r="V75" s="170"/>
    </row>
    <row r="76" spans="1:22" s="183" customFormat="1" ht="5.0999999999999996" customHeight="1" x14ac:dyDescent="0.2">
      <c r="A76" s="215"/>
      <c r="B76" s="176"/>
      <c r="C76" s="216"/>
      <c r="D76" s="216"/>
      <c r="E76" s="425"/>
      <c r="F76" s="425"/>
      <c r="G76" s="425"/>
      <c r="H76" s="425"/>
      <c r="I76" s="425"/>
      <c r="J76" s="425"/>
      <c r="K76" s="425"/>
      <c r="L76" s="425"/>
      <c r="M76" s="176"/>
      <c r="N76" s="176"/>
      <c r="P76" s="110"/>
      <c r="Q76" s="170"/>
      <c r="R76" s="170"/>
      <c r="S76" s="170"/>
      <c r="T76" s="170"/>
      <c r="U76" s="170"/>
      <c r="V76" s="170"/>
    </row>
    <row r="77" spans="1:22" s="183" customFormat="1" ht="12.75" customHeight="1" x14ac:dyDescent="0.2">
      <c r="A77" s="215"/>
      <c r="B77" s="176"/>
      <c r="C77" s="216"/>
      <c r="D77" s="216"/>
      <c r="E77" s="1173">
        <f>Translations!$B$100</f>
        <v>0</v>
      </c>
      <c r="F77" s="1174"/>
      <c r="G77" s="1174"/>
      <c r="H77" s="1174"/>
      <c r="I77" s="1174"/>
      <c r="J77" s="1174"/>
      <c r="K77" s="1174"/>
      <c r="L77" s="1174"/>
      <c r="M77" s="1174"/>
      <c r="N77" s="1174"/>
      <c r="P77" s="110"/>
      <c r="Q77" s="170"/>
      <c r="R77" s="170"/>
      <c r="S77" s="170"/>
      <c r="T77" s="170"/>
      <c r="U77" s="170"/>
      <c r="V77" s="170"/>
    </row>
    <row r="78" spans="1:22" s="183" customFormat="1" ht="12.75" customHeight="1" x14ac:dyDescent="0.2">
      <c r="A78" s="215"/>
      <c r="B78" s="176"/>
      <c r="C78" s="216"/>
      <c r="D78" s="216"/>
      <c r="E78" s="412"/>
      <c r="F78" s="412"/>
      <c r="G78" s="412"/>
      <c r="H78" s="412"/>
      <c r="I78" s="412"/>
      <c r="J78" s="412"/>
      <c r="K78" s="412"/>
      <c r="L78" s="412"/>
      <c r="M78" s="412"/>
      <c r="N78" s="412"/>
      <c r="P78" s="110"/>
      <c r="Q78" s="170"/>
      <c r="R78" s="170"/>
      <c r="S78" s="170"/>
      <c r="T78" s="170"/>
      <c r="U78" s="170"/>
      <c r="V78" s="170"/>
    </row>
    <row r="79" spans="1:22" s="183" customFormat="1" ht="12.75" customHeight="1" x14ac:dyDescent="0.2">
      <c r="A79" s="215"/>
      <c r="B79" s="176"/>
      <c r="C79" s="216"/>
      <c r="D79" s="436" t="s">
        <v>115</v>
      </c>
      <c r="E79" s="1154" t="str">
        <f>Translations!$B$101</f>
        <v>Adres/lokalizacja instalacji</v>
      </c>
      <c r="F79" s="1155"/>
      <c r="G79" s="1155"/>
      <c r="H79" s="1155"/>
      <c r="I79" s="1155"/>
      <c r="J79" s="1155"/>
      <c r="K79" s="412"/>
      <c r="L79" s="412"/>
      <c r="M79" s="412"/>
      <c r="N79" s="412"/>
      <c r="P79" s="110"/>
      <c r="Q79" s="170"/>
      <c r="R79" s="170"/>
      <c r="S79" s="170"/>
      <c r="T79" s="170"/>
      <c r="U79" s="170"/>
      <c r="V79" s="170"/>
    </row>
    <row r="80" spans="1:22" s="183" customFormat="1" ht="5.0999999999999996" customHeight="1" x14ac:dyDescent="0.2">
      <c r="A80" s="215"/>
      <c r="B80" s="176"/>
      <c r="C80" s="216"/>
      <c r="D80" s="216"/>
      <c r="E80" s="412"/>
      <c r="F80" s="412"/>
      <c r="G80" s="412"/>
      <c r="H80" s="412"/>
      <c r="I80" s="412"/>
      <c r="J80" s="412"/>
      <c r="K80" s="412"/>
      <c r="L80" s="412"/>
      <c r="M80" s="412"/>
      <c r="N80" s="412"/>
      <c r="P80" s="110"/>
      <c r="Q80" s="170"/>
      <c r="R80" s="170"/>
      <c r="S80" s="170"/>
      <c r="T80" s="170"/>
      <c r="U80" s="170"/>
      <c r="V80" s="170"/>
    </row>
    <row r="81" spans="1:22" s="183" customFormat="1" ht="27.75" customHeight="1" x14ac:dyDescent="0.2">
      <c r="A81" s="215"/>
      <c r="B81" s="176"/>
      <c r="C81" s="216"/>
      <c r="D81" s="434" t="s">
        <v>117</v>
      </c>
      <c r="E81" s="1128" t="str">
        <f>Translations!$B$586</f>
        <v>Adres:</v>
      </c>
      <c r="F81" s="1128"/>
      <c r="G81" s="1128"/>
      <c r="H81" s="1129"/>
      <c r="I81" s="1145" t="str">
        <f>c_CNPSummary!J34</f>
        <v/>
      </c>
      <c r="J81" s="1146"/>
      <c r="K81" s="1146"/>
      <c r="L81" s="1147"/>
      <c r="M81" s="412"/>
      <c r="N81" s="412"/>
      <c r="P81" s="110"/>
      <c r="Q81" s="170"/>
      <c r="R81" s="170"/>
      <c r="S81" s="170"/>
      <c r="T81" s="170"/>
      <c r="U81" s="170"/>
      <c r="V81" s="170"/>
    </row>
    <row r="82" spans="1:22" s="183" customFormat="1" ht="12.75" customHeight="1" x14ac:dyDescent="0.2">
      <c r="A82" s="215"/>
      <c r="B82" s="176"/>
      <c r="C82" s="216"/>
      <c r="D82" s="434" t="s">
        <v>118</v>
      </c>
      <c r="E82" s="1128" t="str">
        <f>Translations!$B$104</f>
        <v>Miejscowość:</v>
      </c>
      <c r="F82" s="1128"/>
      <c r="G82" s="1128"/>
      <c r="H82" s="1129"/>
      <c r="I82" s="1145" t="str">
        <f>c_CNPSummary!K34</f>
        <v/>
      </c>
      <c r="J82" s="1146"/>
      <c r="K82" s="1146"/>
      <c r="L82" s="1147"/>
      <c r="M82" s="412"/>
      <c r="N82" s="412"/>
      <c r="P82" s="110"/>
      <c r="Q82" s="170"/>
      <c r="R82" s="170"/>
      <c r="S82" s="170"/>
      <c r="T82" s="170"/>
      <c r="U82" s="170"/>
      <c r="V82" s="170"/>
    </row>
    <row r="83" spans="1:22" s="183" customFormat="1" ht="12.75" customHeight="1" x14ac:dyDescent="0.2">
      <c r="A83" s="215"/>
      <c r="B83" s="176"/>
      <c r="C83" s="216"/>
      <c r="D83" s="434" t="s">
        <v>119</v>
      </c>
      <c r="E83" s="1128" t="str">
        <f>Translations!$B$105</f>
        <v>Województwo:</v>
      </c>
      <c r="F83" s="1128"/>
      <c r="G83" s="1128"/>
      <c r="H83" s="1129"/>
      <c r="I83" s="1145" t="str">
        <f>c_CNPSummary!L34</f>
        <v/>
      </c>
      <c r="J83" s="1146"/>
      <c r="K83" s="1146"/>
      <c r="L83" s="1147"/>
      <c r="M83" s="412"/>
      <c r="N83" s="412"/>
      <c r="P83" s="110"/>
      <c r="Q83" s="170"/>
      <c r="R83" s="170"/>
      <c r="S83" s="170"/>
      <c r="T83" s="170"/>
      <c r="U83" s="170"/>
      <c r="V83" s="170"/>
    </row>
    <row r="84" spans="1:22" s="183" customFormat="1" ht="12.75" customHeight="1" x14ac:dyDescent="0.2">
      <c r="A84" s="215"/>
      <c r="B84" s="176"/>
      <c r="C84" s="216"/>
      <c r="D84" s="434" t="s">
        <v>120</v>
      </c>
      <c r="E84" s="1128" t="str">
        <f>Translations!$B$106</f>
        <v>Kod pocztowy:</v>
      </c>
      <c r="F84" s="1128"/>
      <c r="G84" s="1128"/>
      <c r="H84" s="1129"/>
      <c r="I84" s="1145" t="str">
        <f>c_CNPSummary!M34</f>
        <v/>
      </c>
      <c r="J84" s="1146"/>
      <c r="K84" s="1146"/>
      <c r="L84" s="1147"/>
      <c r="M84" s="412"/>
      <c r="N84" s="412"/>
      <c r="P84" s="110"/>
      <c r="Q84" s="170"/>
      <c r="R84" s="170"/>
      <c r="S84" s="170"/>
      <c r="T84" s="170"/>
      <c r="U84" s="170"/>
      <c r="V84" s="170"/>
    </row>
    <row r="85" spans="1:22" s="183" customFormat="1" ht="12.75" customHeight="1" x14ac:dyDescent="0.2">
      <c r="A85" s="215"/>
      <c r="B85" s="176"/>
      <c r="C85" s="216"/>
      <c r="D85" s="434" t="s">
        <v>121</v>
      </c>
      <c r="E85" s="1128" t="str">
        <f>Translations!$B$107</f>
        <v>Państwo:</v>
      </c>
      <c r="F85" s="1128"/>
      <c r="G85" s="1128"/>
      <c r="H85" s="1129"/>
      <c r="I85" s="1145" t="str">
        <f>c_CNPSummary!N34</f>
        <v/>
      </c>
      <c r="J85" s="1146"/>
      <c r="K85" s="1146"/>
      <c r="L85" s="1147"/>
      <c r="M85" s="412"/>
      <c r="N85" s="412"/>
      <c r="P85" s="110"/>
      <c r="Q85" s="170"/>
      <c r="R85" s="170"/>
      <c r="S85" s="170"/>
      <c r="T85" s="170"/>
      <c r="U85" s="170"/>
      <c r="V85" s="170"/>
    </row>
    <row r="86" spans="1:22" s="173" customFormat="1" ht="5.0999999999999996" customHeight="1" x14ac:dyDescent="0.2">
      <c r="A86" s="423"/>
      <c r="B86" s="176"/>
      <c r="C86" s="176"/>
      <c r="D86" s="1144"/>
      <c r="E86" s="1144"/>
      <c r="F86" s="1144"/>
      <c r="G86" s="1144"/>
      <c r="H86" s="1144"/>
      <c r="I86" s="1144"/>
      <c r="J86" s="1144"/>
      <c r="K86" s="1144"/>
      <c r="L86" s="1144"/>
      <c r="M86" s="1144"/>
      <c r="N86" s="1144"/>
      <c r="O86" s="176"/>
      <c r="P86" s="110"/>
      <c r="Q86" s="110"/>
      <c r="R86" s="110"/>
      <c r="S86" s="110"/>
      <c r="T86" s="110"/>
      <c r="U86" s="110"/>
      <c r="V86" s="170"/>
    </row>
    <row r="87" spans="1:22" s="183" customFormat="1" ht="27.75" customHeight="1" x14ac:dyDescent="0.2">
      <c r="A87" s="215"/>
      <c r="B87" s="176"/>
      <c r="C87" s="216"/>
      <c r="D87" s="434" t="s">
        <v>117</v>
      </c>
      <c r="E87" s="1128" t="str">
        <f>Translations!$B$586</f>
        <v>Adres:</v>
      </c>
      <c r="F87" s="1128"/>
      <c r="G87" s="1128"/>
      <c r="H87" s="1129"/>
      <c r="I87" s="1133"/>
      <c r="J87" s="1134"/>
      <c r="K87" s="1134"/>
      <c r="L87" s="1135"/>
      <c r="M87" s="412"/>
      <c r="N87" s="412"/>
      <c r="P87" s="110"/>
      <c r="Q87" s="170"/>
      <c r="R87" s="170"/>
      <c r="S87" s="170"/>
      <c r="T87" s="170"/>
      <c r="U87" s="170"/>
      <c r="V87" s="170"/>
    </row>
    <row r="88" spans="1:22" s="183" customFormat="1" ht="12.75" customHeight="1" x14ac:dyDescent="0.2">
      <c r="A88" s="215"/>
      <c r="B88" s="176"/>
      <c r="C88" s="216"/>
      <c r="D88" s="434" t="s">
        <v>118</v>
      </c>
      <c r="E88" s="1128" t="str">
        <f>Translations!$B$104</f>
        <v>Miejscowość:</v>
      </c>
      <c r="F88" s="1128"/>
      <c r="G88" s="1128"/>
      <c r="H88" s="1129"/>
      <c r="I88" s="1133"/>
      <c r="J88" s="1134"/>
      <c r="K88" s="1134"/>
      <c r="L88" s="1135"/>
      <c r="M88" s="412"/>
      <c r="N88" s="412"/>
      <c r="P88" s="110"/>
      <c r="Q88" s="170"/>
      <c r="R88" s="170"/>
      <c r="S88" s="170"/>
      <c r="T88" s="170"/>
      <c r="U88" s="170"/>
      <c r="V88" s="170"/>
    </row>
    <row r="89" spans="1:22" s="183" customFormat="1" ht="12.75" customHeight="1" x14ac:dyDescent="0.2">
      <c r="A89" s="215"/>
      <c r="B89" s="176"/>
      <c r="C89" s="216"/>
      <c r="D89" s="434" t="s">
        <v>119</v>
      </c>
      <c r="E89" s="1128" t="str">
        <f>Translations!$B$105</f>
        <v>Województwo:</v>
      </c>
      <c r="F89" s="1128"/>
      <c r="G89" s="1128"/>
      <c r="H89" s="1129"/>
      <c r="I89" s="1133"/>
      <c r="J89" s="1134"/>
      <c r="K89" s="1134"/>
      <c r="L89" s="1135"/>
      <c r="M89" s="412"/>
      <c r="N89" s="412"/>
      <c r="P89" s="110"/>
      <c r="Q89" s="170"/>
      <c r="R89" s="170"/>
      <c r="S89" s="170"/>
      <c r="T89" s="170"/>
      <c r="U89" s="170"/>
      <c r="V89" s="170"/>
    </row>
    <row r="90" spans="1:22" s="183" customFormat="1" ht="12.75" customHeight="1" x14ac:dyDescent="0.2">
      <c r="A90" s="215"/>
      <c r="B90" s="176"/>
      <c r="C90" s="216"/>
      <c r="D90" s="434" t="s">
        <v>120</v>
      </c>
      <c r="E90" s="1128" t="str">
        <f>Translations!$B$106</f>
        <v>Kod pocztowy:</v>
      </c>
      <c r="F90" s="1128"/>
      <c r="G90" s="1128"/>
      <c r="H90" s="1129"/>
      <c r="I90" s="1133"/>
      <c r="J90" s="1134"/>
      <c r="K90" s="1134"/>
      <c r="L90" s="1135"/>
      <c r="M90" s="412"/>
      <c r="N90" s="412"/>
      <c r="P90" s="110"/>
      <c r="Q90" s="170"/>
      <c r="R90" s="170"/>
      <c r="S90" s="170"/>
      <c r="T90" s="170"/>
      <c r="U90" s="170"/>
      <c r="V90" s="170"/>
    </row>
    <row r="91" spans="1:22" s="183" customFormat="1" ht="12.75" customHeight="1" x14ac:dyDescent="0.2">
      <c r="A91" s="215"/>
      <c r="B91" s="176"/>
      <c r="C91" s="216"/>
      <c r="D91" s="434" t="s">
        <v>121</v>
      </c>
      <c r="E91" s="1128" t="str">
        <f>Translations!$B$107</f>
        <v>Państwo:</v>
      </c>
      <c r="F91" s="1128"/>
      <c r="G91" s="1128"/>
      <c r="H91" s="1129"/>
      <c r="I91" s="1133"/>
      <c r="J91" s="1134"/>
      <c r="K91" s="1134"/>
      <c r="L91" s="1135"/>
      <c r="M91" s="412"/>
      <c r="N91" s="412"/>
      <c r="P91" s="110"/>
      <c r="Q91" s="170"/>
      <c r="R91" s="170"/>
      <c r="S91" s="170"/>
      <c r="T91" s="170"/>
      <c r="U91" s="170"/>
      <c r="V91" s="170"/>
    </row>
    <row r="92" spans="1:22" s="173" customFormat="1" ht="5.0999999999999996" customHeight="1" x14ac:dyDescent="0.2">
      <c r="A92" s="423"/>
      <c r="B92" s="176"/>
      <c r="C92" s="176"/>
      <c r="D92" s="1144"/>
      <c r="E92" s="1144"/>
      <c r="F92" s="1144"/>
      <c r="G92" s="1144"/>
      <c r="H92" s="1144"/>
      <c r="I92" s="1144"/>
      <c r="J92" s="1144"/>
      <c r="K92" s="1144"/>
      <c r="L92" s="1144"/>
      <c r="M92" s="1144"/>
      <c r="N92" s="1144"/>
      <c r="O92" s="176"/>
      <c r="P92" s="110"/>
      <c r="Q92" s="110"/>
      <c r="R92" s="110"/>
      <c r="S92" s="110"/>
      <c r="T92" s="110"/>
      <c r="U92" s="110"/>
      <c r="V92" s="170"/>
    </row>
    <row r="93" spans="1:22" s="183" customFormat="1" ht="27.75" customHeight="1" x14ac:dyDescent="0.2">
      <c r="A93" s="215"/>
      <c r="B93" s="176"/>
      <c r="C93" s="216"/>
      <c r="D93" s="434" t="s">
        <v>117</v>
      </c>
      <c r="E93" s="1128" t="str">
        <f>Translations!$B$586</f>
        <v>Adres:</v>
      </c>
      <c r="F93" s="1128"/>
      <c r="G93" s="1128"/>
      <c r="H93" s="1129"/>
      <c r="I93" s="1130" t="str">
        <f>IF(I87="",I81,I87)</f>
        <v/>
      </c>
      <c r="J93" s="1131"/>
      <c r="K93" s="1131"/>
      <c r="L93" s="1132"/>
      <c r="M93" s="412"/>
      <c r="N93" s="412"/>
      <c r="P93" s="110"/>
      <c r="Q93" s="170"/>
      <c r="R93" s="170"/>
      <c r="S93" s="170"/>
      <c r="T93" s="170"/>
      <c r="U93" s="170"/>
      <c r="V93" s="170"/>
    </row>
    <row r="94" spans="1:22" s="183" customFormat="1" ht="12.75" customHeight="1" x14ac:dyDescent="0.2">
      <c r="A94" s="215"/>
      <c r="B94" s="176"/>
      <c r="C94" s="216"/>
      <c r="D94" s="434" t="s">
        <v>118</v>
      </c>
      <c r="E94" s="1128" t="str">
        <f>Translations!$B$104</f>
        <v>Miejscowość:</v>
      </c>
      <c r="F94" s="1128"/>
      <c r="G94" s="1128"/>
      <c r="H94" s="1129"/>
      <c r="I94" s="1130" t="str">
        <f t="shared" ref="I94:I97" si="0">IF(I88="",I82,I88)</f>
        <v/>
      </c>
      <c r="J94" s="1131"/>
      <c r="K94" s="1131"/>
      <c r="L94" s="1132"/>
      <c r="M94" s="412"/>
      <c r="N94" s="412"/>
      <c r="P94" s="110"/>
      <c r="Q94" s="170"/>
      <c r="R94" s="170"/>
      <c r="S94" s="170"/>
      <c r="T94" s="170"/>
      <c r="U94" s="170"/>
      <c r="V94" s="170"/>
    </row>
    <row r="95" spans="1:22" s="183" customFormat="1" ht="12.75" customHeight="1" x14ac:dyDescent="0.2">
      <c r="A95" s="215"/>
      <c r="B95" s="176"/>
      <c r="C95" s="216"/>
      <c r="D95" s="434" t="s">
        <v>119</v>
      </c>
      <c r="E95" s="1128" t="str">
        <f>Translations!$B$105</f>
        <v>Województwo:</v>
      </c>
      <c r="F95" s="1128"/>
      <c r="G95" s="1128"/>
      <c r="H95" s="1129"/>
      <c r="I95" s="1130" t="str">
        <f t="shared" si="0"/>
        <v/>
      </c>
      <c r="J95" s="1131"/>
      <c r="K95" s="1131"/>
      <c r="L95" s="1132"/>
      <c r="M95" s="412"/>
      <c r="N95" s="412"/>
      <c r="P95" s="110"/>
      <c r="Q95" s="170"/>
      <c r="R95" s="170"/>
      <c r="S95" s="170"/>
      <c r="T95" s="170"/>
      <c r="U95" s="170"/>
      <c r="V95" s="170"/>
    </row>
    <row r="96" spans="1:22" s="183" customFormat="1" ht="12.75" customHeight="1" x14ac:dyDescent="0.2">
      <c r="A96" s="215"/>
      <c r="B96" s="176"/>
      <c r="C96" s="216"/>
      <c r="D96" s="434" t="s">
        <v>120</v>
      </c>
      <c r="E96" s="1128" t="str">
        <f>Translations!$B$106</f>
        <v>Kod pocztowy:</v>
      </c>
      <c r="F96" s="1128"/>
      <c r="G96" s="1128"/>
      <c r="H96" s="1129"/>
      <c r="I96" s="1130" t="str">
        <f t="shared" si="0"/>
        <v/>
      </c>
      <c r="J96" s="1131"/>
      <c r="K96" s="1131"/>
      <c r="L96" s="1132"/>
      <c r="M96" s="412"/>
      <c r="N96" s="412"/>
      <c r="P96" s="110"/>
      <c r="Q96" s="170"/>
      <c r="R96" s="170"/>
      <c r="S96" s="170"/>
      <c r="T96" s="170"/>
      <c r="U96" s="170"/>
      <c r="V96" s="170"/>
    </row>
    <row r="97" spans="1:22" s="183" customFormat="1" ht="12.75" customHeight="1" x14ac:dyDescent="0.2">
      <c r="A97" s="215"/>
      <c r="B97" s="176"/>
      <c r="C97" s="216"/>
      <c r="D97" s="434" t="s">
        <v>121</v>
      </c>
      <c r="E97" s="1128" t="str">
        <f>Translations!$B$107</f>
        <v>Państwo:</v>
      </c>
      <c r="F97" s="1128"/>
      <c r="G97" s="1128"/>
      <c r="H97" s="1129"/>
      <c r="I97" s="1130" t="str">
        <f t="shared" si="0"/>
        <v/>
      </c>
      <c r="J97" s="1131"/>
      <c r="K97" s="1131"/>
      <c r="L97" s="1132"/>
      <c r="M97" s="412"/>
      <c r="N97" s="412"/>
      <c r="P97" s="110"/>
      <c r="Q97" s="170"/>
      <c r="R97" s="170"/>
      <c r="S97" s="170"/>
      <c r="T97" s="170"/>
      <c r="U97" s="170"/>
      <c r="V97" s="170"/>
    </row>
    <row r="98" spans="1:22" s="173" customFormat="1" ht="5.0999999999999996" customHeight="1" x14ac:dyDescent="0.2">
      <c r="A98" s="423"/>
      <c r="B98" s="176"/>
      <c r="C98" s="176"/>
      <c r="D98" s="1144"/>
      <c r="E98" s="1144"/>
      <c r="F98" s="1144"/>
      <c r="G98" s="1144"/>
      <c r="H98" s="1144"/>
      <c r="I98" s="1144"/>
      <c r="J98" s="1144"/>
      <c r="K98" s="1144"/>
      <c r="L98" s="1144"/>
      <c r="M98" s="1144"/>
      <c r="N98" s="1144"/>
      <c r="O98" s="176"/>
      <c r="P98" s="110"/>
      <c r="Q98" s="110"/>
      <c r="R98" s="110"/>
      <c r="S98" s="110"/>
      <c r="T98" s="110"/>
      <c r="U98" s="110"/>
      <c r="V98" s="170"/>
    </row>
    <row r="99" spans="1:22" s="183" customFormat="1" ht="12.75" customHeight="1" x14ac:dyDescent="0.2">
      <c r="A99" s="437"/>
      <c r="B99" s="176"/>
      <c r="C99" s="176"/>
      <c r="D99" s="176"/>
      <c r="E99" s="852" t="str">
        <f>Translations!$B$587</f>
        <v xml:space="preserve">Poniższa tabela dotyczy wyłącznie przedsiębiorstw ciepłowniczych w Polsce, Bułgarii, Czechach i na Łotwie, które przedłożyły plan neutralności klimatycznej na poziomie przedsiębiorstwa ciepłowniczego. </v>
      </c>
      <c r="F99" s="853"/>
      <c r="G99" s="853"/>
      <c r="H99" s="853"/>
      <c r="I99" s="853"/>
      <c r="J99" s="853"/>
      <c r="K99" s="853"/>
      <c r="L99" s="853"/>
      <c r="M99" s="853"/>
      <c r="N99" s="853"/>
      <c r="O99" s="176"/>
      <c r="P99" s="170"/>
      <c r="Q99" s="170"/>
      <c r="R99" s="170"/>
      <c r="S99" s="170"/>
      <c r="T99" s="110"/>
      <c r="U99" s="110"/>
      <c r="V99" s="170"/>
    </row>
    <row r="100" spans="1:22" s="183" customFormat="1" ht="25.5" customHeight="1" x14ac:dyDescent="0.2">
      <c r="A100" s="437"/>
      <c r="B100" s="176"/>
      <c r="C100" s="176"/>
      <c r="D100" s="176"/>
      <c r="E100" s="852" t="str">
        <f>Translations!$B$588</f>
        <v>Proszę wymienić wszystkie dodatkowe instalacje w ramach przedsiębiorstwa ciepłowniczego powiązane i obsługiwane przez prowadzącego instalację objęte niniejszym sprawozdaniem dotyczącym neutralności klimatycznej, zgodnie z planem neutralności klimatycznej.</v>
      </c>
      <c r="F100" s="853"/>
      <c r="G100" s="853"/>
      <c r="H100" s="853"/>
      <c r="I100" s="853"/>
      <c r="J100" s="853"/>
      <c r="K100" s="853"/>
      <c r="L100" s="853"/>
      <c r="M100" s="853"/>
      <c r="N100" s="853"/>
      <c r="O100" s="176"/>
      <c r="P100" s="170"/>
      <c r="Q100" s="170"/>
      <c r="R100" s="170"/>
      <c r="S100" s="170"/>
      <c r="T100" s="110"/>
      <c r="U100" s="110"/>
      <c r="V100" s="170"/>
    </row>
    <row r="101" spans="1:22" s="173" customFormat="1" ht="5.0999999999999996" customHeight="1" x14ac:dyDescent="0.2">
      <c r="A101" s="423"/>
      <c r="B101" s="176"/>
      <c r="C101" s="176"/>
      <c r="D101" s="1144"/>
      <c r="E101" s="1144"/>
      <c r="F101" s="1144"/>
      <c r="G101" s="1144"/>
      <c r="H101" s="1144"/>
      <c r="I101" s="1144"/>
      <c r="J101" s="1144"/>
      <c r="K101" s="1144"/>
      <c r="L101" s="1144"/>
      <c r="M101" s="1144"/>
      <c r="N101" s="1144"/>
      <c r="O101" s="176"/>
      <c r="P101" s="110"/>
      <c r="Q101" s="110"/>
      <c r="R101" s="110"/>
      <c r="S101" s="110"/>
      <c r="T101" s="110"/>
      <c r="U101" s="110"/>
      <c r="V101" s="170"/>
    </row>
    <row r="102" spans="1:22" s="183" customFormat="1" ht="25.5" customHeight="1" x14ac:dyDescent="0.2">
      <c r="A102" s="215"/>
      <c r="B102" s="176"/>
      <c r="C102" s="216"/>
      <c r="D102" s="255" t="str">
        <f>Translations!$B$110</f>
        <v>Nr</v>
      </c>
      <c r="E102" s="1052" t="str">
        <f>Translations!$B$111</f>
        <v>Nazwa instalacji</v>
      </c>
      <c r="F102" s="1053"/>
      <c r="G102" s="256" t="str">
        <f>Translations!$B$112</f>
        <v>Kod identyfikacyjny instalacji w rejestrze</v>
      </c>
      <c r="H102" s="1052" t="str">
        <f>Translations!$B$113</f>
        <v>Niepowtarzalny identyfikator</v>
      </c>
      <c r="I102" s="1053"/>
      <c r="J102" s="256" t="str">
        <f>Translations!$B$114</f>
        <v>Adres</v>
      </c>
      <c r="K102" s="256" t="str">
        <f>Translations!$B$115</f>
        <v>Miejscowość</v>
      </c>
      <c r="L102" s="256" t="str">
        <f>Translations!$B$116</f>
        <v>Województwo</v>
      </c>
      <c r="M102" s="256" t="str">
        <f>Translations!$B$117</f>
        <v>Kod pocztowy</v>
      </c>
      <c r="N102" s="256" t="str">
        <f>Translations!$B$118</f>
        <v>Państwo</v>
      </c>
      <c r="O102" s="176"/>
      <c r="P102" s="110" t="s">
        <v>751</v>
      </c>
      <c r="Q102" s="170"/>
      <c r="R102" s="170"/>
      <c r="S102" s="170"/>
      <c r="T102" s="170"/>
      <c r="U102" s="170"/>
      <c r="V102" s="170"/>
    </row>
    <row r="103" spans="1:22" s="183" customFormat="1" ht="12.75" customHeight="1" x14ac:dyDescent="0.2">
      <c r="A103" s="215"/>
      <c r="B103" s="176"/>
      <c r="C103" s="216"/>
      <c r="D103" s="257">
        <v>2</v>
      </c>
      <c r="E103" s="1181" t="str">
        <f>c_CNPSummary!E35</f>
        <v/>
      </c>
      <c r="F103" s="1181"/>
      <c r="G103" s="438" t="str">
        <f>c_CNPSummary!G35</f>
        <v/>
      </c>
      <c r="H103" s="1181" t="str">
        <f>c_CNPSummary!H35</f>
        <v/>
      </c>
      <c r="I103" s="1181"/>
      <c r="J103" s="438" t="str">
        <f>c_CNPSummary!J35</f>
        <v/>
      </c>
      <c r="K103" s="438" t="str">
        <f>c_CNPSummary!K35</f>
        <v/>
      </c>
      <c r="L103" s="438" t="str">
        <f>c_CNPSummary!L35</f>
        <v/>
      </c>
      <c r="M103" s="438" t="str">
        <f>c_CNPSummary!M35</f>
        <v/>
      </c>
      <c r="N103" s="438" t="str">
        <f>c_CNPSummary!N35</f>
        <v/>
      </c>
      <c r="O103" s="176"/>
      <c r="P103" s="340" t="b">
        <f>AND(I45&lt;&gt;"",OR(P45=FALSE,AND(P45=TRUE,L57=FALSE)))</f>
        <v>0</v>
      </c>
      <c r="Q103" s="170"/>
      <c r="R103" s="170"/>
      <c r="S103" s="170"/>
      <c r="T103" s="170"/>
      <c r="U103" s="170"/>
      <c r="V103" s="170"/>
    </row>
    <row r="104" spans="1:22" s="183" customFormat="1" ht="12.75" customHeight="1" x14ac:dyDescent="0.2">
      <c r="A104" s="215"/>
      <c r="B104" s="176"/>
      <c r="C104" s="216"/>
      <c r="D104" s="260">
        <v>3</v>
      </c>
      <c r="E104" s="1136" t="str">
        <f>c_CNPSummary!E36</f>
        <v/>
      </c>
      <c r="F104" s="1136"/>
      <c r="G104" s="439" t="str">
        <f>c_CNPSummary!G36</f>
        <v/>
      </c>
      <c r="H104" s="1136" t="str">
        <f>c_CNPSummary!H36</f>
        <v/>
      </c>
      <c r="I104" s="1136"/>
      <c r="J104" s="439" t="str">
        <f>c_CNPSummary!J36</f>
        <v/>
      </c>
      <c r="K104" s="439" t="str">
        <f>c_CNPSummary!K36</f>
        <v/>
      </c>
      <c r="L104" s="439" t="str">
        <f>c_CNPSummary!L36</f>
        <v/>
      </c>
      <c r="M104" s="439" t="str">
        <f>c_CNPSummary!M36</f>
        <v/>
      </c>
      <c r="N104" s="439" t="str">
        <f>c_CNPSummary!N36</f>
        <v/>
      </c>
      <c r="O104" s="176"/>
      <c r="P104" s="170"/>
      <c r="Q104" s="170"/>
      <c r="R104" s="170"/>
      <c r="S104" s="170"/>
      <c r="T104" s="170"/>
      <c r="U104" s="170"/>
      <c r="V104" s="170"/>
    </row>
    <row r="105" spans="1:22" s="183" customFormat="1" ht="12.75" customHeight="1" x14ac:dyDescent="0.2">
      <c r="A105" s="215"/>
      <c r="B105" s="176"/>
      <c r="C105" s="216"/>
      <c r="D105" s="260">
        <v>4</v>
      </c>
      <c r="E105" s="1136" t="str">
        <f>c_CNPSummary!E37</f>
        <v/>
      </c>
      <c r="F105" s="1136"/>
      <c r="G105" s="439" t="str">
        <f>c_CNPSummary!G37</f>
        <v/>
      </c>
      <c r="H105" s="1136" t="str">
        <f>c_CNPSummary!H37</f>
        <v/>
      </c>
      <c r="I105" s="1136"/>
      <c r="J105" s="439" t="str">
        <f>c_CNPSummary!J37</f>
        <v/>
      </c>
      <c r="K105" s="439" t="str">
        <f>c_CNPSummary!K37</f>
        <v/>
      </c>
      <c r="L105" s="439" t="str">
        <f>c_CNPSummary!L37</f>
        <v/>
      </c>
      <c r="M105" s="439" t="str">
        <f>c_CNPSummary!M37</f>
        <v/>
      </c>
      <c r="N105" s="439" t="str">
        <f>c_CNPSummary!N37</f>
        <v/>
      </c>
      <c r="O105" s="176"/>
      <c r="P105" s="170"/>
      <c r="Q105" s="170"/>
      <c r="R105" s="170"/>
      <c r="S105" s="170"/>
      <c r="T105" s="170"/>
      <c r="U105" s="170"/>
      <c r="V105" s="170"/>
    </row>
    <row r="106" spans="1:22" s="183" customFormat="1" ht="12.75" customHeight="1" x14ac:dyDescent="0.2">
      <c r="A106" s="215"/>
      <c r="B106" s="176"/>
      <c r="C106" s="216"/>
      <c r="D106" s="260">
        <v>5</v>
      </c>
      <c r="E106" s="1136" t="str">
        <f>c_CNPSummary!E38</f>
        <v/>
      </c>
      <c r="F106" s="1136"/>
      <c r="G106" s="439" t="str">
        <f>c_CNPSummary!G38</f>
        <v/>
      </c>
      <c r="H106" s="1136" t="str">
        <f>c_CNPSummary!H38</f>
        <v/>
      </c>
      <c r="I106" s="1136"/>
      <c r="J106" s="439" t="str">
        <f>c_CNPSummary!J38</f>
        <v/>
      </c>
      <c r="K106" s="439" t="str">
        <f>c_CNPSummary!K38</f>
        <v/>
      </c>
      <c r="L106" s="439" t="str">
        <f>c_CNPSummary!L38</f>
        <v/>
      </c>
      <c r="M106" s="439" t="str">
        <f>c_CNPSummary!M38</f>
        <v/>
      </c>
      <c r="N106" s="439" t="str">
        <f>c_CNPSummary!N38</f>
        <v/>
      </c>
      <c r="O106" s="176"/>
      <c r="P106" s="170"/>
      <c r="Q106" s="170"/>
      <c r="R106" s="170"/>
      <c r="S106" s="170"/>
      <c r="T106" s="170"/>
      <c r="U106" s="170"/>
      <c r="V106" s="170"/>
    </row>
    <row r="107" spans="1:22" s="183" customFormat="1" ht="12.75" customHeight="1" x14ac:dyDescent="0.2">
      <c r="A107" s="215"/>
      <c r="B107" s="176"/>
      <c r="C107" s="216"/>
      <c r="D107" s="260">
        <v>6</v>
      </c>
      <c r="E107" s="1136" t="str">
        <f>c_CNPSummary!E39</f>
        <v/>
      </c>
      <c r="F107" s="1136"/>
      <c r="G107" s="439" t="str">
        <f>c_CNPSummary!G39</f>
        <v/>
      </c>
      <c r="H107" s="1136" t="str">
        <f>c_CNPSummary!H39</f>
        <v/>
      </c>
      <c r="I107" s="1136"/>
      <c r="J107" s="439" t="str">
        <f>c_CNPSummary!J39</f>
        <v/>
      </c>
      <c r="K107" s="439" t="str">
        <f>c_CNPSummary!K39</f>
        <v/>
      </c>
      <c r="L107" s="439" t="str">
        <f>c_CNPSummary!L39</f>
        <v/>
      </c>
      <c r="M107" s="439" t="str">
        <f>c_CNPSummary!M39</f>
        <v/>
      </c>
      <c r="N107" s="439" t="str">
        <f>c_CNPSummary!N39</f>
        <v/>
      </c>
      <c r="O107" s="176"/>
      <c r="P107" s="170"/>
      <c r="Q107" s="170"/>
      <c r="R107" s="170"/>
      <c r="S107" s="170"/>
      <c r="T107" s="170"/>
      <c r="U107" s="170"/>
      <c r="V107" s="170"/>
    </row>
    <row r="108" spans="1:22" s="183" customFormat="1" ht="12.75" customHeight="1" x14ac:dyDescent="0.2">
      <c r="A108" s="215"/>
      <c r="B108" s="176"/>
      <c r="C108" s="216"/>
      <c r="D108" s="260">
        <v>7</v>
      </c>
      <c r="E108" s="1136" t="str">
        <f>c_CNPSummary!E40</f>
        <v/>
      </c>
      <c r="F108" s="1136"/>
      <c r="G108" s="439" t="str">
        <f>c_CNPSummary!G40</f>
        <v/>
      </c>
      <c r="H108" s="1136" t="str">
        <f>c_CNPSummary!H40</f>
        <v/>
      </c>
      <c r="I108" s="1136"/>
      <c r="J108" s="439" t="str">
        <f>c_CNPSummary!J40</f>
        <v/>
      </c>
      <c r="K108" s="439" t="str">
        <f>c_CNPSummary!K40</f>
        <v/>
      </c>
      <c r="L108" s="439" t="str">
        <f>c_CNPSummary!L40</f>
        <v/>
      </c>
      <c r="M108" s="439" t="str">
        <f>c_CNPSummary!M40</f>
        <v/>
      </c>
      <c r="N108" s="439" t="str">
        <f>c_CNPSummary!N40</f>
        <v/>
      </c>
      <c r="O108" s="176"/>
      <c r="P108" s="170"/>
      <c r="Q108" s="170"/>
      <c r="R108" s="170"/>
      <c r="S108" s="170"/>
      <c r="T108" s="170"/>
      <c r="U108" s="170"/>
      <c r="V108" s="170"/>
    </row>
    <row r="109" spans="1:22" s="183" customFormat="1" ht="12.75" customHeight="1" x14ac:dyDescent="0.2">
      <c r="A109" s="215"/>
      <c r="B109" s="176"/>
      <c r="C109" s="216"/>
      <c r="D109" s="260">
        <v>8</v>
      </c>
      <c r="E109" s="1136" t="str">
        <f>c_CNPSummary!E41</f>
        <v/>
      </c>
      <c r="F109" s="1136"/>
      <c r="G109" s="439" t="str">
        <f>c_CNPSummary!G41</f>
        <v/>
      </c>
      <c r="H109" s="1136" t="str">
        <f>c_CNPSummary!H41</f>
        <v/>
      </c>
      <c r="I109" s="1136"/>
      <c r="J109" s="439" t="str">
        <f>c_CNPSummary!J41</f>
        <v/>
      </c>
      <c r="K109" s="439" t="str">
        <f>c_CNPSummary!K41</f>
        <v/>
      </c>
      <c r="L109" s="439" t="str">
        <f>c_CNPSummary!L41</f>
        <v/>
      </c>
      <c r="M109" s="439" t="str">
        <f>c_CNPSummary!M41</f>
        <v/>
      </c>
      <c r="N109" s="439" t="str">
        <f>c_CNPSummary!N41</f>
        <v/>
      </c>
      <c r="O109" s="176"/>
      <c r="P109" s="170"/>
      <c r="Q109" s="170"/>
      <c r="R109" s="170"/>
      <c r="S109" s="170"/>
      <c r="T109" s="170"/>
      <c r="U109" s="170"/>
      <c r="V109" s="170"/>
    </row>
    <row r="110" spans="1:22" s="183" customFormat="1" ht="12.75" customHeight="1" x14ac:dyDescent="0.2">
      <c r="A110" s="215"/>
      <c r="B110" s="176"/>
      <c r="C110" s="216"/>
      <c r="D110" s="260">
        <v>9</v>
      </c>
      <c r="E110" s="1136" t="str">
        <f>c_CNPSummary!E42</f>
        <v/>
      </c>
      <c r="F110" s="1136"/>
      <c r="G110" s="439" t="str">
        <f>c_CNPSummary!G42</f>
        <v/>
      </c>
      <c r="H110" s="1136" t="str">
        <f>c_CNPSummary!H42</f>
        <v/>
      </c>
      <c r="I110" s="1136"/>
      <c r="J110" s="439" t="str">
        <f>c_CNPSummary!J42</f>
        <v/>
      </c>
      <c r="K110" s="439" t="str">
        <f>c_CNPSummary!K42</f>
        <v/>
      </c>
      <c r="L110" s="439" t="str">
        <f>c_CNPSummary!L42</f>
        <v/>
      </c>
      <c r="M110" s="439" t="str">
        <f>c_CNPSummary!M42</f>
        <v/>
      </c>
      <c r="N110" s="439" t="str">
        <f>c_CNPSummary!N42</f>
        <v/>
      </c>
      <c r="O110" s="176"/>
      <c r="P110" s="170"/>
      <c r="Q110" s="170"/>
      <c r="R110" s="170"/>
      <c r="S110" s="170"/>
      <c r="T110" s="170"/>
      <c r="U110" s="170"/>
      <c r="V110" s="170"/>
    </row>
    <row r="111" spans="1:22" s="183" customFormat="1" ht="12.75" customHeight="1" x14ac:dyDescent="0.2">
      <c r="A111" s="215"/>
      <c r="B111" s="176"/>
      <c r="C111" s="216"/>
      <c r="D111" s="260">
        <v>10</v>
      </c>
      <c r="E111" s="1136" t="str">
        <f>c_CNPSummary!E43</f>
        <v/>
      </c>
      <c r="F111" s="1136"/>
      <c r="G111" s="439" t="str">
        <f>c_CNPSummary!G43</f>
        <v/>
      </c>
      <c r="H111" s="1136" t="str">
        <f>c_CNPSummary!H43</f>
        <v/>
      </c>
      <c r="I111" s="1136"/>
      <c r="J111" s="439" t="str">
        <f>c_CNPSummary!J43</f>
        <v/>
      </c>
      <c r="K111" s="439" t="str">
        <f>c_CNPSummary!K43</f>
        <v/>
      </c>
      <c r="L111" s="439" t="str">
        <f>c_CNPSummary!L43</f>
        <v/>
      </c>
      <c r="M111" s="439" t="str">
        <f>c_CNPSummary!M43</f>
        <v/>
      </c>
      <c r="N111" s="439" t="str">
        <f>c_CNPSummary!N43</f>
        <v/>
      </c>
      <c r="O111" s="176"/>
      <c r="P111" s="170"/>
      <c r="Q111" s="170"/>
      <c r="R111" s="170"/>
      <c r="S111" s="170"/>
      <c r="T111" s="170"/>
      <c r="U111" s="170"/>
      <c r="V111" s="170"/>
    </row>
    <row r="112" spans="1:22" s="183" customFormat="1" ht="12.75" customHeight="1" x14ac:dyDescent="0.2">
      <c r="A112" s="215"/>
      <c r="B112" s="176"/>
      <c r="C112" s="216"/>
      <c r="D112" s="260">
        <v>11</v>
      </c>
      <c r="E112" s="1136" t="str">
        <f>c_CNPSummary!E44</f>
        <v/>
      </c>
      <c r="F112" s="1136"/>
      <c r="G112" s="439" t="str">
        <f>c_CNPSummary!G44</f>
        <v/>
      </c>
      <c r="H112" s="1136" t="str">
        <f>c_CNPSummary!H44</f>
        <v/>
      </c>
      <c r="I112" s="1136"/>
      <c r="J112" s="439" t="str">
        <f>c_CNPSummary!J44</f>
        <v/>
      </c>
      <c r="K112" s="439" t="str">
        <f>c_CNPSummary!K44</f>
        <v/>
      </c>
      <c r="L112" s="439" t="str">
        <f>c_CNPSummary!L44</f>
        <v/>
      </c>
      <c r="M112" s="439" t="str">
        <f>c_CNPSummary!M44</f>
        <v/>
      </c>
      <c r="N112" s="439" t="str">
        <f>c_CNPSummary!N44</f>
        <v/>
      </c>
      <c r="O112" s="176"/>
      <c r="P112" s="170"/>
      <c r="Q112" s="170"/>
      <c r="R112" s="170"/>
      <c r="S112" s="170"/>
      <c r="T112" s="170"/>
      <c r="U112" s="170"/>
      <c r="V112" s="170"/>
    </row>
    <row r="113" spans="1:22" s="183" customFormat="1" ht="12.75" customHeight="1" x14ac:dyDescent="0.2">
      <c r="A113" s="215"/>
      <c r="B113" s="176"/>
      <c r="C113" s="216"/>
      <c r="D113" s="260">
        <v>12</v>
      </c>
      <c r="E113" s="1136" t="str">
        <f>c_CNPSummary!E45</f>
        <v/>
      </c>
      <c r="F113" s="1136"/>
      <c r="G113" s="439" t="str">
        <f>c_CNPSummary!G45</f>
        <v/>
      </c>
      <c r="H113" s="1136" t="str">
        <f>c_CNPSummary!H45</f>
        <v/>
      </c>
      <c r="I113" s="1136"/>
      <c r="J113" s="439" t="str">
        <f>c_CNPSummary!J45</f>
        <v/>
      </c>
      <c r="K113" s="439" t="str">
        <f>c_CNPSummary!K45</f>
        <v/>
      </c>
      <c r="L113" s="439" t="str">
        <f>c_CNPSummary!L45</f>
        <v/>
      </c>
      <c r="M113" s="439" t="str">
        <f>c_CNPSummary!M45</f>
        <v/>
      </c>
      <c r="N113" s="439" t="str">
        <f>c_CNPSummary!N45</f>
        <v/>
      </c>
      <c r="O113" s="176"/>
      <c r="P113" s="170"/>
      <c r="Q113" s="170"/>
      <c r="R113" s="170"/>
      <c r="S113" s="170"/>
      <c r="T113" s="170"/>
      <c r="U113" s="170"/>
      <c r="V113" s="170"/>
    </row>
    <row r="114" spans="1:22" s="183" customFormat="1" ht="12.75" customHeight="1" x14ac:dyDescent="0.2">
      <c r="A114" s="215"/>
      <c r="B114" s="176"/>
      <c r="C114" s="216"/>
      <c r="D114" s="260">
        <v>13</v>
      </c>
      <c r="E114" s="1136" t="str">
        <f>c_CNPSummary!E46</f>
        <v/>
      </c>
      <c r="F114" s="1136"/>
      <c r="G114" s="439" t="str">
        <f>c_CNPSummary!G46</f>
        <v/>
      </c>
      <c r="H114" s="1136" t="str">
        <f>c_CNPSummary!H46</f>
        <v/>
      </c>
      <c r="I114" s="1136"/>
      <c r="J114" s="439" t="str">
        <f>c_CNPSummary!J46</f>
        <v/>
      </c>
      <c r="K114" s="439" t="str">
        <f>c_CNPSummary!K46</f>
        <v/>
      </c>
      <c r="L114" s="439" t="str">
        <f>c_CNPSummary!L46</f>
        <v/>
      </c>
      <c r="M114" s="439" t="str">
        <f>c_CNPSummary!M46</f>
        <v/>
      </c>
      <c r="N114" s="439" t="str">
        <f>c_CNPSummary!N46</f>
        <v/>
      </c>
      <c r="O114" s="176"/>
      <c r="P114" s="170"/>
      <c r="Q114" s="170"/>
      <c r="R114" s="170"/>
      <c r="S114" s="170"/>
      <c r="T114" s="170"/>
      <c r="U114" s="170"/>
      <c r="V114" s="170"/>
    </row>
    <row r="115" spans="1:22" s="183" customFormat="1" ht="12.75" customHeight="1" x14ac:dyDescent="0.2">
      <c r="A115" s="215"/>
      <c r="B115" s="176"/>
      <c r="C115" s="216"/>
      <c r="D115" s="260">
        <v>14</v>
      </c>
      <c r="E115" s="1136" t="str">
        <f>c_CNPSummary!E47</f>
        <v/>
      </c>
      <c r="F115" s="1136"/>
      <c r="G115" s="439" t="str">
        <f>c_CNPSummary!G47</f>
        <v/>
      </c>
      <c r="H115" s="1136" t="str">
        <f>c_CNPSummary!H47</f>
        <v/>
      </c>
      <c r="I115" s="1136"/>
      <c r="J115" s="439" t="str">
        <f>c_CNPSummary!J47</f>
        <v/>
      </c>
      <c r="K115" s="439" t="str">
        <f>c_CNPSummary!K47</f>
        <v/>
      </c>
      <c r="L115" s="439" t="str">
        <f>c_CNPSummary!L47</f>
        <v/>
      </c>
      <c r="M115" s="439" t="str">
        <f>c_CNPSummary!M47</f>
        <v/>
      </c>
      <c r="N115" s="439" t="str">
        <f>c_CNPSummary!N47</f>
        <v/>
      </c>
      <c r="O115" s="176"/>
      <c r="P115" s="170"/>
      <c r="Q115" s="170"/>
      <c r="R115" s="170"/>
      <c r="S115" s="170"/>
      <c r="T115" s="170"/>
      <c r="U115" s="170"/>
      <c r="V115" s="170"/>
    </row>
    <row r="116" spans="1:22" s="183" customFormat="1" ht="12.75" customHeight="1" x14ac:dyDescent="0.2">
      <c r="A116" s="215"/>
      <c r="B116" s="176"/>
      <c r="C116" s="216"/>
      <c r="D116" s="260">
        <v>15</v>
      </c>
      <c r="E116" s="1136" t="str">
        <f>c_CNPSummary!E48</f>
        <v/>
      </c>
      <c r="F116" s="1136"/>
      <c r="G116" s="439" t="str">
        <f>c_CNPSummary!G48</f>
        <v/>
      </c>
      <c r="H116" s="1136" t="str">
        <f>c_CNPSummary!H48</f>
        <v/>
      </c>
      <c r="I116" s="1136"/>
      <c r="J116" s="439" t="str">
        <f>c_CNPSummary!J48</f>
        <v/>
      </c>
      <c r="K116" s="439" t="str">
        <f>c_CNPSummary!K48</f>
        <v/>
      </c>
      <c r="L116" s="439" t="str">
        <f>c_CNPSummary!L48</f>
        <v/>
      </c>
      <c r="M116" s="439" t="str">
        <f>c_CNPSummary!M48</f>
        <v/>
      </c>
      <c r="N116" s="439" t="str">
        <f>c_CNPSummary!N48</f>
        <v/>
      </c>
      <c r="O116" s="176"/>
      <c r="P116" s="170"/>
      <c r="Q116" s="170"/>
      <c r="R116" s="170"/>
      <c r="S116" s="170"/>
      <c r="T116" s="170"/>
      <c r="U116" s="170"/>
      <c r="V116" s="170"/>
    </row>
    <row r="117" spans="1:22" s="183" customFormat="1" ht="12.75" customHeight="1" x14ac:dyDescent="0.2">
      <c r="A117" s="215"/>
      <c r="B117" s="176"/>
      <c r="C117" s="216"/>
      <c r="D117" s="260">
        <v>16</v>
      </c>
      <c r="E117" s="1136" t="str">
        <f>c_CNPSummary!E49</f>
        <v/>
      </c>
      <c r="F117" s="1136"/>
      <c r="G117" s="439" t="str">
        <f>c_CNPSummary!G49</f>
        <v/>
      </c>
      <c r="H117" s="1136" t="str">
        <f>c_CNPSummary!H49</f>
        <v/>
      </c>
      <c r="I117" s="1136"/>
      <c r="J117" s="439" t="str">
        <f>c_CNPSummary!J49</f>
        <v/>
      </c>
      <c r="K117" s="439" t="str">
        <f>c_CNPSummary!K49</f>
        <v/>
      </c>
      <c r="L117" s="439" t="str">
        <f>c_CNPSummary!L49</f>
        <v/>
      </c>
      <c r="M117" s="439" t="str">
        <f>c_CNPSummary!M49</f>
        <v/>
      </c>
      <c r="N117" s="439" t="str">
        <f>c_CNPSummary!N49</f>
        <v/>
      </c>
      <c r="O117" s="176"/>
      <c r="P117" s="170"/>
      <c r="Q117" s="170"/>
      <c r="R117" s="170"/>
      <c r="S117" s="170"/>
      <c r="T117" s="170"/>
      <c r="U117" s="170"/>
      <c r="V117" s="170"/>
    </row>
    <row r="118" spans="1:22" s="183" customFormat="1" ht="12.75" customHeight="1" x14ac:dyDescent="0.2">
      <c r="A118" s="215"/>
      <c r="B118" s="176"/>
      <c r="C118" s="216"/>
      <c r="D118" s="260">
        <v>17</v>
      </c>
      <c r="E118" s="1136" t="str">
        <f>c_CNPSummary!E50</f>
        <v/>
      </c>
      <c r="F118" s="1136"/>
      <c r="G118" s="439" t="str">
        <f>c_CNPSummary!G50</f>
        <v/>
      </c>
      <c r="H118" s="1136" t="str">
        <f>c_CNPSummary!H50</f>
        <v/>
      </c>
      <c r="I118" s="1136"/>
      <c r="J118" s="439" t="str">
        <f>c_CNPSummary!J50</f>
        <v/>
      </c>
      <c r="K118" s="439" t="str">
        <f>c_CNPSummary!K50</f>
        <v/>
      </c>
      <c r="L118" s="439" t="str">
        <f>c_CNPSummary!L50</f>
        <v/>
      </c>
      <c r="M118" s="439" t="str">
        <f>c_CNPSummary!M50</f>
        <v/>
      </c>
      <c r="N118" s="439" t="str">
        <f>c_CNPSummary!N50</f>
        <v/>
      </c>
      <c r="O118" s="176"/>
      <c r="P118" s="170"/>
      <c r="Q118" s="170"/>
      <c r="R118" s="170"/>
      <c r="S118" s="170"/>
      <c r="T118" s="170"/>
      <c r="U118" s="170"/>
      <c r="V118" s="170"/>
    </row>
    <row r="119" spans="1:22" s="183" customFormat="1" ht="12.75" customHeight="1" x14ac:dyDescent="0.2">
      <c r="A119" s="215"/>
      <c r="B119" s="176"/>
      <c r="C119" s="216"/>
      <c r="D119" s="260">
        <v>18</v>
      </c>
      <c r="E119" s="1136" t="str">
        <f>c_CNPSummary!E51</f>
        <v/>
      </c>
      <c r="F119" s="1136"/>
      <c r="G119" s="439" t="str">
        <f>c_CNPSummary!G51</f>
        <v/>
      </c>
      <c r="H119" s="1136" t="str">
        <f>c_CNPSummary!H51</f>
        <v/>
      </c>
      <c r="I119" s="1136"/>
      <c r="J119" s="439" t="str">
        <f>c_CNPSummary!J51</f>
        <v/>
      </c>
      <c r="K119" s="439" t="str">
        <f>c_CNPSummary!K51</f>
        <v/>
      </c>
      <c r="L119" s="439" t="str">
        <f>c_CNPSummary!L51</f>
        <v/>
      </c>
      <c r="M119" s="439" t="str">
        <f>c_CNPSummary!M51</f>
        <v/>
      </c>
      <c r="N119" s="439" t="str">
        <f>c_CNPSummary!N51</f>
        <v/>
      </c>
      <c r="O119" s="176"/>
      <c r="P119" s="170"/>
      <c r="Q119" s="170"/>
      <c r="R119" s="170"/>
      <c r="S119" s="170"/>
      <c r="T119" s="170"/>
      <c r="U119" s="170"/>
      <c r="V119" s="170"/>
    </row>
    <row r="120" spans="1:22" s="183" customFormat="1" ht="12.75" customHeight="1" x14ac:dyDescent="0.2">
      <c r="A120" s="215"/>
      <c r="B120" s="176"/>
      <c r="C120" s="216"/>
      <c r="D120" s="260">
        <v>19</v>
      </c>
      <c r="E120" s="1136" t="str">
        <f>c_CNPSummary!E52</f>
        <v/>
      </c>
      <c r="F120" s="1136"/>
      <c r="G120" s="439" t="str">
        <f>c_CNPSummary!G52</f>
        <v/>
      </c>
      <c r="H120" s="1136" t="str">
        <f>c_CNPSummary!H52</f>
        <v/>
      </c>
      <c r="I120" s="1136"/>
      <c r="J120" s="439" t="str">
        <f>c_CNPSummary!J52</f>
        <v/>
      </c>
      <c r="K120" s="439" t="str">
        <f>c_CNPSummary!K52</f>
        <v/>
      </c>
      <c r="L120" s="439" t="str">
        <f>c_CNPSummary!L52</f>
        <v/>
      </c>
      <c r="M120" s="439" t="str">
        <f>c_CNPSummary!M52</f>
        <v/>
      </c>
      <c r="N120" s="439" t="str">
        <f>c_CNPSummary!N52</f>
        <v/>
      </c>
      <c r="O120" s="176"/>
      <c r="P120" s="110"/>
      <c r="Q120" s="170"/>
      <c r="R120" s="170"/>
      <c r="S120" s="170"/>
      <c r="T120" s="170"/>
      <c r="U120" s="170"/>
      <c r="V120" s="170"/>
    </row>
    <row r="121" spans="1:22" s="183" customFormat="1" ht="12.75" customHeight="1" x14ac:dyDescent="0.2">
      <c r="A121" s="215"/>
      <c r="B121" s="176"/>
      <c r="C121" s="216"/>
      <c r="D121" s="263">
        <v>20</v>
      </c>
      <c r="E121" s="1180" t="str">
        <f>c_CNPSummary!E53</f>
        <v/>
      </c>
      <c r="F121" s="1180"/>
      <c r="G121" s="440" t="str">
        <f>c_CNPSummary!G53</f>
        <v/>
      </c>
      <c r="H121" s="1180" t="str">
        <f>c_CNPSummary!H53</f>
        <v/>
      </c>
      <c r="I121" s="1180"/>
      <c r="J121" s="440" t="str">
        <f>c_CNPSummary!J53</f>
        <v/>
      </c>
      <c r="K121" s="440" t="str">
        <f>c_CNPSummary!K53</f>
        <v/>
      </c>
      <c r="L121" s="440" t="str">
        <f>c_CNPSummary!L53</f>
        <v/>
      </c>
      <c r="M121" s="440" t="str">
        <f>c_CNPSummary!M53</f>
        <v/>
      </c>
      <c r="N121" s="440" t="str">
        <f>c_CNPSummary!N53</f>
        <v/>
      </c>
      <c r="O121" s="176"/>
      <c r="P121" s="110"/>
      <c r="Q121" s="170"/>
      <c r="R121" s="170"/>
      <c r="S121" s="170"/>
      <c r="T121" s="170"/>
      <c r="U121" s="170"/>
      <c r="V121" s="170"/>
    </row>
    <row r="122" spans="1:22" s="173" customFormat="1" ht="5.0999999999999996" customHeight="1" x14ac:dyDescent="0.2">
      <c r="A122" s="423"/>
      <c r="B122" s="176"/>
      <c r="C122" s="176"/>
      <c r="D122" s="1144"/>
      <c r="E122" s="1144"/>
      <c r="F122" s="1144"/>
      <c r="G122" s="1144"/>
      <c r="H122" s="1144"/>
      <c r="I122" s="1144"/>
      <c r="J122" s="1144"/>
      <c r="K122" s="1144"/>
      <c r="L122" s="1144"/>
      <c r="M122" s="1144"/>
      <c r="N122" s="1144"/>
      <c r="O122" s="176"/>
      <c r="P122" s="110"/>
      <c r="Q122" s="110"/>
      <c r="R122" s="110"/>
      <c r="S122" s="110"/>
      <c r="T122" s="110"/>
      <c r="U122" s="110"/>
      <c r="V122" s="170"/>
    </row>
    <row r="123" spans="1:22" s="183" customFormat="1" ht="25.5" customHeight="1" x14ac:dyDescent="0.2">
      <c r="A123" s="215"/>
      <c r="B123" s="176"/>
      <c r="C123" s="216"/>
      <c r="D123" s="255" t="str">
        <f>Translations!$B$110</f>
        <v>Nr</v>
      </c>
      <c r="E123" s="1052" t="str">
        <f>Translations!$B$111</f>
        <v>Nazwa instalacji</v>
      </c>
      <c r="F123" s="1053"/>
      <c r="G123" s="256" t="str">
        <f>Translations!$B$112</f>
        <v>Kod identyfikacyjny instalacji w rejestrze</v>
      </c>
      <c r="H123" s="1052" t="str">
        <f>Translations!$B$113</f>
        <v>Niepowtarzalny identyfikator</v>
      </c>
      <c r="I123" s="1053"/>
      <c r="J123" s="256" t="str">
        <f>Translations!$B$114</f>
        <v>Adres</v>
      </c>
      <c r="K123" s="256" t="str">
        <f>Translations!$B$115</f>
        <v>Miejscowość</v>
      </c>
      <c r="L123" s="256" t="str">
        <f>Translations!$B$116</f>
        <v>Województwo</v>
      </c>
      <c r="M123" s="256" t="str">
        <f>Translations!$B$117</f>
        <v>Kod pocztowy</v>
      </c>
      <c r="N123" s="256" t="str">
        <f>Translations!$B$118</f>
        <v>Państwo</v>
      </c>
      <c r="O123" s="176"/>
      <c r="P123" s="110" t="s">
        <v>751</v>
      </c>
      <c r="Q123" s="170"/>
      <c r="R123" s="170"/>
      <c r="S123" s="170"/>
      <c r="T123" s="170"/>
      <c r="U123" s="170"/>
      <c r="V123" s="170"/>
    </row>
    <row r="124" spans="1:22" s="183" customFormat="1" ht="12.75" customHeight="1" x14ac:dyDescent="0.2">
      <c r="A124" s="215"/>
      <c r="B124" s="176"/>
      <c r="C124" s="216"/>
      <c r="D124" s="257">
        <v>2</v>
      </c>
      <c r="E124" s="1206"/>
      <c r="F124" s="1207"/>
      <c r="G124" s="74"/>
      <c r="H124" s="1208" t="str">
        <f>IF(AND(NOT(ISBLANK($I$45)),ISNUMBER(G124)),CONCATENATE(INDEX(EUconst_MSlistEUTLcodes,MATCH($I$45,EUconst_MSlist,0)),TEXT(G124,"000000000000000")),"")</f>
        <v/>
      </c>
      <c r="I124" s="1209"/>
      <c r="J124" s="74"/>
      <c r="K124" s="74"/>
      <c r="L124" s="74"/>
      <c r="M124" s="74"/>
      <c r="N124" s="74"/>
      <c r="O124" s="176"/>
      <c r="P124" s="340" t="b">
        <f>AND(I45&lt;&gt;"",OR(P45=FALSE,AND(P45=TRUE,L57=FALSE)))</f>
        <v>0</v>
      </c>
      <c r="Q124" s="170"/>
      <c r="R124" s="170"/>
      <c r="S124" s="170"/>
      <c r="T124" s="170"/>
      <c r="U124" s="170"/>
      <c r="V124" s="170"/>
    </row>
    <row r="125" spans="1:22" s="183" customFormat="1" ht="12.75" customHeight="1" x14ac:dyDescent="0.2">
      <c r="A125" s="215"/>
      <c r="B125" s="176"/>
      <c r="C125" s="216"/>
      <c r="D125" s="260">
        <v>3</v>
      </c>
      <c r="E125" s="1210"/>
      <c r="F125" s="1211"/>
      <c r="G125" s="75"/>
      <c r="H125" s="1212" t="str">
        <f t="shared" ref="H125:H142" si="1">IF(AND(NOT(ISBLANK($I$43)),ISNUMBER(G125)),CONCATENATE(INDEX(EUconst_MSlistEUTLcodes,MATCH($I$43,EUconst_MSlist,0)),TEXT(G125,"000000000000000")),"")</f>
        <v/>
      </c>
      <c r="I125" s="1213"/>
      <c r="J125" s="75"/>
      <c r="K125" s="75"/>
      <c r="L125" s="75"/>
      <c r="M125" s="75"/>
      <c r="N125" s="75"/>
      <c r="O125" s="176"/>
      <c r="P125" s="170"/>
      <c r="Q125" s="170"/>
      <c r="R125" s="170"/>
      <c r="S125" s="170"/>
      <c r="T125" s="170"/>
      <c r="U125" s="170"/>
      <c r="V125" s="170"/>
    </row>
    <row r="126" spans="1:22" s="183" customFormat="1" ht="12.75" customHeight="1" x14ac:dyDescent="0.2">
      <c r="A126" s="215"/>
      <c r="B126" s="176"/>
      <c r="C126" s="216"/>
      <c r="D126" s="260">
        <v>4</v>
      </c>
      <c r="E126" s="1210"/>
      <c r="F126" s="1211"/>
      <c r="G126" s="75"/>
      <c r="H126" s="1212" t="str">
        <f t="shared" si="1"/>
        <v/>
      </c>
      <c r="I126" s="1213"/>
      <c r="J126" s="75"/>
      <c r="K126" s="75"/>
      <c r="L126" s="75"/>
      <c r="M126" s="75"/>
      <c r="N126" s="75"/>
      <c r="O126" s="176"/>
      <c r="P126" s="170"/>
      <c r="Q126" s="170"/>
      <c r="R126" s="170"/>
      <c r="S126" s="170"/>
      <c r="T126" s="170"/>
      <c r="U126" s="170"/>
      <c r="V126" s="170"/>
    </row>
    <row r="127" spans="1:22" s="183" customFormat="1" ht="12.75" customHeight="1" x14ac:dyDescent="0.2">
      <c r="A127" s="215"/>
      <c r="B127" s="176"/>
      <c r="C127" s="216"/>
      <c r="D127" s="260">
        <v>5</v>
      </c>
      <c r="E127" s="1210"/>
      <c r="F127" s="1211"/>
      <c r="G127" s="75"/>
      <c r="H127" s="1212" t="str">
        <f t="shared" si="1"/>
        <v/>
      </c>
      <c r="I127" s="1213"/>
      <c r="J127" s="75"/>
      <c r="K127" s="75"/>
      <c r="L127" s="75"/>
      <c r="M127" s="75"/>
      <c r="N127" s="75"/>
      <c r="O127" s="176"/>
      <c r="P127" s="170"/>
      <c r="Q127" s="170"/>
      <c r="R127" s="170"/>
      <c r="S127" s="170"/>
      <c r="T127" s="170"/>
      <c r="U127" s="170"/>
      <c r="V127" s="170"/>
    </row>
    <row r="128" spans="1:22" s="183" customFormat="1" ht="12.75" customHeight="1" x14ac:dyDescent="0.2">
      <c r="A128" s="215"/>
      <c r="B128" s="176"/>
      <c r="C128" s="216"/>
      <c r="D128" s="260">
        <v>6</v>
      </c>
      <c r="E128" s="1210"/>
      <c r="F128" s="1211"/>
      <c r="G128" s="75"/>
      <c r="H128" s="1212" t="str">
        <f t="shared" si="1"/>
        <v/>
      </c>
      <c r="I128" s="1213"/>
      <c r="J128" s="75"/>
      <c r="K128" s="75"/>
      <c r="L128" s="75"/>
      <c r="M128" s="75"/>
      <c r="N128" s="75"/>
      <c r="O128" s="176"/>
      <c r="P128" s="170"/>
      <c r="Q128" s="170"/>
      <c r="R128" s="170"/>
      <c r="S128" s="170"/>
      <c r="T128" s="170"/>
      <c r="U128" s="170"/>
      <c r="V128" s="170"/>
    </row>
    <row r="129" spans="1:22" s="183" customFormat="1" ht="12.75" customHeight="1" x14ac:dyDescent="0.2">
      <c r="A129" s="215"/>
      <c r="B129" s="176"/>
      <c r="C129" s="216"/>
      <c r="D129" s="260">
        <v>7</v>
      </c>
      <c r="E129" s="1210"/>
      <c r="F129" s="1211"/>
      <c r="G129" s="75"/>
      <c r="H129" s="1212" t="str">
        <f t="shared" si="1"/>
        <v/>
      </c>
      <c r="I129" s="1213"/>
      <c r="J129" s="75"/>
      <c r="K129" s="75"/>
      <c r="L129" s="75"/>
      <c r="M129" s="75"/>
      <c r="N129" s="75"/>
      <c r="O129" s="176"/>
      <c r="P129" s="170"/>
      <c r="Q129" s="170"/>
      <c r="R129" s="170"/>
      <c r="S129" s="170"/>
      <c r="T129" s="170"/>
      <c r="U129" s="170"/>
      <c r="V129" s="170"/>
    </row>
    <row r="130" spans="1:22" s="183" customFormat="1" ht="12.75" customHeight="1" x14ac:dyDescent="0.2">
      <c r="A130" s="215"/>
      <c r="B130" s="176"/>
      <c r="C130" s="216"/>
      <c r="D130" s="260">
        <v>8</v>
      </c>
      <c r="E130" s="1210"/>
      <c r="F130" s="1211"/>
      <c r="G130" s="75"/>
      <c r="H130" s="1212" t="str">
        <f t="shared" si="1"/>
        <v/>
      </c>
      <c r="I130" s="1213"/>
      <c r="J130" s="75"/>
      <c r="K130" s="75"/>
      <c r="L130" s="75"/>
      <c r="M130" s="75"/>
      <c r="N130" s="75"/>
      <c r="O130" s="176"/>
      <c r="P130" s="170"/>
      <c r="Q130" s="170"/>
      <c r="R130" s="170"/>
      <c r="S130" s="170"/>
      <c r="T130" s="170"/>
      <c r="U130" s="170"/>
      <c r="V130" s="170"/>
    </row>
    <row r="131" spans="1:22" s="183" customFormat="1" ht="12.75" customHeight="1" x14ac:dyDescent="0.2">
      <c r="A131" s="215"/>
      <c r="B131" s="176"/>
      <c r="C131" s="216"/>
      <c r="D131" s="260">
        <v>9</v>
      </c>
      <c r="E131" s="1210"/>
      <c r="F131" s="1211"/>
      <c r="G131" s="75"/>
      <c r="H131" s="1212" t="str">
        <f t="shared" si="1"/>
        <v/>
      </c>
      <c r="I131" s="1213"/>
      <c r="J131" s="75"/>
      <c r="K131" s="75"/>
      <c r="L131" s="75"/>
      <c r="M131" s="75"/>
      <c r="N131" s="75"/>
      <c r="O131" s="176"/>
      <c r="P131" s="170"/>
      <c r="Q131" s="170"/>
      <c r="R131" s="170"/>
      <c r="S131" s="170"/>
      <c r="T131" s="170"/>
      <c r="U131" s="170"/>
      <c r="V131" s="170"/>
    </row>
    <row r="132" spans="1:22" s="183" customFormat="1" ht="12.75" customHeight="1" x14ac:dyDescent="0.2">
      <c r="A132" s="215"/>
      <c r="B132" s="176"/>
      <c r="C132" s="216"/>
      <c r="D132" s="260">
        <v>10</v>
      </c>
      <c r="E132" s="1210"/>
      <c r="F132" s="1211"/>
      <c r="G132" s="75"/>
      <c r="H132" s="1212" t="str">
        <f t="shared" si="1"/>
        <v/>
      </c>
      <c r="I132" s="1213"/>
      <c r="J132" s="75"/>
      <c r="K132" s="75"/>
      <c r="L132" s="75"/>
      <c r="M132" s="75"/>
      <c r="N132" s="75"/>
      <c r="O132" s="176"/>
      <c r="P132" s="170"/>
      <c r="Q132" s="170"/>
      <c r="R132" s="170"/>
      <c r="S132" s="170"/>
      <c r="T132" s="170"/>
      <c r="U132" s="170"/>
      <c r="V132" s="170"/>
    </row>
    <row r="133" spans="1:22" s="183" customFormat="1" ht="12.75" customHeight="1" x14ac:dyDescent="0.2">
      <c r="A133" s="215"/>
      <c r="B133" s="176"/>
      <c r="C133" s="216"/>
      <c r="D133" s="260">
        <v>11</v>
      </c>
      <c r="E133" s="1210"/>
      <c r="F133" s="1211"/>
      <c r="G133" s="75"/>
      <c r="H133" s="1212" t="str">
        <f t="shared" si="1"/>
        <v/>
      </c>
      <c r="I133" s="1213"/>
      <c r="J133" s="75"/>
      <c r="K133" s="75"/>
      <c r="L133" s="75"/>
      <c r="M133" s="75"/>
      <c r="N133" s="75"/>
      <c r="O133" s="176"/>
      <c r="P133" s="170"/>
      <c r="Q133" s="170"/>
      <c r="R133" s="170"/>
      <c r="S133" s="170"/>
      <c r="T133" s="170"/>
      <c r="U133" s="170"/>
      <c r="V133" s="170"/>
    </row>
    <row r="134" spans="1:22" s="183" customFormat="1" ht="12.75" customHeight="1" x14ac:dyDescent="0.2">
      <c r="A134" s="215"/>
      <c r="B134" s="176"/>
      <c r="C134" s="216"/>
      <c r="D134" s="260">
        <v>12</v>
      </c>
      <c r="E134" s="1210"/>
      <c r="F134" s="1211"/>
      <c r="G134" s="75"/>
      <c r="H134" s="1212" t="str">
        <f t="shared" si="1"/>
        <v/>
      </c>
      <c r="I134" s="1213"/>
      <c r="J134" s="75"/>
      <c r="K134" s="75"/>
      <c r="L134" s="75"/>
      <c r="M134" s="75"/>
      <c r="N134" s="75"/>
      <c r="O134" s="176"/>
      <c r="P134" s="170"/>
      <c r="Q134" s="170"/>
      <c r="R134" s="170"/>
      <c r="S134" s="170"/>
      <c r="T134" s="170"/>
      <c r="U134" s="170"/>
      <c r="V134" s="170"/>
    </row>
    <row r="135" spans="1:22" s="183" customFormat="1" ht="12.75" customHeight="1" x14ac:dyDescent="0.2">
      <c r="A135" s="215"/>
      <c r="B135" s="176"/>
      <c r="C135" s="216"/>
      <c r="D135" s="260">
        <v>13</v>
      </c>
      <c r="E135" s="1210"/>
      <c r="F135" s="1211"/>
      <c r="G135" s="75"/>
      <c r="H135" s="1212" t="str">
        <f t="shared" si="1"/>
        <v/>
      </c>
      <c r="I135" s="1213"/>
      <c r="J135" s="75"/>
      <c r="K135" s="75"/>
      <c r="L135" s="75"/>
      <c r="M135" s="75"/>
      <c r="N135" s="75"/>
      <c r="O135" s="176"/>
      <c r="P135" s="170"/>
      <c r="Q135" s="170"/>
      <c r="R135" s="170"/>
      <c r="S135" s="170"/>
      <c r="T135" s="170"/>
      <c r="U135" s="170"/>
      <c r="V135" s="170"/>
    </row>
    <row r="136" spans="1:22" s="183" customFormat="1" ht="12.75" customHeight="1" x14ac:dyDescent="0.2">
      <c r="A136" s="215"/>
      <c r="B136" s="176"/>
      <c r="C136" s="216"/>
      <c r="D136" s="260">
        <v>14</v>
      </c>
      <c r="E136" s="1210"/>
      <c r="F136" s="1211"/>
      <c r="G136" s="75"/>
      <c r="H136" s="1212" t="str">
        <f t="shared" si="1"/>
        <v/>
      </c>
      <c r="I136" s="1213"/>
      <c r="J136" s="75"/>
      <c r="K136" s="75"/>
      <c r="L136" s="75"/>
      <c r="M136" s="75"/>
      <c r="N136" s="75"/>
      <c r="O136" s="176"/>
      <c r="P136" s="170"/>
      <c r="Q136" s="170"/>
      <c r="R136" s="170"/>
      <c r="S136" s="170"/>
      <c r="T136" s="170"/>
      <c r="U136" s="170"/>
      <c r="V136" s="170"/>
    </row>
    <row r="137" spans="1:22" s="183" customFormat="1" ht="12.75" customHeight="1" x14ac:dyDescent="0.2">
      <c r="A137" s="215"/>
      <c r="B137" s="176"/>
      <c r="C137" s="216"/>
      <c r="D137" s="260">
        <v>15</v>
      </c>
      <c r="E137" s="1210"/>
      <c r="F137" s="1211"/>
      <c r="G137" s="75"/>
      <c r="H137" s="1212" t="str">
        <f t="shared" si="1"/>
        <v/>
      </c>
      <c r="I137" s="1213"/>
      <c r="J137" s="75"/>
      <c r="K137" s="75"/>
      <c r="L137" s="75"/>
      <c r="M137" s="75"/>
      <c r="N137" s="75"/>
      <c r="O137" s="176"/>
      <c r="P137" s="170"/>
      <c r="Q137" s="170"/>
      <c r="R137" s="170"/>
      <c r="S137" s="170"/>
      <c r="T137" s="170"/>
      <c r="U137" s="170"/>
      <c r="V137" s="170"/>
    </row>
    <row r="138" spans="1:22" s="183" customFormat="1" ht="12.75" customHeight="1" x14ac:dyDescent="0.2">
      <c r="A138" s="215"/>
      <c r="B138" s="176"/>
      <c r="C138" s="216"/>
      <c r="D138" s="260">
        <v>16</v>
      </c>
      <c r="E138" s="1210"/>
      <c r="F138" s="1211"/>
      <c r="G138" s="75"/>
      <c r="H138" s="1212" t="str">
        <f t="shared" si="1"/>
        <v/>
      </c>
      <c r="I138" s="1213"/>
      <c r="J138" s="75"/>
      <c r="K138" s="75"/>
      <c r="L138" s="75"/>
      <c r="M138" s="75"/>
      <c r="N138" s="75"/>
      <c r="O138" s="176"/>
      <c r="P138" s="170"/>
      <c r="Q138" s="170"/>
      <c r="R138" s="170"/>
      <c r="S138" s="170"/>
      <c r="T138" s="170"/>
      <c r="U138" s="170"/>
      <c r="V138" s="170"/>
    </row>
    <row r="139" spans="1:22" s="183" customFormat="1" ht="12.75" customHeight="1" x14ac:dyDescent="0.2">
      <c r="A139" s="215"/>
      <c r="B139" s="176"/>
      <c r="C139" s="216"/>
      <c r="D139" s="260">
        <v>17</v>
      </c>
      <c r="E139" s="1210"/>
      <c r="F139" s="1211"/>
      <c r="G139" s="75"/>
      <c r="H139" s="1212" t="str">
        <f t="shared" si="1"/>
        <v/>
      </c>
      <c r="I139" s="1213"/>
      <c r="J139" s="75"/>
      <c r="K139" s="75"/>
      <c r="L139" s="75"/>
      <c r="M139" s="75"/>
      <c r="N139" s="75"/>
      <c r="O139" s="176"/>
      <c r="P139" s="170"/>
      <c r="Q139" s="170"/>
      <c r="R139" s="170"/>
      <c r="S139" s="170"/>
      <c r="T139" s="170"/>
      <c r="U139" s="170"/>
      <c r="V139" s="170"/>
    </row>
    <row r="140" spans="1:22" s="183" customFormat="1" ht="12.75" customHeight="1" x14ac:dyDescent="0.2">
      <c r="A140" s="215"/>
      <c r="B140" s="176"/>
      <c r="C140" s="216"/>
      <c r="D140" s="260">
        <v>18</v>
      </c>
      <c r="E140" s="1210"/>
      <c r="F140" s="1211"/>
      <c r="G140" s="75"/>
      <c r="H140" s="1212" t="str">
        <f t="shared" si="1"/>
        <v/>
      </c>
      <c r="I140" s="1213"/>
      <c r="J140" s="75"/>
      <c r="K140" s="75"/>
      <c r="L140" s="75"/>
      <c r="M140" s="75"/>
      <c r="N140" s="75"/>
      <c r="O140" s="176"/>
      <c r="P140" s="170"/>
      <c r="Q140" s="170"/>
      <c r="R140" s="170"/>
      <c r="S140" s="170"/>
      <c r="T140" s="170"/>
      <c r="U140" s="170"/>
      <c r="V140" s="170"/>
    </row>
    <row r="141" spans="1:22" s="183" customFormat="1" ht="12.75" customHeight="1" x14ac:dyDescent="0.2">
      <c r="A141" s="215"/>
      <c r="B141" s="176"/>
      <c r="C141" s="216"/>
      <c r="D141" s="260">
        <v>19</v>
      </c>
      <c r="E141" s="1210"/>
      <c r="F141" s="1211"/>
      <c r="G141" s="75"/>
      <c r="H141" s="1212" t="str">
        <f t="shared" si="1"/>
        <v/>
      </c>
      <c r="I141" s="1213"/>
      <c r="J141" s="75"/>
      <c r="K141" s="75"/>
      <c r="L141" s="75"/>
      <c r="M141" s="75"/>
      <c r="N141" s="75"/>
      <c r="O141" s="176"/>
      <c r="P141" s="110"/>
      <c r="Q141" s="170"/>
      <c r="R141" s="170"/>
      <c r="S141" s="170"/>
      <c r="T141" s="170"/>
      <c r="U141" s="170"/>
      <c r="V141" s="170"/>
    </row>
    <row r="142" spans="1:22" s="183" customFormat="1" ht="12.75" customHeight="1" x14ac:dyDescent="0.2">
      <c r="A142" s="215"/>
      <c r="B142" s="176"/>
      <c r="C142" s="216"/>
      <c r="D142" s="263">
        <v>20</v>
      </c>
      <c r="E142" s="1219"/>
      <c r="F142" s="1220"/>
      <c r="G142" s="76"/>
      <c r="H142" s="1214" t="str">
        <f t="shared" si="1"/>
        <v/>
      </c>
      <c r="I142" s="1215"/>
      <c r="J142" s="76"/>
      <c r="K142" s="76"/>
      <c r="L142" s="76"/>
      <c r="M142" s="76"/>
      <c r="N142" s="76"/>
      <c r="O142" s="176"/>
      <c r="P142" s="110"/>
      <c r="Q142" s="170"/>
      <c r="R142" s="170"/>
      <c r="S142" s="170"/>
      <c r="T142" s="170"/>
      <c r="U142" s="170"/>
      <c r="V142" s="170"/>
    </row>
    <row r="143" spans="1:22" s="173" customFormat="1" ht="5.0999999999999996" customHeight="1" x14ac:dyDescent="0.2">
      <c r="A143" s="423"/>
      <c r="B143" s="176"/>
      <c r="C143" s="176"/>
      <c r="D143" s="1218"/>
      <c r="E143" s="1218"/>
      <c r="F143" s="1218"/>
      <c r="G143" s="1218"/>
      <c r="H143" s="1218"/>
      <c r="I143" s="1218"/>
      <c r="J143" s="1218"/>
      <c r="K143" s="1218"/>
      <c r="L143" s="1218"/>
      <c r="M143" s="1218"/>
      <c r="N143" s="1218"/>
      <c r="O143" s="176"/>
      <c r="P143" s="110"/>
      <c r="Q143" s="110"/>
      <c r="R143" s="110"/>
      <c r="S143" s="110"/>
      <c r="T143" s="110"/>
      <c r="U143" s="110"/>
      <c r="V143" s="110"/>
    </row>
    <row r="144" spans="1:22" s="183" customFormat="1" ht="25.5" customHeight="1" x14ac:dyDescent="0.2">
      <c r="A144" s="215"/>
      <c r="B144" s="176"/>
      <c r="C144" s="216"/>
      <c r="D144" s="255" t="str">
        <f>Translations!$B$110</f>
        <v>Nr</v>
      </c>
      <c r="E144" s="1216" t="str">
        <f>Translations!$B$111</f>
        <v>Nazwa instalacji</v>
      </c>
      <c r="F144" s="1217"/>
      <c r="G144" s="256" t="str">
        <f>Translations!$B$112</f>
        <v>Kod identyfikacyjny instalacji w rejestrze</v>
      </c>
      <c r="H144" s="1216" t="str">
        <f>Translations!$B$113</f>
        <v>Niepowtarzalny identyfikator</v>
      </c>
      <c r="I144" s="1217"/>
      <c r="J144" s="256" t="str">
        <f>Translations!$B$114</f>
        <v>Adres</v>
      </c>
      <c r="K144" s="256" t="str">
        <f>Translations!$B$115</f>
        <v>Miejscowość</v>
      </c>
      <c r="L144" s="256" t="str">
        <f>Translations!$B$116</f>
        <v>Województwo</v>
      </c>
      <c r="M144" s="256" t="str">
        <f>Translations!$B$117</f>
        <v>Kod pocztowy</v>
      </c>
      <c r="N144" s="256" t="str">
        <f>Translations!$B$118</f>
        <v>Państwo</v>
      </c>
      <c r="O144" s="176"/>
      <c r="P144" s="110" t="s">
        <v>751</v>
      </c>
      <c r="Q144" s="170"/>
      <c r="R144" s="170"/>
      <c r="S144" s="170"/>
      <c r="T144" s="170"/>
      <c r="U144" s="170"/>
      <c r="V144" s="170"/>
    </row>
    <row r="145" spans="1:22" s="183" customFormat="1" ht="12.75" customHeight="1" x14ac:dyDescent="0.2">
      <c r="A145" s="215"/>
      <c r="B145" s="176"/>
      <c r="C145" s="216"/>
      <c r="D145" s="257">
        <v>2</v>
      </c>
      <c r="E145" s="1208" t="str">
        <f>IF(E124="",E103,E124)</f>
        <v/>
      </c>
      <c r="F145" s="1209"/>
      <c r="G145" s="441" t="str">
        <f>IF(G124="",G103,G124)</f>
        <v/>
      </c>
      <c r="H145" s="1208" t="str">
        <f t="shared" ref="H145" si="2">IF(H124="",H103,H124)</f>
        <v/>
      </c>
      <c r="I145" s="1209"/>
      <c r="J145" s="441" t="str">
        <f t="shared" ref="J145:N145" si="3">IF(J124="",J103,J124)</f>
        <v/>
      </c>
      <c r="K145" s="441" t="str">
        <f t="shared" si="3"/>
        <v/>
      </c>
      <c r="L145" s="441" t="str">
        <f t="shared" si="3"/>
        <v/>
      </c>
      <c r="M145" s="441" t="str">
        <f t="shared" si="3"/>
        <v/>
      </c>
      <c r="N145" s="441" t="str">
        <f t="shared" si="3"/>
        <v/>
      </c>
      <c r="O145" s="176"/>
      <c r="P145" s="340" t="b">
        <f>AND(I45&lt;&gt;"",OR(P45=FALSE,AND(P45=TRUE,L57=FALSE)))</f>
        <v>0</v>
      </c>
      <c r="Q145" s="170"/>
      <c r="R145" s="170"/>
      <c r="S145" s="170"/>
      <c r="T145" s="170"/>
      <c r="U145" s="170"/>
      <c r="V145" s="170"/>
    </row>
    <row r="146" spans="1:22" s="183" customFormat="1" ht="12.75" customHeight="1" x14ac:dyDescent="0.2">
      <c r="A146" s="215"/>
      <c r="B146" s="176"/>
      <c r="C146" s="216"/>
      <c r="D146" s="260">
        <v>3</v>
      </c>
      <c r="E146" s="1212" t="str">
        <f t="shared" ref="E146" si="4">IF(E125="",E104,E125)</f>
        <v/>
      </c>
      <c r="F146" s="1213"/>
      <c r="G146" s="442" t="str">
        <f t="shared" ref="G146:H146" si="5">IF(G125="",G104,G125)</f>
        <v/>
      </c>
      <c r="H146" s="1212" t="str">
        <f t="shared" si="5"/>
        <v/>
      </c>
      <c r="I146" s="1213"/>
      <c r="J146" s="442" t="str">
        <f t="shared" ref="J146:N146" si="6">IF(J125="",J104,J125)</f>
        <v/>
      </c>
      <c r="K146" s="442" t="str">
        <f t="shared" si="6"/>
        <v/>
      </c>
      <c r="L146" s="442" t="str">
        <f t="shared" si="6"/>
        <v/>
      </c>
      <c r="M146" s="442" t="str">
        <f t="shared" si="6"/>
        <v/>
      </c>
      <c r="N146" s="442" t="str">
        <f t="shared" si="6"/>
        <v/>
      </c>
      <c r="O146" s="176"/>
      <c r="P146" s="170"/>
      <c r="Q146" s="170"/>
      <c r="R146" s="170"/>
      <c r="S146" s="170"/>
      <c r="T146" s="170"/>
      <c r="U146" s="170"/>
      <c r="V146" s="170"/>
    </row>
    <row r="147" spans="1:22" s="183" customFormat="1" ht="12.75" customHeight="1" x14ac:dyDescent="0.2">
      <c r="A147" s="215"/>
      <c r="B147" s="176"/>
      <c r="C147" s="216"/>
      <c r="D147" s="260">
        <v>4</v>
      </c>
      <c r="E147" s="1212" t="str">
        <f t="shared" ref="E147" si="7">IF(E126="",E105,E126)</f>
        <v/>
      </c>
      <c r="F147" s="1213"/>
      <c r="G147" s="442" t="str">
        <f t="shared" ref="G147:H147" si="8">IF(G126="",G105,G126)</f>
        <v/>
      </c>
      <c r="H147" s="1212" t="str">
        <f t="shared" si="8"/>
        <v/>
      </c>
      <c r="I147" s="1213"/>
      <c r="J147" s="442" t="str">
        <f t="shared" ref="J147:N147" si="9">IF(J126="",J105,J126)</f>
        <v/>
      </c>
      <c r="K147" s="442" t="str">
        <f t="shared" si="9"/>
        <v/>
      </c>
      <c r="L147" s="442" t="str">
        <f t="shared" si="9"/>
        <v/>
      </c>
      <c r="M147" s="442" t="str">
        <f t="shared" si="9"/>
        <v/>
      </c>
      <c r="N147" s="442" t="str">
        <f t="shared" si="9"/>
        <v/>
      </c>
      <c r="O147" s="176"/>
      <c r="P147" s="170"/>
      <c r="Q147" s="170"/>
      <c r="R147" s="170"/>
      <c r="S147" s="170"/>
      <c r="T147" s="170"/>
      <c r="U147" s="170"/>
      <c r="V147" s="170"/>
    </row>
    <row r="148" spans="1:22" s="183" customFormat="1" ht="12.75" customHeight="1" x14ac:dyDescent="0.2">
      <c r="A148" s="215"/>
      <c r="B148" s="176"/>
      <c r="C148" s="216"/>
      <c r="D148" s="260">
        <v>5</v>
      </c>
      <c r="E148" s="1212" t="str">
        <f t="shared" ref="E148" si="10">IF(E127="",E106,E127)</f>
        <v/>
      </c>
      <c r="F148" s="1213"/>
      <c r="G148" s="442" t="str">
        <f t="shared" ref="G148:H148" si="11">IF(G127="",G106,G127)</f>
        <v/>
      </c>
      <c r="H148" s="1212" t="str">
        <f t="shared" si="11"/>
        <v/>
      </c>
      <c r="I148" s="1213"/>
      <c r="J148" s="442" t="str">
        <f t="shared" ref="J148:N148" si="12">IF(J127="",J106,J127)</f>
        <v/>
      </c>
      <c r="K148" s="442" t="str">
        <f t="shared" si="12"/>
        <v/>
      </c>
      <c r="L148" s="442" t="str">
        <f t="shared" si="12"/>
        <v/>
      </c>
      <c r="M148" s="442" t="str">
        <f t="shared" si="12"/>
        <v/>
      </c>
      <c r="N148" s="442" t="str">
        <f t="shared" si="12"/>
        <v/>
      </c>
      <c r="O148" s="176"/>
      <c r="P148" s="170"/>
      <c r="Q148" s="170"/>
      <c r="R148" s="170"/>
      <c r="S148" s="170"/>
      <c r="T148" s="170"/>
      <c r="U148" s="170"/>
      <c r="V148" s="170"/>
    </row>
    <row r="149" spans="1:22" s="183" customFormat="1" ht="12.75" customHeight="1" x14ac:dyDescent="0.2">
      <c r="A149" s="215"/>
      <c r="B149" s="176"/>
      <c r="C149" s="216"/>
      <c r="D149" s="260">
        <v>6</v>
      </c>
      <c r="E149" s="1212" t="str">
        <f t="shared" ref="E149" si="13">IF(E128="",E107,E128)</f>
        <v/>
      </c>
      <c r="F149" s="1213"/>
      <c r="G149" s="442" t="str">
        <f t="shared" ref="G149:H149" si="14">IF(G128="",G107,G128)</f>
        <v/>
      </c>
      <c r="H149" s="1212" t="str">
        <f t="shared" si="14"/>
        <v/>
      </c>
      <c r="I149" s="1213"/>
      <c r="J149" s="442" t="str">
        <f t="shared" ref="J149:N149" si="15">IF(J128="",J107,J128)</f>
        <v/>
      </c>
      <c r="K149" s="442" t="str">
        <f t="shared" si="15"/>
        <v/>
      </c>
      <c r="L149" s="442" t="str">
        <f t="shared" si="15"/>
        <v/>
      </c>
      <c r="M149" s="442" t="str">
        <f t="shared" si="15"/>
        <v/>
      </c>
      <c r="N149" s="442" t="str">
        <f t="shared" si="15"/>
        <v/>
      </c>
      <c r="O149" s="176"/>
      <c r="P149" s="170"/>
      <c r="Q149" s="170"/>
      <c r="R149" s="170"/>
      <c r="S149" s="170"/>
      <c r="T149" s="170"/>
      <c r="U149" s="170"/>
      <c r="V149" s="170"/>
    </row>
    <row r="150" spans="1:22" s="183" customFormat="1" ht="12.75" customHeight="1" x14ac:dyDescent="0.2">
      <c r="A150" s="215"/>
      <c r="B150" s="176"/>
      <c r="C150" s="216"/>
      <c r="D150" s="260">
        <v>7</v>
      </c>
      <c r="E150" s="1212" t="str">
        <f t="shared" ref="E150" si="16">IF(E129="",E108,E129)</f>
        <v/>
      </c>
      <c r="F150" s="1213"/>
      <c r="G150" s="442" t="str">
        <f t="shared" ref="G150:H150" si="17">IF(G129="",G108,G129)</f>
        <v/>
      </c>
      <c r="H150" s="1212" t="str">
        <f t="shared" si="17"/>
        <v/>
      </c>
      <c r="I150" s="1213"/>
      <c r="J150" s="442" t="str">
        <f t="shared" ref="J150:N150" si="18">IF(J129="",J108,J129)</f>
        <v/>
      </c>
      <c r="K150" s="442" t="str">
        <f t="shared" si="18"/>
        <v/>
      </c>
      <c r="L150" s="442" t="str">
        <f t="shared" si="18"/>
        <v/>
      </c>
      <c r="M150" s="442" t="str">
        <f t="shared" si="18"/>
        <v/>
      </c>
      <c r="N150" s="442" t="str">
        <f t="shared" si="18"/>
        <v/>
      </c>
      <c r="O150" s="176"/>
      <c r="P150" s="170"/>
      <c r="Q150" s="170"/>
      <c r="R150" s="170"/>
      <c r="S150" s="170"/>
      <c r="T150" s="170"/>
      <c r="U150" s="170"/>
      <c r="V150" s="170"/>
    </row>
    <row r="151" spans="1:22" s="183" customFormat="1" ht="12.75" customHeight="1" x14ac:dyDescent="0.2">
      <c r="A151" s="215"/>
      <c r="B151" s="176"/>
      <c r="C151" s="216"/>
      <c r="D151" s="260">
        <v>8</v>
      </c>
      <c r="E151" s="1212" t="str">
        <f t="shared" ref="E151" si="19">IF(E130="",E109,E130)</f>
        <v/>
      </c>
      <c r="F151" s="1213"/>
      <c r="G151" s="442" t="str">
        <f t="shared" ref="G151:H151" si="20">IF(G130="",G109,G130)</f>
        <v/>
      </c>
      <c r="H151" s="1212" t="str">
        <f t="shared" si="20"/>
        <v/>
      </c>
      <c r="I151" s="1213"/>
      <c r="J151" s="442" t="str">
        <f t="shared" ref="J151:N151" si="21">IF(J130="",J109,J130)</f>
        <v/>
      </c>
      <c r="K151" s="442" t="str">
        <f t="shared" si="21"/>
        <v/>
      </c>
      <c r="L151" s="442" t="str">
        <f t="shared" si="21"/>
        <v/>
      </c>
      <c r="M151" s="442" t="str">
        <f t="shared" si="21"/>
        <v/>
      </c>
      <c r="N151" s="442" t="str">
        <f t="shared" si="21"/>
        <v/>
      </c>
      <c r="O151" s="176"/>
      <c r="P151" s="170"/>
      <c r="Q151" s="170"/>
      <c r="R151" s="170"/>
      <c r="S151" s="170"/>
      <c r="T151" s="170"/>
      <c r="U151" s="170"/>
      <c r="V151" s="170"/>
    </row>
    <row r="152" spans="1:22" s="183" customFormat="1" ht="12.75" customHeight="1" x14ac:dyDescent="0.2">
      <c r="A152" s="215"/>
      <c r="B152" s="176"/>
      <c r="C152" s="216"/>
      <c r="D152" s="260">
        <v>9</v>
      </c>
      <c r="E152" s="1212" t="str">
        <f t="shared" ref="E152" si="22">IF(E131="",E110,E131)</f>
        <v/>
      </c>
      <c r="F152" s="1213"/>
      <c r="G152" s="442" t="str">
        <f t="shared" ref="G152:H152" si="23">IF(G131="",G110,G131)</f>
        <v/>
      </c>
      <c r="H152" s="1212" t="str">
        <f t="shared" si="23"/>
        <v/>
      </c>
      <c r="I152" s="1213"/>
      <c r="J152" s="442" t="str">
        <f t="shared" ref="J152:N152" si="24">IF(J131="",J110,J131)</f>
        <v/>
      </c>
      <c r="K152" s="442" t="str">
        <f t="shared" si="24"/>
        <v/>
      </c>
      <c r="L152" s="442" t="str">
        <f t="shared" si="24"/>
        <v/>
      </c>
      <c r="M152" s="442" t="str">
        <f t="shared" si="24"/>
        <v/>
      </c>
      <c r="N152" s="442" t="str">
        <f t="shared" si="24"/>
        <v/>
      </c>
      <c r="O152" s="176"/>
      <c r="P152" s="170"/>
      <c r="Q152" s="170"/>
      <c r="R152" s="170"/>
      <c r="S152" s="170"/>
      <c r="T152" s="170"/>
      <c r="U152" s="170"/>
      <c r="V152" s="170"/>
    </row>
    <row r="153" spans="1:22" s="183" customFormat="1" ht="12.75" customHeight="1" x14ac:dyDescent="0.2">
      <c r="A153" s="215"/>
      <c r="B153" s="176"/>
      <c r="C153" s="216"/>
      <c r="D153" s="260">
        <v>10</v>
      </c>
      <c r="E153" s="1212" t="str">
        <f t="shared" ref="E153" si="25">IF(E132="",E111,E132)</f>
        <v/>
      </c>
      <c r="F153" s="1213"/>
      <c r="G153" s="442" t="str">
        <f t="shared" ref="G153:H153" si="26">IF(G132="",G111,G132)</f>
        <v/>
      </c>
      <c r="H153" s="1212" t="str">
        <f t="shared" si="26"/>
        <v/>
      </c>
      <c r="I153" s="1213"/>
      <c r="J153" s="442" t="str">
        <f t="shared" ref="J153:N153" si="27">IF(J132="",J111,J132)</f>
        <v/>
      </c>
      <c r="K153" s="442" t="str">
        <f t="shared" si="27"/>
        <v/>
      </c>
      <c r="L153" s="442" t="str">
        <f t="shared" si="27"/>
        <v/>
      </c>
      <c r="M153" s="442" t="str">
        <f t="shared" si="27"/>
        <v/>
      </c>
      <c r="N153" s="442" t="str">
        <f t="shared" si="27"/>
        <v/>
      </c>
      <c r="O153" s="176"/>
      <c r="P153" s="170"/>
      <c r="Q153" s="170"/>
      <c r="R153" s="170"/>
      <c r="S153" s="170"/>
      <c r="T153" s="170"/>
      <c r="U153" s="170"/>
      <c r="V153" s="170"/>
    </row>
    <row r="154" spans="1:22" s="183" customFormat="1" ht="12.75" customHeight="1" x14ac:dyDescent="0.2">
      <c r="A154" s="215"/>
      <c r="B154" s="176"/>
      <c r="C154" s="216"/>
      <c r="D154" s="260">
        <v>11</v>
      </c>
      <c r="E154" s="1212" t="str">
        <f t="shared" ref="E154" si="28">IF(E133="",E112,E133)</f>
        <v/>
      </c>
      <c r="F154" s="1213"/>
      <c r="G154" s="442" t="str">
        <f t="shared" ref="G154:H154" si="29">IF(G133="",G112,G133)</f>
        <v/>
      </c>
      <c r="H154" s="1212" t="str">
        <f t="shared" si="29"/>
        <v/>
      </c>
      <c r="I154" s="1213"/>
      <c r="J154" s="442" t="str">
        <f t="shared" ref="J154:N154" si="30">IF(J133="",J112,J133)</f>
        <v/>
      </c>
      <c r="K154" s="442" t="str">
        <f t="shared" si="30"/>
        <v/>
      </c>
      <c r="L154" s="442" t="str">
        <f t="shared" si="30"/>
        <v/>
      </c>
      <c r="M154" s="442" t="str">
        <f t="shared" si="30"/>
        <v/>
      </c>
      <c r="N154" s="442" t="str">
        <f t="shared" si="30"/>
        <v/>
      </c>
      <c r="O154" s="176"/>
      <c r="P154" s="170"/>
      <c r="Q154" s="170"/>
      <c r="R154" s="170"/>
      <c r="S154" s="170"/>
      <c r="T154" s="170"/>
      <c r="U154" s="170"/>
      <c r="V154" s="170"/>
    </row>
    <row r="155" spans="1:22" s="183" customFormat="1" ht="12.75" customHeight="1" x14ac:dyDescent="0.2">
      <c r="A155" s="215"/>
      <c r="B155" s="176"/>
      <c r="C155" s="216"/>
      <c r="D155" s="260">
        <v>12</v>
      </c>
      <c r="E155" s="1212" t="str">
        <f t="shared" ref="E155" si="31">IF(E134="",E113,E134)</f>
        <v/>
      </c>
      <c r="F155" s="1213"/>
      <c r="G155" s="442" t="str">
        <f t="shared" ref="G155:H155" si="32">IF(G134="",G113,G134)</f>
        <v/>
      </c>
      <c r="H155" s="1212" t="str">
        <f t="shared" si="32"/>
        <v/>
      </c>
      <c r="I155" s="1213"/>
      <c r="J155" s="442" t="str">
        <f t="shared" ref="J155:N155" si="33">IF(J134="",J113,J134)</f>
        <v/>
      </c>
      <c r="K155" s="442" t="str">
        <f t="shared" si="33"/>
        <v/>
      </c>
      <c r="L155" s="442" t="str">
        <f t="shared" si="33"/>
        <v/>
      </c>
      <c r="M155" s="442" t="str">
        <f t="shared" si="33"/>
        <v/>
      </c>
      <c r="N155" s="442" t="str">
        <f t="shared" si="33"/>
        <v/>
      </c>
      <c r="O155" s="176"/>
      <c r="P155" s="170"/>
      <c r="Q155" s="170"/>
      <c r="R155" s="170"/>
      <c r="S155" s="170"/>
      <c r="T155" s="170"/>
      <c r="U155" s="170"/>
      <c r="V155" s="170"/>
    </row>
    <row r="156" spans="1:22" s="183" customFormat="1" ht="12.75" customHeight="1" x14ac:dyDescent="0.2">
      <c r="A156" s="215"/>
      <c r="B156" s="176"/>
      <c r="C156" s="216"/>
      <c r="D156" s="260">
        <v>13</v>
      </c>
      <c r="E156" s="1212" t="str">
        <f t="shared" ref="E156" si="34">IF(E135="",E114,E135)</f>
        <v/>
      </c>
      <c r="F156" s="1213"/>
      <c r="G156" s="442" t="str">
        <f t="shared" ref="G156:H156" si="35">IF(G135="",G114,G135)</f>
        <v/>
      </c>
      <c r="H156" s="1212" t="str">
        <f t="shared" si="35"/>
        <v/>
      </c>
      <c r="I156" s="1213"/>
      <c r="J156" s="442" t="str">
        <f t="shared" ref="J156:N156" si="36">IF(J135="",J114,J135)</f>
        <v/>
      </c>
      <c r="K156" s="442" t="str">
        <f t="shared" si="36"/>
        <v/>
      </c>
      <c r="L156" s="442" t="str">
        <f t="shared" si="36"/>
        <v/>
      </c>
      <c r="M156" s="442" t="str">
        <f t="shared" si="36"/>
        <v/>
      </c>
      <c r="N156" s="442" t="str">
        <f t="shared" si="36"/>
        <v/>
      </c>
      <c r="O156" s="176"/>
      <c r="P156" s="170"/>
      <c r="Q156" s="170"/>
      <c r="R156" s="170"/>
      <c r="S156" s="170"/>
      <c r="T156" s="170"/>
      <c r="U156" s="170"/>
      <c r="V156" s="170"/>
    </row>
    <row r="157" spans="1:22" s="183" customFormat="1" ht="12.75" customHeight="1" x14ac:dyDescent="0.2">
      <c r="A157" s="215"/>
      <c r="B157" s="176"/>
      <c r="C157" s="216"/>
      <c r="D157" s="260">
        <v>14</v>
      </c>
      <c r="E157" s="1212" t="str">
        <f t="shared" ref="E157" si="37">IF(E136="",E115,E136)</f>
        <v/>
      </c>
      <c r="F157" s="1213"/>
      <c r="G157" s="442" t="str">
        <f t="shared" ref="G157:H157" si="38">IF(G136="",G115,G136)</f>
        <v/>
      </c>
      <c r="H157" s="1212" t="str">
        <f t="shared" si="38"/>
        <v/>
      </c>
      <c r="I157" s="1213"/>
      <c r="J157" s="442" t="str">
        <f t="shared" ref="J157:N157" si="39">IF(J136="",J115,J136)</f>
        <v/>
      </c>
      <c r="K157" s="442" t="str">
        <f t="shared" si="39"/>
        <v/>
      </c>
      <c r="L157" s="442" t="str">
        <f t="shared" si="39"/>
        <v/>
      </c>
      <c r="M157" s="442" t="str">
        <f t="shared" si="39"/>
        <v/>
      </c>
      <c r="N157" s="442" t="str">
        <f t="shared" si="39"/>
        <v/>
      </c>
      <c r="O157" s="176"/>
      <c r="P157" s="170"/>
      <c r="Q157" s="170"/>
      <c r="R157" s="170"/>
      <c r="S157" s="170"/>
      <c r="T157" s="170"/>
      <c r="U157" s="170"/>
      <c r="V157" s="170"/>
    </row>
    <row r="158" spans="1:22" s="183" customFormat="1" ht="12.75" customHeight="1" x14ac:dyDescent="0.2">
      <c r="A158" s="215"/>
      <c r="B158" s="176"/>
      <c r="C158" s="216"/>
      <c r="D158" s="260">
        <v>15</v>
      </c>
      <c r="E158" s="1212" t="str">
        <f t="shared" ref="E158" si="40">IF(E137="",E116,E137)</f>
        <v/>
      </c>
      <c r="F158" s="1213"/>
      <c r="G158" s="442" t="str">
        <f t="shared" ref="G158:H158" si="41">IF(G137="",G116,G137)</f>
        <v/>
      </c>
      <c r="H158" s="1212" t="str">
        <f t="shared" si="41"/>
        <v/>
      </c>
      <c r="I158" s="1213"/>
      <c r="J158" s="442" t="str">
        <f t="shared" ref="J158:N158" si="42">IF(J137="",J116,J137)</f>
        <v/>
      </c>
      <c r="K158" s="442" t="str">
        <f t="shared" si="42"/>
        <v/>
      </c>
      <c r="L158" s="442" t="str">
        <f t="shared" si="42"/>
        <v/>
      </c>
      <c r="M158" s="442" t="str">
        <f t="shared" si="42"/>
        <v/>
      </c>
      <c r="N158" s="442" t="str">
        <f t="shared" si="42"/>
        <v/>
      </c>
      <c r="O158" s="176"/>
      <c r="P158" s="170"/>
      <c r="Q158" s="170"/>
      <c r="R158" s="170"/>
      <c r="S158" s="170"/>
      <c r="T158" s="170"/>
      <c r="U158" s="170"/>
      <c r="V158" s="170"/>
    </row>
    <row r="159" spans="1:22" s="183" customFormat="1" ht="12.75" customHeight="1" x14ac:dyDescent="0.2">
      <c r="A159" s="215"/>
      <c r="B159" s="176"/>
      <c r="C159" s="216"/>
      <c r="D159" s="260">
        <v>16</v>
      </c>
      <c r="E159" s="1212" t="str">
        <f t="shared" ref="E159" si="43">IF(E138="",E117,E138)</f>
        <v/>
      </c>
      <c r="F159" s="1213"/>
      <c r="G159" s="442" t="str">
        <f t="shared" ref="G159:H159" si="44">IF(G138="",G117,G138)</f>
        <v/>
      </c>
      <c r="H159" s="1212" t="str">
        <f t="shared" si="44"/>
        <v/>
      </c>
      <c r="I159" s="1213"/>
      <c r="J159" s="442" t="str">
        <f t="shared" ref="J159:N159" si="45">IF(J138="",J117,J138)</f>
        <v/>
      </c>
      <c r="K159" s="442" t="str">
        <f t="shared" si="45"/>
        <v/>
      </c>
      <c r="L159" s="442" t="str">
        <f t="shared" si="45"/>
        <v/>
      </c>
      <c r="M159" s="442" t="str">
        <f t="shared" si="45"/>
        <v/>
      </c>
      <c r="N159" s="442" t="str">
        <f t="shared" si="45"/>
        <v/>
      </c>
      <c r="O159" s="176"/>
      <c r="P159" s="170"/>
      <c r="Q159" s="170"/>
      <c r="R159" s="170"/>
      <c r="S159" s="170"/>
      <c r="T159" s="170"/>
      <c r="U159" s="170"/>
      <c r="V159" s="170"/>
    </row>
    <row r="160" spans="1:22" s="183" customFormat="1" ht="12.75" customHeight="1" x14ac:dyDescent="0.2">
      <c r="A160" s="215"/>
      <c r="B160" s="176"/>
      <c r="C160" s="216"/>
      <c r="D160" s="260">
        <v>17</v>
      </c>
      <c r="E160" s="1212" t="str">
        <f t="shared" ref="E160" si="46">IF(E139="",E118,E139)</f>
        <v/>
      </c>
      <c r="F160" s="1213"/>
      <c r="G160" s="442" t="str">
        <f t="shared" ref="G160:H160" si="47">IF(G139="",G118,G139)</f>
        <v/>
      </c>
      <c r="H160" s="1212" t="str">
        <f t="shared" si="47"/>
        <v/>
      </c>
      <c r="I160" s="1213"/>
      <c r="J160" s="442" t="str">
        <f t="shared" ref="J160:N160" si="48">IF(J139="",J118,J139)</f>
        <v/>
      </c>
      <c r="K160" s="442" t="str">
        <f t="shared" si="48"/>
        <v/>
      </c>
      <c r="L160" s="442" t="str">
        <f t="shared" si="48"/>
        <v/>
      </c>
      <c r="M160" s="442" t="str">
        <f t="shared" si="48"/>
        <v/>
      </c>
      <c r="N160" s="442" t="str">
        <f t="shared" si="48"/>
        <v/>
      </c>
      <c r="O160" s="176"/>
      <c r="P160" s="170"/>
      <c r="Q160" s="170"/>
      <c r="R160" s="170"/>
      <c r="S160" s="170"/>
      <c r="T160" s="170"/>
      <c r="U160" s="170"/>
      <c r="V160" s="170"/>
    </row>
    <row r="161" spans="1:22" s="183" customFormat="1" ht="12.75" customHeight="1" x14ac:dyDescent="0.2">
      <c r="A161" s="215"/>
      <c r="B161" s="176"/>
      <c r="C161" s="216"/>
      <c r="D161" s="260">
        <v>18</v>
      </c>
      <c r="E161" s="1212" t="str">
        <f t="shared" ref="E161" si="49">IF(E140="",E119,E140)</f>
        <v/>
      </c>
      <c r="F161" s="1213"/>
      <c r="G161" s="442" t="str">
        <f t="shared" ref="G161:H161" si="50">IF(G140="",G119,G140)</f>
        <v/>
      </c>
      <c r="H161" s="1212" t="str">
        <f t="shared" si="50"/>
        <v/>
      </c>
      <c r="I161" s="1213"/>
      <c r="J161" s="442" t="str">
        <f t="shared" ref="J161:N161" si="51">IF(J140="",J119,J140)</f>
        <v/>
      </c>
      <c r="K161" s="442" t="str">
        <f t="shared" si="51"/>
        <v/>
      </c>
      <c r="L161" s="442" t="str">
        <f t="shared" si="51"/>
        <v/>
      </c>
      <c r="M161" s="442" t="str">
        <f t="shared" si="51"/>
        <v/>
      </c>
      <c r="N161" s="442" t="str">
        <f t="shared" si="51"/>
        <v/>
      </c>
      <c r="O161" s="176"/>
      <c r="P161" s="170"/>
      <c r="Q161" s="170"/>
      <c r="R161" s="170"/>
      <c r="S161" s="170"/>
      <c r="T161" s="170"/>
      <c r="U161" s="170"/>
      <c r="V161" s="170"/>
    </row>
    <row r="162" spans="1:22" s="183" customFormat="1" ht="12.75" customHeight="1" x14ac:dyDescent="0.2">
      <c r="A162" s="215"/>
      <c r="B162" s="176"/>
      <c r="C162" s="216"/>
      <c r="D162" s="260">
        <v>19</v>
      </c>
      <c r="E162" s="1212" t="str">
        <f t="shared" ref="E162" si="52">IF(E141="",E120,E141)</f>
        <v/>
      </c>
      <c r="F162" s="1213"/>
      <c r="G162" s="442" t="str">
        <f t="shared" ref="G162:H162" si="53">IF(G141="",G120,G141)</f>
        <v/>
      </c>
      <c r="H162" s="1212" t="str">
        <f t="shared" si="53"/>
        <v/>
      </c>
      <c r="I162" s="1213"/>
      <c r="J162" s="442" t="str">
        <f t="shared" ref="J162:N162" si="54">IF(J141="",J120,J141)</f>
        <v/>
      </c>
      <c r="K162" s="442" t="str">
        <f t="shared" si="54"/>
        <v/>
      </c>
      <c r="L162" s="442" t="str">
        <f t="shared" si="54"/>
        <v/>
      </c>
      <c r="M162" s="442" t="str">
        <f t="shared" si="54"/>
        <v/>
      </c>
      <c r="N162" s="442" t="str">
        <f t="shared" si="54"/>
        <v/>
      </c>
      <c r="O162" s="176"/>
      <c r="P162" s="110"/>
      <c r="Q162" s="170"/>
      <c r="R162" s="170"/>
      <c r="S162" s="170"/>
      <c r="T162" s="170"/>
      <c r="U162" s="170"/>
      <c r="V162" s="170"/>
    </row>
    <row r="163" spans="1:22" s="183" customFormat="1" ht="12.75" customHeight="1" x14ac:dyDescent="0.2">
      <c r="A163" s="215"/>
      <c r="B163" s="176"/>
      <c r="C163" s="216"/>
      <c r="D163" s="263">
        <v>20</v>
      </c>
      <c r="E163" s="1214" t="str">
        <f t="shared" ref="E163" si="55">IF(E142="",E121,E142)</f>
        <v/>
      </c>
      <c r="F163" s="1215"/>
      <c r="G163" s="443" t="str">
        <f t="shared" ref="G163:H163" si="56">IF(G142="",G121,G142)</f>
        <v/>
      </c>
      <c r="H163" s="1214" t="str">
        <f t="shared" si="56"/>
        <v/>
      </c>
      <c r="I163" s="1215"/>
      <c r="J163" s="443" t="str">
        <f t="shared" ref="J163:N163" si="57">IF(J142="",J121,J142)</f>
        <v/>
      </c>
      <c r="K163" s="443" t="str">
        <f t="shared" si="57"/>
        <v/>
      </c>
      <c r="L163" s="443" t="str">
        <f t="shared" si="57"/>
        <v/>
      </c>
      <c r="M163" s="443" t="str">
        <f t="shared" si="57"/>
        <v/>
      </c>
      <c r="N163" s="443" t="str">
        <f t="shared" si="57"/>
        <v/>
      </c>
      <c r="O163" s="176"/>
      <c r="P163" s="110"/>
      <c r="Q163" s="170"/>
      <c r="R163" s="170"/>
      <c r="S163" s="170"/>
      <c r="T163" s="170"/>
      <c r="U163" s="170"/>
      <c r="V163" s="170"/>
    </row>
    <row r="164" spans="1:22" s="183" customFormat="1" ht="12.75" customHeight="1" x14ac:dyDescent="0.2">
      <c r="A164" s="215"/>
      <c r="B164" s="176"/>
      <c r="C164" s="216"/>
      <c r="D164" s="216"/>
      <c r="E164" s="412"/>
      <c r="F164" s="412"/>
      <c r="G164" s="412"/>
      <c r="H164" s="412"/>
      <c r="I164" s="412"/>
      <c r="J164" s="412"/>
      <c r="K164" s="412"/>
      <c r="L164" s="412"/>
      <c r="M164" s="412"/>
      <c r="N164" s="412"/>
      <c r="O164" s="176"/>
      <c r="P164" s="110"/>
      <c r="Q164" s="170"/>
      <c r="R164" s="170"/>
      <c r="S164" s="170"/>
      <c r="T164" s="170"/>
      <c r="U164" s="170"/>
      <c r="V164" s="170"/>
    </row>
    <row r="165" spans="1:22" s="246" customFormat="1" ht="18" customHeight="1" x14ac:dyDescent="0.25">
      <c r="A165" s="387">
        <v>3</v>
      </c>
      <c r="B165" s="186"/>
      <c r="C165" s="388" t="s">
        <v>692</v>
      </c>
      <c r="D165" s="1127" t="str">
        <f>Translations!$B$119</f>
        <v>Dane kontaktowe</v>
      </c>
      <c r="E165" s="1127"/>
      <c r="F165" s="1127"/>
      <c r="G165" s="1127"/>
      <c r="H165" s="1127"/>
      <c r="I165" s="1127"/>
      <c r="J165" s="1127"/>
      <c r="K165" s="1127"/>
      <c r="L165" s="1127"/>
      <c r="M165" s="1127"/>
      <c r="N165" s="1127"/>
      <c r="O165" s="186"/>
      <c r="P165" s="118" t="str">
        <f>D165</f>
        <v>Dane kontaktowe</v>
      </c>
      <c r="Q165" s="116"/>
      <c r="R165" s="116"/>
      <c r="S165" s="116"/>
      <c r="T165" s="116"/>
      <c r="U165" s="116"/>
      <c r="V165" s="116"/>
    </row>
    <row r="166" spans="1:22" ht="5.0999999999999996" customHeight="1" x14ac:dyDescent="0.2"/>
    <row r="167" spans="1:22" s="183" customFormat="1" ht="12.75" customHeight="1" x14ac:dyDescent="0.2">
      <c r="A167" s="215"/>
      <c r="B167" s="176"/>
      <c r="C167" s="216"/>
      <c r="D167" s="216"/>
      <c r="E167" s="1137" t="str">
        <f>Translations!$B$589</f>
        <v>Z kim można się skontaktować w związku ze sprawozdaniem dotyczącym neutralności klimatycznej?</v>
      </c>
      <c r="F167" s="1137"/>
      <c r="G167" s="1137"/>
      <c r="H167" s="1137"/>
      <c r="I167" s="1137"/>
      <c r="J167" s="1137"/>
      <c r="K167" s="1137"/>
      <c r="L167" s="1137"/>
      <c r="M167" s="412"/>
      <c r="N167" s="412"/>
      <c r="O167" s="176"/>
      <c r="P167" s="110"/>
      <c r="Q167" s="170"/>
      <c r="R167" s="170"/>
      <c r="S167" s="170"/>
      <c r="T167" s="170"/>
      <c r="U167" s="170"/>
      <c r="V167" s="170"/>
    </row>
    <row r="168" spans="1:22" s="183" customFormat="1" ht="24.75" customHeight="1" x14ac:dyDescent="0.2">
      <c r="A168" s="215"/>
      <c r="B168" s="176"/>
      <c r="C168" s="216"/>
      <c r="D168" s="444"/>
      <c r="E168" s="1179" t="str">
        <f>Translations!$B$590</f>
        <v xml:space="preserve">Dużym ułatwieniem będzie wyznaczenie osoby do bezpośredniego kontaktu w przypadku pytań do sprawozdania dotyczącego neutralności klimatycznej. Wyznaczone osoby powinny być upoważnione do działania w imieniu prowadzącego instalację. </v>
      </c>
      <c r="F168" s="1179"/>
      <c r="G168" s="1179"/>
      <c r="H168" s="1179"/>
      <c r="I168" s="1179"/>
      <c r="J168" s="1179"/>
      <c r="K168" s="1179"/>
      <c r="L168" s="1179"/>
      <c r="M168" s="412"/>
      <c r="N168" s="412"/>
      <c r="O168" s="176"/>
      <c r="P168" s="110"/>
      <c r="Q168" s="170"/>
      <c r="R168" s="170"/>
      <c r="S168" s="170"/>
      <c r="T168" s="170"/>
      <c r="U168" s="170"/>
      <c r="V168" s="170"/>
    </row>
    <row r="169" spans="1:22" s="183" customFormat="1" ht="5.0999999999999996" customHeight="1" x14ac:dyDescent="0.2">
      <c r="A169" s="215"/>
      <c r="B169" s="176"/>
      <c r="C169" s="216"/>
      <c r="D169" s="410"/>
      <c r="E169" s="445"/>
      <c r="F169" s="410"/>
      <c r="G169" s="410"/>
      <c r="H169" s="412"/>
      <c r="I169" s="266"/>
      <c r="J169" s="412"/>
      <c r="K169" s="412"/>
      <c r="L169" s="412"/>
      <c r="M169" s="412"/>
      <c r="N169" s="412"/>
      <c r="O169" s="176"/>
      <c r="P169" s="110"/>
      <c r="Q169" s="170"/>
      <c r="R169" s="170"/>
      <c r="S169" s="170"/>
      <c r="T169" s="170"/>
      <c r="U169" s="170"/>
      <c r="V169" s="170"/>
    </row>
    <row r="170" spans="1:22" s="183" customFormat="1" ht="12.75" customHeight="1" x14ac:dyDescent="0.2">
      <c r="A170" s="215"/>
      <c r="B170" s="176"/>
      <c r="C170" s="216"/>
      <c r="D170" s="410" t="s">
        <v>114</v>
      </c>
      <c r="E170" s="410" t="str">
        <f>Translations!$B$122</f>
        <v>Upoważniony przedstawiciel prowadzącego instalację:</v>
      </c>
      <c r="F170" s="410"/>
      <c r="G170" s="266"/>
      <c r="H170" s="412"/>
      <c r="I170" s="445"/>
      <c r="J170" s="445"/>
      <c r="K170" s="445"/>
      <c r="L170" s="445"/>
      <c r="M170" s="445"/>
      <c r="N170" s="412"/>
      <c r="O170" s="176"/>
      <c r="P170" s="110"/>
      <c r="Q170" s="170"/>
      <c r="R170" s="170"/>
      <c r="S170" s="170"/>
      <c r="T170" s="170"/>
      <c r="U170" s="170"/>
      <c r="V170" s="170"/>
    </row>
    <row r="171" spans="1:22" s="183" customFormat="1" ht="12.75" customHeight="1" x14ac:dyDescent="0.2">
      <c r="A171" s="215"/>
      <c r="B171" s="176"/>
      <c r="C171" s="446"/>
      <c r="D171" s="447"/>
      <c r="E171" s="448"/>
      <c r="F171" s="267" t="s">
        <v>117</v>
      </c>
      <c r="G171" s="896" t="str">
        <f>Translations!$B$123</f>
        <v>Tytuł:</v>
      </c>
      <c r="H171" s="896"/>
      <c r="I171" s="897"/>
      <c r="J171" s="1081" t="str">
        <f>c_CNPSummary!J58</f>
        <v/>
      </c>
      <c r="K171" s="1082"/>
      <c r="L171" s="1082"/>
      <c r="M171" s="1082"/>
      <c r="N171" s="1083"/>
      <c r="O171" s="176"/>
      <c r="P171" s="110"/>
      <c r="Q171" s="170"/>
      <c r="R171" s="170"/>
      <c r="S171" s="170"/>
      <c r="T171" s="170"/>
      <c r="U171" s="170"/>
      <c r="V171" s="170"/>
    </row>
    <row r="172" spans="1:22" s="183" customFormat="1" ht="12.75" customHeight="1" x14ac:dyDescent="0.2">
      <c r="A172" s="215"/>
      <c r="B172" s="176"/>
      <c r="C172" s="446"/>
      <c r="D172" s="447"/>
      <c r="E172" s="446"/>
      <c r="F172" s="267" t="s">
        <v>118</v>
      </c>
      <c r="G172" s="901" t="str">
        <f>Translations!$B$124</f>
        <v>Imię:</v>
      </c>
      <c r="H172" s="902"/>
      <c r="I172" s="903"/>
      <c r="J172" s="1084" t="str">
        <f>c_CNPSummary!J59</f>
        <v/>
      </c>
      <c r="K172" s="1085"/>
      <c r="L172" s="1085"/>
      <c r="M172" s="1085"/>
      <c r="N172" s="1086"/>
      <c r="O172" s="176"/>
      <c r="P172" s="110"/>
      <c r="Q172" s="170"/>
      <c r="R172" s="170"/>
      <c r="S172" s="170"/>
      <c r="T172" s="170"/>
      <c r="U172" s="170"/>
      <c r="V172" s="170"/>
    </row>
    <row r="173" spans="1:22" s="183" customFormat="1" ht="12.75" customHeight="1" x14ac:dyDescent="0.2">
      <c r="A173" s="215"/>
      <c r="B173" s="176"/>
      <c r="C173" s="446"/>
      <c r="D173" s="449"/>
      <c r="E173" s="446"/>
      <c r="F173" s="267" t="s">
        <v>119</v>
      </c>
      <c r="G173" s="901" t="str">
        <f>Translations!$B$125</f>
        <v>Nazwisko:</v>
      </c>
      <c r="H173" s="902"/>
      <c r="I173" s="903"/>
      <c r="J173" s="1084" t="str">
        <f>c_CNPSummary!J60</f>
        <v/>
      </c>
      <c r="K173" s="1085"/>
      <c r="L173" s="1085"/>
      <c r="M173" s="1085"/>
      <c r="N173" s="1086"/>
      <c r="O173" s="176"/>
      <c r="P173" s="110"/>
      <c r="Q173" s="170"/>
      <c r="R173" s="170"/>
      <c r="S173" s="170"/>
      <c r="T173" s="170"/>
      <c r="U173" s="170"/>
      <c r="V173" s="170"/>
    </row>
    <row r="174" spans="1:22" s="183" customFormat="1" ht="12.75" customHeight="1" x14ac:dyDescent="0.2">
      <c r="A174" s="215"/>
      <c r="B174" s="176"/>
      <c r="C174" s="446"/>
      <c r="D174" s="449"/>
      <c r="E174" s="446"/>
      <c r="F174" s="267" t="s">
        <v>120</v>
      </c>
      <c r="G174" s="901" t="str">
        <f>Translations!$B$126</f>
        <v>Stanowisko:</v>
      </c>
      <c r="H174" s="902"/>
      <c r="I174" s="903"/>
      <c r="J174" s="1084" t="str">
        <f>c_CNPSummary!J61</f>
        <v/>
      </c>
      <c r="K174" s="1085"/>
      <c r="L174" s="1085"/>
      <c r="M174" s="1085"/>
      <c r="N174" s="1086"/>
      <c r="O174" s="176"/>
      <c r="P174" s="110"/>
      <c r="Q174" s="170"/>
      <c r="R174" s="170"/>
      <c r="S174" s="170"/>
      <c r="T174" s="170"/>
      <c r="U174" s="170"/>
      <c r="V174" s="170"/>
    </row>
    <row r="175" spans="1:22" s="183" customFormat="1" ht="27.75" customHeight="1" x14ac:dyDescent="0.2">
      <c r="A175" s="215"/>
      <c r="B175" s="176"/>
      <c r="C175" s="446"/>
      <c r="D175" s="449"/>
      <c r="E175" s="446"/>
      <c r="F175" s="267" t="s">
        <v>121</v>
      </c>
      <c r="G175" s="901" t="str">
        <f>Translations!$B$127</f>
        <v>Nazwa organizacji (jeżeli jest inna niż nazwa prowadzącego instalację):</v>
      </c>
      <c r="H175" s="902"/>
      <c r="I175" s="903"/>
      <c r="J175" s="1084" t="str">
        <f>c_CNPSummary!J62</f>
        <v/>
      </c>
      <c r="K175" s="1085"/>
      <c r="L175" s="1085"/>
      <c r="M175" s="1085"/>
      <c r="N175" s="1086"/>
      <c r="O175" s="176"/>
      <c r="P175" s="110"/>
      <c r="Q175" s="170"/>
      <c r="R175" s="170"/>
      <c r="S175" s="170"/>
      <c r="T175" s="170"/>
      <c r="U175" s="170"/>
      <c r="V175" s="170"/>
    </row>
    <row r="176" spans="1:22" s="183" customFormat="1" ht="12.75" customHeight="1" x14ac:dyDescent="0.2">
      <c r="A176" s="215"/>
      <c r="B176" s="176"/>
      <c r="C176" s="446"/>
      <c r="D176" s="449"/>
      <c r="E176" s="446"/>
      <c r="F176" s="267" t="s">
        <v>1360</v>
      </c>
      <c r="G176" s="901" t="str">
        <f>Translations!$B$128</f>
        <v>Numer telefonu:</v>
      </c>
      <c r="H176" s="902"/>
      <c r="I176" s="903"/>
      <c r="J176" s="1084" t="str">
        <f>c_CNPSummary!J63</f>
        <v/>
      </c>
      <c r="K176" s="1085"/>
      <c r="L176" s="1085"/>
      <c r="M176" s="1085"/>
      <c r="N176" s="1086"/>
      <c r="O176" s="176"/>
      <c r="P176" s="110"/>
      <c r="Q176" s="170"/>
      <c r="R176" s="170"/>
      <c r="S176" s="170"/>
      <c r="T176" s="170"/>
      <c r="U176" s="170"/>
      <c r="V176" s="170"/>
    </row>
    <row r="177" spans="1:22" s="183" customFormat="1" ht="12.75" customHeight="1" x14ac:dyDescent="0.2">
      <c r="A177" s="215"/>
      <c r="B177" s="176"/>
      <c r="C177" s="446"/>
      <c r="D177" s="449"/>
      <c r="E177" s="446"/>
      <c r="F177" s="267" t="s">
        <v>1361</v>
      </c>
      <c r="G177" s="907" t="str">
        <f>Translations!$B$129</f>
        <v>Adres e-mail:</v>
      </c>
      <c r="H177" s="908"/>
      <c r="I177" s="909"/>
      <c r="J177" s="1087" t="str">
        <f>c_CNPSummary!J64</f>
        <v/>
      </c>
      <c r="K177" s="1088"/>
      <c r="L177" s="1088"/>
      <c r="M177" s="1088"/>
      <c r="N177" s="1089"/>
      <c r="O177" s="176"/>
      <c r="P177" s="110"/>
      <c r="Q177" s="170"/>
      <c r="R177" s="170"/>
      <c r="S177" s="170"/>
      <c r="T177" s="170"/>
      <c r="U177" s="170"/>
      <c r="V177" s="170"/>
    </row>
    <row r="178" spans="1:22" s="183" customFormat="1" ht="5.25" customHeight="1" x14ac:dyDescent="0.2">
      <c r="A178" s="215"/>
      <c r="B178" s="176"/>
      <c r="C178" s="216"/>
      <c r="D178" s="216"/>
      <c r="E178" s="450"/>
      <c r="F178" s="412"/>
      <c r="G178" s="412"/>
      <c r="H178" s="412"/>
      <c r="I178" s="412"/>
      <c r="J178" s="412"/>
      <c r="K178" s="412"/>
      <c r="L178" s="412"/>
      <c r="M178" s="412"/>
      <c r="N178" s="412"/>
      <c r="O178" s="176"/>
      <c r="P178" s="110"/>
      <c r="Q178" s="170"/>
      <c r="R178" s="170"/>
      <c r="S178" s="170"/>
      <c r="T178" s="170"/>
      <c r="U178" s="170"/>
      <c r="V178" s="170"/>
    </row>
    <row r="179" spans="1:22" s="183" customFormat="1" ht="12.75" customHeight="1" x14ac:dyDescent="0.2">
      <c r="A179" s="215"/>
      <c r="B179" s="176"/>
      <c r="C179" s="446"/>
      <c r="D179" s="447"/>
      <c r="E179" s="448"/>
      <c r="F179" s="267" t="s">
        <v>117</v>
      </c>
      <c r="G179" s="896" t="str">
        <f>Translations!$B$123</f>
        <v>Tytuł:</v>
      </c>
      <c r="H179" s="896"/>
      <c r="I179" s="897"/>
      <c r="J179" s="1090"/>
      <c r="K179" s="1091"/>
      <c r="L179" s="1091"/>
      <c r="M179" s="1091"/>
      <c r="N179" s="1092"/>
      <c r="O179" s="176"/>
      <c r="P179" s="110"/>
      <c r="Q179" s="170"/>
      <c r="R179" s="170"/>
      <c r="S179" s="170"/>
      <c r="T179" s="170"/>
      <c r="U179" s="170"/>
      <c r="V179" s="170"/>
    </row>
    <row r="180" spans="1:22" s="183" customFormat="1" ht="12.75" customHeight="1" x14ac:dyDescent="0.2">
      <c r="A180" s="215"/>
      <c r="B180" s="176"/>
      <c r="C180" s="446"/>
      <c r="D180" s="447"/>
      <c r="E180" s="446"/>
      <c r="F180" s="267" t="s">
        <v>118</v>
      </c>
      <c r="G180" s="901" t="str">
        <f>Translations!$B$124</f>
        <v>Imię:</v>
      </c>
      <c r="H180" s="902"/>
      <c r="I180" s="903"/>
      <c r="J180" s="1075"/>
      <c r="K180" s="1076"/>
      <c r="L180" s="1076"/>
      <c r="M180" s="1076"/>
      <c r="N180" s="1077"/>
      <c r="O180" s="176"/>
      <c r="P180" s="110"/>
      <c r="Q180" s="170"/>
      <c r="R180" s="170"/>
      <c r="S180" s="170"/>
      <c r="T180" s="170"/>
      <c r="U180" s="170"/>
      <c r="V180" s="170"/>
    </row>
    <row r="181" spans="1:22" s="183" customFormat="1" ht="12.75" customHeight="1" x14ac:dyDescent="0.2">
      <c r="A181" s="215"/>
      <c r="B181" s="176"/>
      <c r="C181" s="446"/>
      <c r="D181" s="449"/>
      <c r="E181" s="446"/>
      <c r="F181" s="267" t="s">
        <v>119</v>
      </c>
      <c r="G181" s="901" t="str">
        <f>Translations!$B$125</f>
        <v>Nazwisko:</v>
      </c>
      <c r="H181" s="902"/>
      <c r="I181" s="903"/>
      <c r="J181" s="1075"/>
      <c r="K181" s="1076"/>
      <c r="L181" s="1076"/>
      <c r="M181" s="1076"/>
      <c r="N181" s="1077"/>
      <c r="O181" s="176"/>
      <c r="P181" s="110"/>
      <c r="Q181" s="170"/>
      <c r="R181" s="170"/>
      <c r="S181" s="170"/>
      <c r="T181" s="170"/>
      <c r="U181" s="170"/>
      <c r="V181" s="170"/>
    </row>
    <row r="182" spans="1:22" s="183" customFormat="1" ht="12.75" customHeight="1" x14ac:dyDescent="0.2">
      <c r="A182" s="215"/>
      <c r="B182" s="176"/>
      <c r="C182" s="446"/>
      <c r="D182" s="449"/>
      <c r="E182" s="446"/>
      <c r="F182" s="267" t="s">
        <v>120</v>
      </c>
      <c r="G182" s="901" t="str">
        <f>Translations!$B$126</f>
        <v>Stanowisko:</v>
      </c>
      <c r="H182" s="902"/>
      <c r="I182" s="903"/>
      <c r="J182" s="1075"/>
      <c r="K182" s="1076"/>
      <c r="L182" s="1076"/>
      <c r="M182" s="1076"/>
      <c r="N182" s="1077"/>
      <c r="O182" s="176"/>
      <c r="P182" s="110"/>
      <c r="Q182" s="170"/>
      <c r="R182" s="170"/>
      <c r="S182" s="170"/>
      <c r="T182" s="170"/>
      <c r="U182" s="170"/>
      <c r="V182" s="170"/>
    </row>
    <row r="183" spans="1:22" s="183" customFormat="1" ht="27.75" customHeight="1" x14ac:dyDescent="0.2">
      <c r="A183" s="215"/>
      <c r="B183" s="176"/>
      <c r="C183" s="446"/>
      <c r="D183" s="449"/>
      <c r="E183" s="446"/>
      <c r="F183" s="267" t="s">
        <v>121</v>
      </c>
      <c r="G183" s="901" t="str">
        <f>Translations!$B$127</f>
        <v>Nazwa organizacji (jeżeli jest inna niż nazwa prowadzącego instalację):</v>
      </c>
      <c r="H183" s="902"/>
      <c r="I183" s="903"/>
      <c r="J183" s="1075"/>
      <c r="K183" s="1076"/>
      <c r="L183" s="1076"/>
      <c r="M183" s="1076"/>
      <c r="N183" s="1077"/>
      <c r="O183" s="176"/>
      <c r="P183" s="110"/>
      <c r="Q183" s="170"/>
      <c r="R183" s="170"/>
      <c r="S183" s="170"/>
      <c r="T183" s="170"/>
      <c r="U183" s="170"/>
      <c r="V183" s="170"/>
    </row>
    <row r="184" spans="1:22" s="183" customFormat="1" ht="12.75" customHeight="1" x14ac:dyDescent="0.2">
      <c r="A184" s="215"/>
      <c r="B184" s="176"/>
      <c r="C184" s="446"/>
      <c r="D184" s="449"/>
      <c r="E184" s="446"/>
      <c r="F184" s="267" t="s">
        <v>1360</v>
      </c>
      <c r="G184" s="901" t="str">
        <f>Translations!$B$128</f>
        <v>Numer telefonu:</v>
      </c>
      <c r="H184" s="902"/>
      <c r="I184" s="903"/>
      <c r="J184" s="1075"/>
      <c r="K184" s="1076"/>
      <c r="L184" s="1076"/>
      <c r="M184" s="1076"/>
      <c r="N184" s="1077"/>
      <c r="O184" s="176"/>
      <c r="P184" s="110"/>
      <c r="Q184" s="170"/>
      <c r="R184" s="170"/>
      <c r="S184" s="170"/>
      <c r="T184" s="170"/>
      <c r="U184" s="170"/>
      <c r="V184" s="170"/>
    </row>
    <row r="185" spans="1:22" s="183" customFormat="1" ht="12.75" customHeight="1" x14ac:dyDescent="0.2">
      <c r="A185" s="215"/>
      <c r="B185" s="176"/>
      <c r="C185" s="446"/>
      <c r="D185" s="449"/>
      <c r="E185" s="446"/>
      <c r="F185" s="267" t="s">
        <v>1361</v>
      </c>
      <c r="G185" s="907" t="str">
        <f>Translations!$B$129</f>
        <v>Adres e-mail:</v>
      </c>
      <c r="H185" s="908"/>
      <c r="I185" s="909"/>
      <c r="J185" s="1078"/>
      <c r="K185" s="1079"/>
      <c r="L185" s="1079"/>
      <c r="M185" s="1079"/>
      <c r="N185" s="1080"/>
      <c r="O185" s="176"/>
      <c r="P185" s="110"/>
      <c r="Q185" s="170"/>
      <c r="R185" s="170"/>
      <c r="S185" s="170"/>
      <c r="T185" s="170"/>
      <c r="U185" s="170"/>
      <c r="V185" s="170"/>
    </row>
    <row r="186" spans="1:22" s="183" customFormat="1" ht="5.25" customHeight="1" x14ac:dyDescent="0.2">
      <c r="A186" s="215"/>
      <c r="B186" s="176"/>
      <c r="C186" s="446"/>
      <c r="D186" s="449"/>
      <c r="E186" s="446"/>
      <c r="F186" s="267"/>
      <c r="G186" s="451"/>
      <c r="H186" s="162"/>
      <c r="I186" s="451"/>
      <c r="J186" s="451"/>
      <c r="K186" s="451"/>
      <c r="L186" s="451"/>
      <c r="M186" s="451"/>
      <c r="N186" s="451"/>
      <c r="O186" s="176"/>
      <c r="P186" s="110"/>
      <c r="Q186" s="170"/>
      <c r="R186" s="170"/>
      <c r="S186" s="170"/>
      <c r="T186" s="170"/>
      <c r="U186" s="170"/>
      <c r="V186" s="170"/>
    </row>
    <row r="187" spans="1:22" s="183" customFormat="1" ht="12.75" customHeight="1" x14ac:dyDescent="0.2">
      <c r="A187" s="215"/>
      <c r="B187" s="176"/>
      <c r="C187" s="446"/>
      <c r="D187" s="447"/>
      <c r="E187" s="448"/>
      <c r="F187" s="267" t="s">
        <v>117</v>
      </c>
      <c r="G187" s="896" t="str">
        <f>Translations!$B$123</f>
        <v>Tytuł:</v>
      </c>
      <c r="H187" s="896"/>
      <c r="I187" s="897"/>
      <c r="J187" s="1102" t="str">
        <f>IF(J179="",J171,J179)</f>
        <v/>
      </c>
      <c r="K187" s="1103"/>
      <c r="L187" s="1103"/>
      <c r="M187" s="1103"/>
      <c r="N187" s="1104"/>
      <c r="O187" s="176"/>
      <c r="P187" s="110"/>
      <c r="Q187" s="170"/>
      <c r="R187" s="170"/>
      <c r="S187" s="170"/>
      <c r="T187" s="170"/>
      <c r="U187" s="170"/>
      <c r="V187" s="170"/>
    </row>
    <row r="188" spans="1:22" s="183" customFormat="1" ht="12.75" customHeight="1" x14ac:dyDescent="0.2">
      <c r="A188" s="215"/>
      <c r="B188" s="176"/>
      <c r="C188" s="446"/>
      <c r="D188" s="447"/>
      <c r="E188" s="446"/>
      <c r="F188" s="267" t="s">
        <v>118</v>
      </c>
      <c r="G188" s="901" t="str">
        <f>Translations!$B$124</f>
        <v>Imię:</v>
      </c>
      <c r="H188" s="902"/>
      <c r="I188" s="903"/>
      <c r="J188" s="1093" t="str">
        <f t="shared" ref="J188:J193" si="58">IF(J180="",J172,J180)</f>
        <v/>
      </c>
      <c r="K188" s="1094"/>
      <c r="L188" s="1094"/>
      <c r="M188" s="1094"/>
      <c r="N188" s="1095"/>
      <c r="O188" s="176"/>
      <c r="P188" s="110"/>
      <c r="Q188" s="170"/>
      <c r="R188" s="170"/>
      <c r="S188" s="170"/>
      <c r="T188" s="170"/>
      <c r="U188" s="170"/>
      <c r="V188" s="170"/>
    </row>
    <row r="189" spans="1:22" s="183" customFormat="1" ht="12.75" customHeight="1" x14ac:dyDescent="0.2">
      <c r="A189" s="215"/>
      <c r="B189" s="176"/>
      <c r="C189" s="446"/>
      <c r="D189" s="449"/>
      <c r="E189" s="446"/>
      <c r="F189" s="267" t="s">
        <v>119</v>
      </c>
      <c r="G189" s="901" t="str">
        <f>Translations!$B$125</f>
        <v>Nazwisko:</v>
      </c>
      <c r="H189" s="902"/>
      <c r="I189" s="903"/>
      <c r="J189" s="1093" t="str">
        <f t="shared" si="58"/>
        <v/>
      </c>
      <c r="K189" s="1094"/>
      <c r="L189" s="1094"/>
      <c r="M189" s="1094"/>
      <c r="N189" s="1095"/>
      <c r="O189" s="176"/>
      <c r="P189" s="110"/>
      <c r="Q189" s="170"/>
      <c r="R189" s="170"/>
      <c r="S189" s="170"/>
      <c r="T189" s="170"/>
      <c r="U189" s="170"/>
      <c r="V189" s="170"/>
    </row>
    <row r="190" spans="1:22" s="183" customFormat="1" ht="12.75" customHeight="1" x14ac:dyDescent="0.2">
      <c r="A190" s="215"/>
      <c r="B190" s="176"/>
      <c r="C190" s="446"/>
      <c r="D190" s="449"/>
      <c r="E190" s="446"/>
      <c r="F190" s="267" t="s">
        <v>120</v>
      </c>
      <c r="G190" s="901" t="str">
        <f>Translations!$B$126</f>
        <v>Stanowisko:</v>
      </c>
      <c r="H190" s="902"/>
      <c r="I190" s="903"/>
      <c r="J190" s="1093" t="str">
        <f t="shared" si="58"/>
        <v/>
      </c>
      <c r="K190" s="1094"/>
      <c r="L190" s="1094"/>
      <c r="M190" s="1094"/>
      <c r="N190" s="1095"/>
      <c r="O190" s="176"/>
      <c r="P190" s="110"/>
      <c r="Q190" s="170"/>
      <c r="R190" s="170"/>
      <c r="S190" s="170"/>
      <c r="T190" s="170"/>
      <c r="U190" s="170"/>
      <c r="V190" s="170"/>
    </row>
    <row r="191" spans="1:22" s="183" customFormat="1" ht="27.75" customHeight="1" x14ac:dyDescent="0.2">
      <c r="A191" s="215"/>
      <c r="B191" s="176"/>
      <c r="C191" s="446"/>
      <c r="D191" s="449"/>
      <c r="E191" s="446"/>
      <c r="F191" s="267" t="s">
        <v>121</v>
      </c>
      <c r="G191" s="901" t="str">
        <f>Translations!$B$127</f>
        <v>Nazwa organizacji (jeżeli jest inna niż nazwa prowadzącego instalację):</v>
      </c>
      <c r="H191" s="902"/>
      <c r="I191" s="903"/>
      <c r="J191" s="1093" t="str">
        <f t="shared" si="58"/>
        <v/>
      </c>
      <c r="K191" s="1094"/>
      <c r="L191" s="1094"/>
      <c r="M191" s="1094"/>
      <c r="N191" s="1095"/>
      <c r="O191" s="176"/>
      <c r="P191" s="110"/>
      <c r="Q191" s="170"/>
      <c r="R191" s="170"/>
      <c r="S191" s="170"/>
      <c r="T191" s="170"/>
      <c r="U191" s="170"/>
      <c r="V191" s="170"/>
    </row>
    <row r="192" spans="1:22" s="183" customFormat="1" ht="12.75" customHeight="1" x14ac:dyDescent="0.2">
      <c r="A192" s="215"/>
      <c r="B192" s="176"/>
      <c r="C192" s="446"/>
      <c r="D192" s="449"/>
      <c r="E192" s="446"/>
      <c r="F192" s="267" t="s">
        <v>1360</v>
      </c>
      <c r="G192" s="901" t="str">
        <f>Translations!$B$128</f>
        <v>Numer telefonu:</v>
      </c>
      <c r="H192" s="902"/>
      <c r="I192" s="903"/>
      <c r="J192" s="1093" t="str">
        <f t="shared" si="58"/>
        <v/>
      </c>
      <c r="K192" s="1094"/>
      <c r="L192" s="1094"/>
      <c r="M192" s="1094"/>
      <c r="N192" s="1095"/>
      <c r="O192" s="176"/>
      <c r="P192" s="110"/>
      <c r="Q192" s="170"/>
      <c r="R192" s="170"/>
      <c r="S192" s="170"/>
      <c r="T192" s="170"/>
      <c r="U192" s="170"/>
      <c r="V192" s="170"/>
    </row>
    <row r="193" spans="1:22" s="183" customFormat="1" ht="12.75" customHeight="1" x14ac:dyDescent="0.2">
      <c r="A193" s="215"/>
      <c r="B193" s="176"/>
      <c r="C193" s="446"/>
      <c r="D193" s="449"/>
      <c r="E193" s="446"/>
      <c r="F193" s="267" t="s">
        <v>1361</v>
      </c>
      <c r="G193" s="907" t="str">
        <f>Translations!$B$129</f>
        <v>Adres e-mail:</v>
      </c>
      <c r="H193" s="908"/>
      <c r="I193" s="909"/>
      <c r="J193" s="1096" t="str">
        <f t="shared" si="58"/>
        <v/>
      </c>
      <c r="K193" s="1097"/>
      <c r="L193" s="1097"/>
      <c r="M193" s="1097"/>
      <c r="N193" s="1098"/>
      <c r="O193" s="176"/>
      <c r="P193" s="110"/>
      <c r="Q193" s="170"/>
      <c r="R193" s="170"/>
      <c r="S193" s="170"/>
      <c r="T193" s="170"/>
      <c r="U193" s="170"/>
      <c r="V193" s="170"/>
    </row>
    <row r="194" spans="1:22" s="183" customFormat="1" ht="12.75" customHeight="1" x14ac:dyDescent="0.2">
      <c r="A194" s="215"/>
      <c r="B194" s="176"/>
      <c r="C194" s="446"/>
      <c r="D194" s="449"/>
      <c r="E194" s="446"/>
      <c r="F194" s="267"/>
      <c r="G194" s="451"/>
      <c r="H194" s="162"/>
      <c r="I194" s="451"/>
      <c r="J194" s="451"/>
      <c r="K194" s="451"/>
      <c r="L194" s="451"/>
      <c r="M194" s="451"/>
      <c r="N194" s="451"/>
      <c r="O194" s="176"/>
      <c r="P194" s="110"/>
      <c r="Q194" s="170"/>
      <c r="R194" s="170"/>
      <c r="S194" s="170"/>
      <c r="T194" s="170"/>
      <c r="U194" s="170"/>
      <c r="V194" s="170"/>
    </row>
    <row r="195" spans="1:22" s="183" customFormat="1" ht="12.75" customHeight="1" x14ac:dyDescent="0.2">
      <c r="A195" s="215"/>
      <c r="B195" s="176"/>
      <c r="C195" s="216"/>
      <c r="D195" s="410" t="s">
        <v>115</v>
      </c>
      <c r="E195" s="410" t="str">
        <f>Translations!$B$130</f>
        <v>Główna osoba wyznaczona do kontaktów w kwestiach technicznych, jeżeli jest inna niż w lit. a):</v>
      </c>
      <c r="F195" s="412"/>
      <c r="G195" s="266"/>
      <c r="H195" s="412"/>
      <c r="I195" s="412"/>
      <c r="J195" s="412"/>
      <c r="K195" s="412"/>
      <c r="L195" s="412"/>
      <c r="M195" s="412"/>
      <c r="N195" s="412"/>
      <c r="O195" s="176"/>
      <c r="P195" s="110"/>
      <c r="Q195" s="170"/>
      <c r="R195" s="170"/>
      <c r="S195" s="170"/>
      <c r="T195" s="170"/>
      <c r="U195" s="170"/>
      <c r="V195" s="170"/>
    </row>
    <row r="196" spans="1:22" s="183" customFormat="1" ht="12.75" customHeight="1" x14ac:dyDescent="0.2">
      <c r="A196" s="215"/>
      <c r="B196" s="176"/>
      <c r="C196" s="446"/>
      <c r="D196" s="447"/>
      <c r="E196" s="448"/>
      <c r="F196" s="267" t="s">
        <v>117</v>
      </c>
      <c r="G196" s="896" t="str">
        <f>Translations!$B$123</f>
        <v>Tytuł:</v>
      </c>
      <c r="H196" s="896"/>
      <c r="I196" s="897"/>
      <c r="J196" s="1081" t="str">
        <f>c_CNPSummary!J67</f>
        <v/>
      </c>
      <c r="K196" s="1082"/>
      <c r="L196" s="1082"/>
      <c r="M196" s="1082"/>
      <c r="N196" s="1083"/>
      <c r="O196" s="176"/>
      <c r="P196" s="110"/>
      <c r="Q196" s="170"/>
      <c r="R196" s="170"/>
      <c r="S196" s="170"/>
      <c r="T196" s="170"/>
      <c r="U196" s="170"/>
      <c r="V196" s="170"/>
    </row>
    <row r="197" spans="1:22" s="183" customFormat="1" ht="12.75" customHeight="1" x14ac:dyDescent="0.2">
      <c r="A197" s="215"/>
      <c r="B197" s="176"/>
      <c r="C197" s="446"/>
      <c r="D197" s="447"/>
      <c r="E197" s="446"/>
      <c r="F197" s="267" t="s">
        <v>118</v>
      </c>
      <c r="G197" s="901" t="str">
        <f>Translations!$B$124</f>
        <v>Imię:</v>
      </c>
      <c r="H197" s="902"/>
      <c r="I197" s="903"/>
      <c r="J197" s="1084" t="str">
        <f>c_CNPSummary!J68</f>
        <v/>
      </c>
      <c r="K197" s="1085"/>
      <c r="L197" s="1085"/>
      <c r="M197" s="1085"/>
      <c r="N197" s="1086"/>
      <c r="O197" s="176"/>
      <c r="P197" s="110"/>
      <c r="Q197" s="170"/>
      <c r="R197" s="170"/>
      <c r="S197" s="170"/>
      <c r="T197" s="170"/>
      <c r="U197" s="170"/>
      <c r="V197" s="170"/>
    </row>
    <row r="198" spans="1:22" s="183" customFormat="1" ht="12.75" customHeight="1" x14ac:dyDescent="0.2">
      <c r="A198" s="215"/>
      <c r="B198" s="176"/>
      <c r="C198" s="446"/>
      <c r="D198" s="449"/>
      <c r="E198" s="446"/>
      <c r="F198" s="267" t="s">
        <v>119</v>
      </c>
      <c r="G198" s="901" t="str">
        <f>Translations!$B$125</f>
        <v>Nazwisko:</v>
      </c>
      <c r="H198" s="902"/>
      <c r="I198" s="903"/>
      <c r="J198" s="1084" t="str">
        <f>c_CNPSummary!J69</f>
        <v/>
      </c>
      <c r="K198" s="1085"/>
      <c r="L198" s="1085"/>
      <c r="M198" s="1085"/>
      <c r="N198" s="1086"/>
      <c r="O198" s="176"/>
      <c r="P198" s="110"/>
      <c r="Q198" s="170"/>
      <c r="R198" s="170"/>
      <c r="S198" s="170"/>
      <c r="T198" s="170"/>
      <c r="U198" s="170"/>
      <c r="V198" s="170"/>
    </row>
    <row r="199" spans="1:22" s="183" customFormat="1" ht="12.75" customHeight="1" x14ac:dyDescent="0.2">
      <c r="A199" s="215"/>
      <c r="B199" s="176"/>
      <c r="C199" s="446"/>
      <c r="D199" s="449"/>
      <c r="E199" s="446"/>
      <c r="F199" s="267" t="s">
        <v>120</v>
      </c>
      <c r="G199" s="901" t="str">
        <f>Translations!$B$126</f>
        <v>Stanowisko:</v>
      </c>
      <c r="H199" s="902"/>
      <c r="I199" s="903"/>
      <c r="J199" s="1084" t="str">
        <f>c_CNPSummary!J70</f>
        <v/>
      </c>
      <c r="K199" s="1085"/>
      <c r="L199" s="1085"/>
      <c r="M199" s="1085"/>
      <c r="N199" s="1086"/>
      <c r="O199" s="176"/>
      <c r="P199" s="110"/>
      <c r="Q199" s="170"/>
      <c r="R199" s="170"/>
      <c r="S199" s="170"/>
      <c r="T199" s="170"/>
      <c r="U199" s="170"/>
      <c r="V199" s="170"/>
    </row>
    <row r="200" spans="1:22" s="183" customFormat="1" ht="27.75" customHeight="1" x14ac:dyDescent="0.2">
      <c r="A200" s="215"/>
      <c r="B200" s="176"/>
      <c r="C200" s="446"/>
      <c r="D200" s="449"/>
      <c r="E200" s="446"/>
      <c r="F200" s="267" t="s">
        <v>121</v>
      </c>
      <c r="G200" s="901" t="str">
        <f>Translations!$B$127</f>
        <v>Nazwa organizacji (jeżeli jest inna niż nazwa prowadzącego instalację):</v>
      </c>
      <c r="H200" s="902"/>
      <c r="I200" s="903"/>
      <c r="J200" s="1084" t="str">
        <f>c_CNPSummary!J71</f>
        <v/>
      </c>
      <c r="K200" s="1085"/>
      <c r="L200" s="1085"/>
      <c r="M200" s="1085"/>
      <c r="N200" s="1086"/>
      <c r="O200" s="176"/>
      <c r="P200" s="110"/>
      <c r="Q200" s="170"/>
      <c r="R200" s="170"/>
      <c r="S200" s="170"/>
      <c r="T200" s="170"/>
      <c r="U200" s="170"/>
      <c r="V200" s="170"/>
    </row>
    <row r="201" spans="1:22" s="183" customFormat="1" ht="12.75" customHeight="1" x14ac:dyDescent="0.2">
      <c r="A201" s="215"/>
      <c r="B201" s="176"/>
      <c r="C201" s="446"/>
      <c r="D201" s="449"/>
      <c r="E201" s="446"/>
      <c r="F201" s="267" t="s">
        <v>1360</v>
      </c>
      <c r="G201" s="901" t="str">
        <f>Translations!$B$128</f>
        <v>Numer telefonu:</v>
      </c>
      <c r="H201" s="902"/>
      <c r="I201" s="903"/>
      <c r="J201" s="1084" t="str">
        <f>c_CNPSummary!J72</f>
        <v/>
      </c>
      <c r="K201" s="1085"/>
      <c r="L201" s="1085"/>
      <c r="M201" s="1085"/>
      <c r="N201" s="1086"/>
      <c r="O201" s="176"/>
      <c r="P201" s="110"/>
      <c r="Q201" s="170"/>
      <c r="R201" s="170"/>
      <c r="S201" s="170"/>
      <c r="T201" s="170"/>
      <c r="U201" s="170"/>
      <c r="V201" s="170"/>
    </row>
    <row r="202" spans="1:22" s="183" customFormat="1" ht="12.75" customHeight="1" x14ac:dyDescent="0.2">
      <c r="A202" s="215"/>
      <c r="B202" s="176"/>
      <c r="C202" s="446"/>
      <c r="D202" s="449"/>
      <c r="E202" s="446"/>
      <c r="F202" s="267" t="s">
        <v>1361</v>
      </c>
      <c r="G202" s="907" t="str">
        <f>Translations!$B$129</f>
        <v>Adres e-mail:</v>
      </c>
      <c r="H202" s="908"/>
      <c r="I202" s="909"/>
      <c r="J202" s="1087" t="str">
        <f>c_CNPSummary!J73</f>
        <v/>
      </c>
      <c r="K202" s="1088"/>
      <c r="L202" s="1088"/>
      <c r="M202" s="1088"/>
      <c r="N202" s="1089"/>
      <c r="O202" s="176"/>
      <c r="P202" s="110"/>
      <c r="Q202" s="170"/>
      <c r="R202" s="170"/>
      <c r="S202" s="170"/>
      <c r="T202" s="170"/>
      <c r="U202" s="170"/>
      <c r="V202" s="170"/>
    </row>
    <row r="203" spans="1:22" s="183" customFormat="1" ht="5.25" customHeight="1" x14ac:dyDescent="0.2">
      <c r="A203" s="215"/>
      <c r="B203" s="176"/>
      <c r="C203" s="216"/>
      <c r="D203" s="410"/>
      <c r="E203" s="410"/>
      <c r="F203" s="412"/>
      <c r="G203" s="266"/>
      <c r="H203" s="412"/>
      <c r="I203" s="412"/>
      <c r="J203" s="412"/>
      <c r="K203" s="412"/>
      <c r="L203" s="412"/>
      <c r="M203" s="412"/>
      <c r="N203" s="412"/>
      <c r="O203" s="176"/>
      <c r="P203" s="110"/>
      <c r="Q203" s="170"/>
      <c r="R203" s="170"/>
      <c r="S203" s="170"/>
      <c r="T203" s="170"/>
      <c r="U203" s="170"/>
      <c r="V203" s="170"/>
    </row>
    <row r="204" spans="1:22" s="183" customFormat="1" ht="12.75" customHeight="1" x14ac:dyDescent="0.2">
      <c r="A204" s="215"/>
      <c r="B204" s="176"/>
      <c r="C204" s="446"/>
      <c r="D204" s="447"/>
      <c r="E204" s="448"/>
      <c r="F204" s="267" t="s">
        <v>117</v>
      </c>
      <c r="G204" s="896" t="str">
        <f>Translations!$B$123</f>
        <v>Tytuł:</v>
      </c>
      <c r="H204" s="896"/>
      <c r="I204" s="897"/>
      <c r="J204" s="1090"/>
      <c r="K204" s="1091"/>
      <c r="L204" s="1091"/>
      <c r="M204" s="1091"/>
      <c r="N204" s="1092"/>
      <c r="O204" s="176"/>
      <c r="P204" s="110"/>
      <c r="Q204" s="170"/>
      <c r="R204" s="170"/>
      <c r="S204" s="170"/>
      <c r="T204" s="170"/>
      <c r="U204" s="170"/>
      <c r="V204" s="170"/>
    </row>
    <row r="205" spans="1:22" s="183" customFormat="1" ht="12.75" customHeight="1" x14ac:dyDescent="0.2">
      <c r="A205" s="215"/>
      <c r="B205" s="176"/>
      <c r="C205" s="446"/>
      <c r="D205" s="447"/>
      <c r="E205" s="446"/>
      <c r="F205" s="267" t="s">
        <v>118</v>
      </c>
      <c r="G205" s="901" t="str">
        <f>Translations!$B$124</f>
        <v>Imię:</v>
      </c>
      <c r="H205" s="902"/>
      <c r="I205" s="903"/>
      <c r="J205" s="1075"/>
      <c r="K205" s="1076"/>
      <c r="L205" s="1076"/>
      <c r="M205" s="1076"/>
      <c r="N205" s="1077"/>
      <c r="O205" s="176"/>
      <c r="P205" s="110"/>
      <c r="Q205" s="170"/>
      <c r="R205" s="170"/>
      <c r="S205" s="170"/>
      <c r="T205" s="170"/>
      <c r="U205" s="170"/>
      <c r="V205" s="170"/>
    </row>
    <row r="206" spans="1:22" s="183" customFormat="1" ht="12.75" customHeight="1" x14ac:dyDescent="0.2">
      <c r="A206" s="215"/>
      <c r="B206" s="176"/>
      <c r="C206" s="446"/>
      <c r="D206" s="449"/>
      <c r="E206" s="446"/>
      <c r="F206" s="267" t="s">
        <v>119</v>
      </c>
      <c r="G206" s="901" t="str">
        <f>Translations!$B$125</f>
        <v>Nazwisko:</v>
      </c>
      <c r="H206" s="902"/>
      <c r="I206" s="903"/>
      <c r="J206" s="1075"/>
      <c r="K206" s="1076"/>
      <c r="L206" s="1076"/>
      <c r="M206" s="1076"/>
      <c r="N206" s="1077"/>
      <c r="O206" s="176"/>
      <c r="P206" s="110"/>
      <c r="Q206" s="170"/>
      <c r="R206" s="170"/>
      <c r="S206" s="170"/>
      <c r="T206" s="170"/>
      <c r="U206" s="170"/>
      <c r="V206" s="170"/>
    </row>
    <row r="207" spans="1:22" s="183" customFormat="1" ht="12.75" customHeight="1" x14ac:dyDescent="0.2">
      <c r="A207" s="215"/>
      <c r="B207" s="176"/>
      <c r="C207" s="446"/>
      <c r="D207" s="449"/>
      <c r="E207" s="446"/>
      <c r="F207" s="267" t="s">
        <v>120</v>
      </c>
      <c r="G207" s="901" t="str">
        <f>Translations!$B$126</f>
        <v>Stanowisko:</v>
      </c>
      <c r="H207" s="902"/>
      <c r="I207" s="903"/>
      <c r="J207" s="1075"/>
      <c r="K207" s="1076"/>
      <c r="L207" s="1076"/>
      <c r="M207" s="1076"/>
      <c r="N207" s="1077"/>
      <c r="O207" s="176"/>
      <c r="P207" s="110"/>
      <c r="Q207" s="170"/>
      <c r="R207" s="170"/>
      <c r="S207" s="170"/>
      <c r="T207" s="170"/>
      <c r="U207" s="170"/>
      <c r="V207" s="170"/>
    </row>
    <row r="208" spans="1:22" s="183" customFormat="1" ht="27.75" customHeight="1" x14ac:dyDescent="0.2">
      <c r="A208" s="215"/>
      <c r="B208" s="176"/>
      <c r="C208" s="446"/>
      <c r="D208" s="449"/>
      <c r="E208" s="446"/>
      <c r="F208" s="267" t="s">
        <v>121</v>
      </c>
      <c r="G208" s="901" t="str">
        <f>Translations!$B$127</f>
        <v>Nazwa organizacji (jeżeli jest inna niż nazwa prowadzącego instalację):</v>
      </c>
      <c r="H208" s="902"/>
      <c r="I208" s="903"/>
      <c r="J208" s="1075"/>
      <c r="K208" s="1076"/>
      <c r="L208" s="1076"/>
      <c r="M208" s="1076"/>
      <c r="N208" s="1077"/>
      <c r="O208" s="176"/>
      <c r="P208" s="110"/>
      <c r="Q208" s="170"/>
      <c r="R208" s="170"/>
      <c r="S208" s="170"/>
      <c r="T208" s="170"/>
      <c r="U208" s="170"/>
      <c r="V208" s="170"/>
    </row>
    <row r="209" spans="1:22" s="183" customFormat="1" ht="12.75" customHeight="1" x14ac:dyDescent="0.2">
      <c r="A209" s="215"/>
      <c r="B209" s="176"/>
      <c r="C209" s="446"/>
      <c r="D209" s="449"/>
      <c r="E209" s="446"/>
      <c r="F209" s="267" t="s">
        <v>1360</v>
      </c>
      <c r="G209" s="901" t="str">
        <f>Translations!$B$128</f>
        <v>Numer telefonu:</v>
      </c>
      <c r="H209" s="902"/>
      <c r="I209" s="903"/>
      <c r="J209" s="1075"/>
      <c r="K209" s="1076"/>
      <c r="L209" s="1076"/>
      <c r="M209" s="1076"/>
      <c r="N209" s="1077"/>
      <c r="O209" s="176"/>
      <c r="P209" s="110"/>
      <c r="Q209" s="170"/>
      <c r="R209" s="170"/>
      <c r="S209" s="170"/>
      <c r="T209" s="170"/>
      <c r="U209" s="170"/>
      <c r="V209" s="170"/>
    </row>
    <row r="210" spans="1:22" s="183" customFormat="1" ht="12.75" customHeight="1" x14ac:dyDescent="0.2">
      <c r="A210" s="215"/>
      <c r="B210" s="176"/>
      <c r="C210" s="446"/>
      <c r="D210" s="449"/>
      <c r="E210" s="446"/>
      <c r="F210" s="267" t="s">
        <v>1361</v>
      </c>
      <c r="G210" s="907" t="str">
        <f>Translations!$B$129</f>
        <v>Adres e-mail:</v>
      </c>
      <c r="H210" s="908"/>
      <c r="I210" s="909"/>
      <c r="J210" s="1078"/>
      <c r="K210" s="1079"/>
      <c r="L210" s="1079"/>
      <c r="M210" s="1079"/>
      <c r="N210" s="1080"/>
      <c r="O210" s="176"/>
      <c r="P210" s="110"/>
      <c r="Q210" s="170"/>
      <c r="R210" s="170"/>
      <c r="S210" s="170"/>
      <c r="T210" s="170"/>
      <c r="U210" s="170"/>
      <c r="V210" s="170"/>
    </row>
    <row r="211" spans="1:22" s="183" customFormat="1" ht="5.25" customHeight="1" x14ac:dyDescent="0.2">
      <c r="A211" s="215"/>
      <c r="B211" s="176"/>
      <c r="C211" s="216"/>
      <c r="D211" s="410"/>
      <c r="E211" s="410"/>
      <c r="F211" s="412"/>
      <c r="G211" s="266"/>
      <c r="H211" s="412"/>
      <c r="I211" s="412"/>
      <c r="J211" s="412"/>
      <c r="K211" s="412"/>
      <c r="L211" s="412"/>
      <c r="M211" s="412"/>
      <c r="N211" s="412"/>
      <c r="O211" s="176"/>
      <c r="P211" s="110"/>
      <c r="Q211" s="170"/>
      <c r="R211" s="170"/>
      <c r="S211" s="170"/>
      <c r="T211" s="170"/>
      <c r="U211" s="170"/>
      <c r="V211" s="170"/>
    </row>
    <row r="212" spans="1:22" s="183" customFormat="1" ht="12.75" customHeight="1" x14ac:dyDescent="0.2">
      <c r="A212" s="215"/>
      <c r="B212" s="176"/>
      <c r="C212" s="446"/>
      <c r="D212" s="447"/>
      <c r="E212" s="448"/>
      <c r="F212" s="267" t="s">
        <v>117</v>
      </c>
      <c r="G212" s="896" t="str">
        <f>Translations!$B$123</f>
        <v>Tytuł:</v>
      </c>
      <c r="H212" s="896"/>
      <c r="I212" s="897"/>
      <c r="J212" s="1102" t="str">
        <f>IF(J204="",J196,J204)</f>
        <v/>
      </c>
      <c r="K212" s="1103"/>
      <c r="L212" s="1103"/>
      <c r="M212" s="1103"/>
      <c r="N212" s="1104"/>
      <c r="O212" s="176"/>
      <c r="P212" s="110"/>
      <c r="Q212" s="170"/>
      <c r="R212" s="170"/>
      <c r="S212" s="170"/>
      <c r="T212" s="170"/>
      <c r="U212" s="170"/>
      <c r="V212" s="170"/>
    </row>
    <row r="213" spans="1:22" s="183" customFormat="1" ht="12.75" customHeight="1" x14ac:dyDescent="0.2">
      <c r="A213" s="215"/>
      <c r="B213" s="176"/>
      <c r="C213" s="446"/>
      <c r="D213" s="447"/>
      <c r="E213" s="446"/>
      <c r="F213" s="267" t="s">
        <v>118</v>
      </c>
      <c r="G213" s="901" t="str">
        <f>Translations!$B$124</f>
        <v>Imię:</v>
      </c>
      <c r="H213" s="902"/>
      <c r="I213" s="903"/>
      <c r="J213" s="1093" t="str">
        <f t="shared" ref="J213:J217" si="59">IF(J205="",J197,J205)</f>
        <v/>
      </c>
      <c r="K213" s="1094"/>
      <c r="L213" s="1094"/>
      <c r="M213" s="1094"/>
      <c r="N213" s="1095"/>
      <c r="O213" s="176"/>
      <c r="P213" s="110"/>
      <c r="Q213" s="170"/>
      <c r="R213" s="170"/>
      <c r="S213" s="170"/>
      <c r="T213" s="170"/>
      <c r="U213" s="170"/>
      <c r="V213" s="170"/>
    </row>
    <row r="214" spans="1:22" s="183" customFormat="1" ht="12.75" customHeight="1" x14ac:dyDescent="0.2">
      <c r="A214" s="215"/>
      <c r="B214" s="176"/>
      <c r="C214" s="446"/>
      <c r="D214" s="449"/>
      <c r="E214" s="446"/>
      <c r="F214" s="267" t="s">
        <v>119</v>
      </c>
      <c r="G214" s="901" t="str">
        <f>Translations!$B$125</f>
        <v>Nazwisko:</v>
      </c>
      <c r="H214" s="902"/>
      <c r="I214" s="903"/>
      <c r="J214" s="1093" t="str">
        <f t="shared" si="59"/>
        <v/>
      </c>
      <c r="K214" s="1094"/>
      <c r="L214" s="1094"/>
      <c r="M214" s="1094"/>
      <c r="N214" s="1095"/>
      <c r="O214" s="176"/>
      <c r="P214" s="110"/>
      <c r="Q214" s="170"/>
      <c r="R214" s="170"/>
      <c r="S214" s="170"/>
      <c r="T214" s="170"/>
      <c r="U214" s="170"/>
      <c r="V214" s="170"/>
    </row>
    <row r="215" spans="1:22" s="183" customFormat="1" ht="12.75" customHeight="1" x14ac:dyDescent="0.2">
      <c r="A215" s="215"/>
      <c r="B215" s="176"/>
      <c r="C215" s="446"/>
      <c r="D215" s="449"/>
      <c r="E215" s="446"/>
      <c r="F215" s="267" t="s">
        <v>120</v>
      </c>
      <c r="G215" s="901" t="str">
        <f>Translations!$B$126</f>
        <v>Stanowisko:</v>
      </c>
      <c r="H215" s="902"/>
      <c r="I215" s="903"/>
      <c r="J215" s="1093" t="str">
        <f t="shared" si="59"/>
        <v/>
      </c>
      <c r="K215" s="1094"/>
      <c r="L215" s="1094"/>
      <c r="M215" s="1094"/>
      <c r="N215" s="1095"/>
      <c r="O215" s="176"/>
      <c r="P215" s="110"/>
      <c r="Q215" s="170"/>
      <c r="R215" s="170"/>
      <c r="S215" s="170"/>
      <c r="T215" s="170"/>
      <c r="U215" s="170"/>
      <c r="V215" s="170"/>
    </row>
    <row r="216" spans="1:22" s="183" customFormat="1" ht="27.75" customHeight="1" x14ac:dyDescent="0.2">
      <c r="A216" s="215"/>
      <c r="B216" s="176"/>
      <c r="C216" s="446"/>
      <c r="D216" s="449"/>
      <c r="E216" s="446"/>
      <c r="F216" s="267" t="s">
        <v>121</v>
      </c>
      <c r="G216" s="901" t="str">
        <f>Translations!$B$127</f>
        <v>Nazwa organizacji (jeżeli jest inna niż nazwa prowadzącego instalację):</v>
      </c>
      <c r="H216" s="902"/>
      <c r="I216" s="903"/>
      <c r="J216" s="1093" t="str">
        <f t="shared" si="59"/>
        <v/>
      </c>
      <c r="K216" s="1094"/>
      <c r="L216" s="1094"/>
      <c r="M216" s="1094"/>
      <c r="N216" s="1095"/>
      <c r="O216" s="176"/>
      <c r="P216" s="110"/>
      <c r="Q216" s="170"/>
      <c r="R216" s="170"/>
      <c r="S216" s="170"/>
      <c r="T216" s="170"/>
      <c r="U216" s="170"/>
      <c r="V216" s="170"/>
    </row>
    <row r="217" spans="1:22" s="183" customFormat="1" ht="12.75" customHeight="1" x14ac:dyDescent="0.2">
      <c r="A217" s="215"/>
      <c r="B217" s="176"/>
      <c r="C217" s="446"/>
      <c r="D217" s="449"/>
      <c r="E217" s="446"/>
      <c r="F217" s="267" t="s">
        <v>1360</v>
      </c>
      <c r="G217" s="901" t="str">
        <f>Translations!$B$128</f>
        <v>Numer telefonu:</v>
      </c>
      <c r="H217" s="902"/>
      <c r="I217" s="903"/>
      <c r="J217" s="1093" t="str">
        <f t="shared" si="59"/>
        <v/>
      </c>
      <c r="K217" s="1094"/>
      <c r="L217" s="1094"/>
      <c r="M217" s="1094"/>
      <c r="N217" s="1095"/>
      <c r="O217" s="176"/>
      <c r="P217" s="110"/>
      <c r="Q217" s="170"/>
      <c r="R217" s="170"/>
      <c r="S217" s="170"/>
      <c r="T217" s="170"/>
      <c r="U217" s="170"/>
      <c r="V217" s="170"/>
    </row>
    <row r="218" spans="1:22" s="183" customFormat="1" ht="12.75" customHeight="1" x14ac:dyDescent="0.2">
      <c r="A218" s="215"/>
      <c r="B218" s="176"/>
      <c r="C218" s="446"/>
      <c r="D218" s="449"/>
      <c r="E218" s="446"/>
      <c r="F218" s="267" t="s">
        <v>1361</v>
      </c>
      <c r="G218" s="907" t="str">
        <f>Translations!$B$129</f>
        <v>Adres e-mail:</v>
      </c>
      <c r="H218" s="908"/>
      <c r="I218" s="909"/>
      <c r="J218" s="1096" t="str">
        <f>IF(J210="",J202,J210)</f>
        <v/>
      </c>
      <c r="K218" s="1097"/>
      <c r="L218" s="1097"/>
      <c r="M218" s="1097"/>
      <c r="N218" s="1098"/>
      <c r="O218" s="176"/>
      <c r="P218" s="110"/>
      <c r="Q218" s="170"/>
      <c r="R218" s="170"/>
      <c r="S218" s="170"/>
      <c r="T218" s="170"/>
      <c r="U218" s="170"/>
      <c r="V218" s="170"/>
    </row>
    <row r="219" spans="1:22" s="183" customFormat="1" ht="12.75" customHeight="1" x14ac:dyDescent="0.2">
      <c r="A219" s="215"/>
      <c r="B219" s="176"/>
      <c r="C219" s="216"/>
      <c r="D219" s="216"/>
      <c r="E219" s="450"/>
      <c r="F219" s="412"/>
      <c r="G219" s="266"/>
      <c r="H219" s="412"/>
      <c r="I219" s="452"/>
      <c r="J219" s="452"/>
      <c r="K219" s="452"/>
      <c r="L219" s="452"/>
      <c r="M219" s="412"/>
      <c r="N219" s="412"/>
      <c r="O219" s="176"/>
      <c r="P219" s="110"/>
      <c r="Q219" s="170"/>
      <c r="R219" s="170"/>
      <c r="S219" s="170"/>
      <c r="T219" s="170"/>
      <c r="U219" s="170"/>
      <c r="V219" s="170"/>
    </row>
    <row r="220" spans="1:22" s="246" customFormat="1" ht="18" customHeight="1" x14ac:dyDescent="0.25">
      <c r="A220" s="387">
        <v>4</v>
      </c>
      <c r="B220" s="186"/>
      <c r="C220" s="388" t="s">
        <v>792</v>
      </c>
      <c r="D220" s="1127" t="str">
        <f>Translations!$B$591</f>
        <v>Weryfikator wyznaczony do niniejszego raportu</v>
      </c>
      <c r="E220" s="1127"/>
      <c r="F220" s="1127"/>
      <c r="G220" s="1127"/>
      <c r="H220" s="1127"/>
      <c r="I220" s="1127"/>
      <c r="J220" s="1127"/>
      <c r="K220" s="1127"/>
      <c r="L220" s="1127"/>
      <c r="M220" s="1127"/>
      <c r="N220" s="1127"/>
      <c r="O220" s="186"/>
      <c r="P220" s="118" t="str">
        <f>D220</f>
        <v>Weryfikator wyznaczony do niniejszego raportu</v>
      </c>
      <c r="Q220" s="116"/>
      <c r="R220" s="116"/>
      <c r="S220" s="116"/>
      <c r="T220" s="116"/>
      <c r="U220" s="116"/>
      <c r="V220" s="116"/>
    </row>
    <row r="221" spans="1:22" s="183" customFormat="1" ht="12.75" customHeight="1" x14ac:dyDescent="0.2">
      <c r="A221" s="215"/>
      <c r="B221" s="176"/>
      <c r="C221" s="174"/>
      <c r="D221" s="174"/>
      <c r="E221" s="174"/>
      <c r="F221" s="174"/>
      <c r="G221" s="174"/>
      <c r="H221" s="174"/>
      <c r="I221" s="174"/>
      <c r="J221" s="174"/>
      <c r="K221" s="174"/>
      <c r="L221" s="174"/>
      <c r="M221" s="174"/>
      <c r="N221" s="174"/>
      <c r="O221" s="176"/>
      <c r="P221" s="110"/>
      <c r="Q221" s="170"/>
      <c r="R221" s="170"/>
      <c r="S221" s="170"/>
      <c r="T221" s="170"/>
      <c r="U221" s="170"/>
      <c r="V221" s="170"/>
    </row>
    <row r="222" spans="1:22" s="183" customFormat="1" ht="12.75" customHeight="1" x14ac:dyDescent="0.2">
      <c r="A222" s="215"/>
      <c r="B222" s="176"/>
      <c r="C222" s="446"/>
      <c r="D222" s="448" t="s">
        <v>114</v>
      </c>
      <c r="E222" s="801" t="str">
        <f>Translations!$B$592</f>
        <v>Imię, nazwisko i adres weryfikatora:</v>
      </c>
      <c r="F222" s="802"/>
      <c r="G222" s="802"/>
      <c r="H222" s="802"/>
      <c r="I222" s="802"/>
      <c r="J222" s="802"/>
      <c r="K222" s="802"/>
      <c r="L222" s="802"/>
      <c r="M222" s="802"/>
      <c r="N222" s="802"/>
      <c r="O222" s="176"/>
      <c r="P222" s="110"/>
      <c r="Q222" s="170"/>
      <c r="R222" s="170"/>
      <c r="S222" s="170"/>
      <c r="T222" s="170"/>
      <c r="U222" s="170"/>
      <c r="V222" s="170"/>
    </row>
    <row r="223" spans="1:22" s="183" customFormat="1" ht="12.75" customHeight="1" x14ac:dyDescent="0.2">
      <c r="A223" s="215"/>
      <c r="B223" s="176"/>
      <c r="C223" s="446"/>
      <c r="D223" s="447"/>
      <c r="E223" s="448"/>
      <c r="F223" s="267" t="s">
        <v>117</v>
      </c>
      <c r="G223" s="896" t="str">
        <f>Translations!$B$593</f>
        <v>Nazwa przedsiębiorstwa:</v>
      </c>
      <c r="H223" s="896"/>
      <c r="I223" s="897"/>
      <c r="J223" s="1114"/>
      <c r="K223" s="1115"/>
      <c r="L223" s="1115"/>
      <c r="M223" s="1115"/>
      <c r="N223" s="1116"/>
      <c r="O223" s="176"/>
      <c r="P223" s="110"/>
      <c r="Q223" s="170"/>
      <c r="R223" s="170"/>
      <c r="S223" s="170"/>
      <c r="T223" s="170"/>
      <c r="U223" s="170"/>
      <c r="V223" s="170"/>
    </row>
    <row r="224" spans="1:22" s="183" customFormat="1" ht="12.75" customHeight="1" x14ac:dyDescent="0.2">
      <c r="A224" s="215"/>
      <c r="B224" s="176"/>
      <c r="C224" s="446"/>
      <c r="D224" s="447"/>
      <c r="E224" s="446"/>
      <c r="F224" s="267" t="s">
        <v>118</v>
      </c>
      <c r="G224" s="901" t="str">
        <f>Translations!$B$594</f>
        <v>Ulica, numer:</v>
      </c>
      <c r="H224" s="902"/>
      <c r="I224" s="903"/>
      <c r="J224" s="1107"/>
      <c r="K224" s="1108"/>
      <c r="L224" s="1108"/>
      <c r="M224" s="1108"/>
      <c r="N224" s="1109"/>
      <c r="O224" s="176"/>
      <c r="P224" s="110"/>
      <c r="Q224" s="170"/>
      <c r="R224" s="170"/>
      <c r="S224" s="170"/>
      <c r="T224" s="170"/>
      <c r="U224" s="170"/>
      <c r="V224" s="170"/>
    </row>
    <row r="225" spans="1:22" s="183" customFormat="1" ht="12.75" customHeight="1" x14ac:dyDescent="0.2">
      <c r="A225" s="215"/>
      <c r="B225" s="176"/>
      <c r="C225" s="446"/>
      <c r="D225" s="449"/>
      <c r="E225" s="446"/>
      <c r="F225" s="267" t="s">
        <v>119</v>
      </c>
      <c r="G225" s="901" t="str">
        <f>Translations!$B$104</f>
        <v>Miejscowość:</v>
      </c>
      <c r="H225" s="902"/>
      <c r="I225" s="903"/>
      <c r="J225" s="1107"/>
      <c r="K225" s="1108"/>
      <c r="L225" s="1108"/>
      <c r="M225" s="1108"/>
      <c r="N225" s="1109"/>
      <c r="O225" s="176"/>
      <c r="P225" s="110"/>
      <c r="Q225" s="170"/>
      <c r="R225" s="170"/>
      <c r="S225" s="170"/>
      <c r="T225" s="170"/>
      <c r="U225" s="170"/>
      <c r="V225" s="170"/>
    </row>
    <row r="226" spans="1:22" s="183" customFormat="1" ht="12.75" customHeight="1" x14ac:dyDescent="0.2">
      <c r="A226" s="215"/>
      <c r="B226" s="176"/>
      <c r="C226" s="446"/>
      <c r="D226" s="449"/>
      <c r="E226" s="446"/>
      <c r="F226" s="267" t="s">
        <v>120</v>
      </c>
      <c r="G226" s="901" t="str">
        <f>Translations!$B$106</f>
        <v>Kod pocztowy:</v>
      </c>
      <c r="H226" s="902"/>
      <c r="I226" s="903"/>
      <c r="J226" s="1107"/>
      <c r="K226" s="1108"/>
      <c r="L226" s="1108"/>
      <c r="M226" s="1108"/>
      <c r="N226" s="1109"/>
      <c r="O226" s="176"/>
      <c r="P226" s="110"/>
      <c r="Q226" s="170"/>
      <c r="R226" s="170"/>
      <c r="S226" s="170"/>
      <c r="T226" s="170"/>
      <c r="U226" s="170"/>
      <c r="V226" s="170"/>
    </row>
    <row r="227" spans="1:22" s="183" customFormat="1" ht="12.75" customHeight="1" x14ac:dyDescent="0.2">
      <c r="A227" s="215"/>
      <c r="B227" s="176"/>
      <c r="C227" s="446"/>
      <c r="D227" s="449"/>
      <c r="E227" s="446"/>
      <c r="F227" s="267" t="s">
        <v>121</v>
      </c>
      <c r="G227" s="1105" t="str">
        <f>Translations!$B$107</f>
        <v>Państwo:</v>
      </c>
      <c r="H227" s="908"/>
      <c r="I227" s="909"/>
      <c r="J227" s="1111"/>
      <c r="K227" s="1112"/>
      <c r="L227" s="1112"/>
      <c r="M227" s="1112"/>
      <c r="N227" s="1113"/>
      <c r="O227" s="176"/>
      <c r="P227" s="110"/>
      <c r="Q227" s="170"/>
      <c r="R227" s="170"/>
      <c r="S227" s="170"/>
      <c r="T227" s="170"/>
      <c r="U227" s="170"/>
      <c r="V227" s="170"/>
    </row>
    <row r="228" spans="1:22" s="183" customFormat="1" ht="12.75" customHeight="1" x14ac:dyDescent="0.2">
      <c r="A228" s="215"/>
      <c r="B228" s="176"/>
      <c r="C228" s="174"/>
      <c r="D228" s="174"/>
      <c r="E228" s="174"/>
      <c r="F228" s="174"/>
      <c r="G228" s="174"/>
      <c r="H228" s="174"/>
      <c r="I228" s="174"/>
      <c r="J228" s="174"/>
      <c r="K228" s="174"/>
      <c r="L228" s="174"/>
      <c r="M228" s="174"/>
      <c r="N228" s="174"/>
      <c r="O228" s="176"/>
      <c r="P228" s="110"/>
      <c r="Q228" s="170"/>
      <c r="R228" s="170"/>
      <c r="S228" s="170"/>
      <c r="T228" s="170"/>
      <c r="U228" s="170"/>
      <c r="V228" s="170"/>
    </row>
    <row r="229" spans="1:22" s="183" customFormat="1" ht="12.75" customHeight="1" x14ac:dyDescent="0.2">
      <c r="A229" s="215"/>
      <c r="B229" s="176"/>
      <c r="C229" s="446"/>
      <c r="D229" s="448" t="s">
        <v>115</v>
      </c>
      <c r="E229" s="801" t="str">
        <f>Translations!$B$595</f>
        <v>Imię i nazwisko upoważnionego przedstawiciela weryfikatora:</v>
      </c>
      <c r="F229" s="802"/>
      <c r="G229" s="802"/>
      <c r="H229" s="802"/>
      <c r="I229" s="802"/>
      <c r="J229" s="802"/>
      <c r="K229" s="802"/>
      <c r="L229" s="802"/>
      <c r="M229" s="802"/>
      <c r="N229" s="802"/>
      <c r="O229" s="176"/>
      <c r="P229" s="110"/>
      <c r="Q229" s="170"/>
      <c r="R229" s="170"/>
      <c r="S229" s="170"/>
      <c r="T229" s="170"/>
      <c r="U229" s="170"/>
      <c r="V229" s="170"/>
    </row>
    <row r="230" spans="1:22" s="183" customFormat="1" ht="12.75" customHeight="1" x14ac:dyDescent="0.2">
      <c r="A230" s="215"/>
      <c r="B230" s="176"/>
      <c r="C230" s="446"/>
      <c r="D230" s="449"/>
      <c r="E230" s="1120" t="str">
        <f>Translations!$B$596</f>
        <v>Wyznaczona osoba powinna znać treść niniejszego raportu. Najlepiej, aby był to główny weryfikator wyznaczony do niniejszego raportu.</v>
      </c>
      <c r="F230" s="802"/>
      <c r="G230" s="802"/>
      <c r="H230" s="802"/>
      <c r="I230" s="802"/>
      <c r="J230" s="802"/>
      <c r="K230" s="802"/>
      <c r="L230" s="802"/>
      <c r="M230" s="802"/>
      <c r="N230" s="802"/>
      <c r="O230" s="176"/>
      <c r="P230" s="110"/>
      <c r="Q230" s="170"/>
      <c r="R230" s="170"/>
      <c r="S230" s="170"/>
      <c r="T230" s="170"/>
      <c r="U230" s="170"/>
      <c r="V230" s="170"/>
    </row>
    <row r="231" spans="1:22" s="183" customFormat="1" ht="12.75" customHeight="1" x14ac:dyDescent="0.2">
      <c r="A231" s="215"/>
      <c r="B231" s="176"/>
      <c r="C231" s="446"/>
      <c r="D231" s="449"/>
      <c r="E231" s="446"/>
      <c r="F231" s="267" t="s">
        <v>117</v>
      </c>
      <c r="G231" s="896" t="str">
        <f>Translations!$B$597</f>
        <v>Imię i nazwisko:</v>
      </c>
      <c r="H231" s="896"/>
      <c r="I231" s="897"/>
      <c r="J231" s="1114"/>
      <c r="K231" s="1115"/>
      <c r="L231" s="1115"/>
      <c r="M231" s="1115"/>
      <c r="N231" s="1116"/>
      <c r="O231" s="176"/>
      <c r="P231" s="110"/>
      <c r="Q231" s="170"/>
      <c r="R231" s="170"/>
      <c r="S231" s="170"/>
      <c r="T231" s="170"/>
      <c r="U231" s="170"/>
      <c r="V231" s="170"/>
    </row>
    <row r="232" spans="1:22" s="183" customFormat="1" ht="12.75" customHeight="1" x14ac:dyDescent="0.2">
      <c r="A232" s="215"/>
      <c r="B232" s="176"/>
      <c r="C232" s="446"/>
      <c r="D232" s="447"/>
      <c r="E232" s="446"/>
      <c r="F232" s="267" t="s">
        <v>118</v>
      </c>
      <c r="G232" s="901" t="str">
        <f>Translations!$B$129</f>
        <v>Adres e-mail:</v>
      </c>
      <c r="H232" s="901"/>
      <c r="I232" s="1110"/>
      <c r="J232" s="1107"/>
      <c r="K232" s="1108"/>
      <c r="L232" s="1108"/>
      <c r="M232" s="1108"/>
      <c r="N232" s="1109"/>
      <c r="O232" s="176"/>
      <c r="P232" s="110"/>
      <c r="Q232" s="170"/>
      <c r="R232" s="170"/>
      <c r="S232" s="170"/>
      <c r="T232" s="170"/>
      <c r="U232" s="170"/>
      <c r="V232" s="170"/>
    </row>
    <row r="233" spans="1:22" s="183" customFormat="1" ht="12.75" customHeight="1" x14ac:dyDescent="0.2">
      <c r="A233" s="215"/>
      <c r="B233" s="176"/>
      <c r="C233" s="446"/>
      <c r="D233" s="447"/>
      <c r="E233" s="446"/>
      <c r="F233" s="267" t="s">
        <v>119</v>
      </c>
      <c r="G233" s="901" t="str">
        <f>Translations!$B$128</f>
        <v>Numer telefonu:</v>
      </c>
      <c r="H233" s="901"/>
      <c r="I233" s="1110"/>
      <c r="J233" s="1107"/>
      <c r="K233" s="1108"/>
      <c r="L233" s="1108"/>
      <c r="M233" s="1108"/>
      <c r="N233" s="1109"/>
      <c r="O233" s="176"/>
      <c r="P233" s="110"/>
      <c r="Q233" s="170"/>
      <c r="R233" s="170"/>
      <c r="S233" s="170"/>
      <c r="T233" s="170"/>
      <c r="U233" s="170"/>
      <c r="V233" s="170"/>
    </row>
    <row r="234" spans="1:22" s="183" customFormat="1" ht="12.75" customHeight="1" x14ac:dyDescent="0.2">
      <c r="A234" s="215"/>
      <c r="B234" s="176"/>
      <c r="C234" s="446"/>
      <c r="D234" s="449"/>
      <c r="E234" s="448"/>
      <c r="F234" s="267" t="s">
        <v>120</v>
      </c>
      <c r="G234" s="907" t="str">
        <f>Translations!$B$598</f>
        <v>Faks:</v>
      </c>
      <c r="H234" s="908"/>
      <c r="I234" s="909"/>
      <c r="J234" s="1117"/>
      <c r="K234" s="1118"/>
      <c r="L234" s="1118"/>
      <c r="M234" s="1118"/>
      <c r="N234" s="1119"/>
      <c r="O234" s="176"/>
      <c r="P234" s="110"/>
      <c r="Q234" s="170"/>
      <c r="R234" s="170"/>
      <c r="S234" s="170"/>
      <c r="T234" s="170"/>
      <c r="U234" s="170"/>
      <c r="V234" s="170"/>
    </row>
    <row r="235" spans="1:22" s="183" customFormat="1" ht="12.75" customHeight="1" x14ac:dyDescent="0.2">
      <c r="A235" s="215"/>
      <c r="B235" s="176"/>
      <c r="C235" s="446"/>
      <c r="D235" s="449"/>
      <c r="E235" s="448"/>
      <c r="F235" s="267"/>
      <c r="G235" s="451"/>
      <c r="H235" s="451"/>
      <c r="I235" s="451"/>
      <c r="J235" s="451"/>
      <c r="K235" s="451"/>
      <c r="L235" s="451"/>
      <c r="M235" s="451"/>
      <c r="N235" s="451"/>
      <c r="O235" s="176"/>
      <c r="P235" s="110"/>
      <c r="Q235" s="170"/>
      <c r="R235" s="170"/>
      <c r="S235" s="170"/>
      <c r="T235" s="170"/>
      <c r="U235" s="170"/>
      <c r="V235" s="170"/>
    </row>
    <row r="236" spans="1:22" s="183" customFormat="1" ht="12.75" customHeight="1" x14ac:dyDescent="0.2">
      <c r="A236" s="215"/>
      <c r="B236" s="176"/>
      <c r="C236" s="446"/>
      <c r="D236" s="448" t="s">
        <v>666</v>
      </c>
      <c r="E236" s="801" t="str">
        <f>Translations!$B$599</f>
        <v>Główna osoba wyznaczona do kontaktu ze strony weryfikatora:</v>
      </c>
      <c r="F236" s="802"/>
      <c r="G236" s="802"/>
      <c r="H236" s="802"/>
      <c r="I236" s="802"/>
      <c r="J236" s="802"/>
      <c r="K236" s="802"/>
      <c r="L236" s="802"/>
      <c r="M236" s="802"/>
      <c r="N236" s="802"/>
      <c r="O236" s="176"/>
      <c r="P236" s="110"/>
      <c r="Q236" s="170"/>
      <c r="R236" s="170"/>
      <c r="S236" s="170"/>
      <c r="T236" s="170"/>
      <c r="U236" s="170"/>
      <c r="V236" s="170"/>
    </row>
    <row r="237" spans="1:22" s="183" customFormat="1" ht="12.75" customHeight="1" x14ac:dyDescent="0.2">
      <c r="A237" s="215"/>
      <c r="B237" s="176"/>
      <c r="C237" s="446"/>
      <c r="D237" s="449"/>
      <c r="E237" s="1120" t="str">
        <f>Translations!$B$600</f>
        <v xml:space="preserve">Wyznaczona osoba powinna znać treść niniejszego raportu. </v>
      </c>
      <c r="F237" s="802"/>
      <c r="G237" s="802"/>
      <c r="H237" s="802"/>
      <c r="I237" s="802"/>
      <c r="J237" s="802"/>
      <c r="K237" s="802"/>
      <c r="L237" s="802"/>
      <c r="M237" s="802"/>
      <c r="N237" s="802"/>
      <c r="O237" s="176"/>
      <c r="P237" s="110"/>
      <c r="Q237" s="170"/>
      <c r="R237" s="170"/>
      <c r="S237" s="170"/>
      <c r="T237" s="170"/>
      <c r="U237" s="170"/>
      <c r="V237" s="170"/>
    </row>
    <row r="238" spans="1:22" s="183" customFormat="1" ht="12.75" customHeight="1" x14ac:dyDescent="0.2">
      <c r="A238" s="215"/>
      <c r="B238" s="176"/>
      <c r="C238" s="446"/>
      <c r="D238" s="449"/>
      <c r="E238" s="446"/>
      <c r="F238" s="267" t="s">
        <v>117</v>
      </c>
      <c r="G238" s="896" t="str">
        <f>Translations!$B$597</f>
        <v>Imię i nazwisko:</v>
      </c>
      <c r="H238" s="896"/>
      <c r="I238" s="897"/>
      <c r="J238" s="1121"/>
      <c r="K238" s="1122"/>
      <c r="L238" s="1122"/>
      <c r="M238" s="1122"/>
      <c r="N238" s="1123"/>
      <c r="O238" s="176"/>
      <c r="P238" s="110"/>
      <c r="Q238" s="170"/>
      <c r="R238" s="170"/>
      <c r="S238" s="170"/>
      <c r="T238" s="170"/>
      <c r="U238" s="170"/>
      <c r="V238" s="170"/>
    </row>
    <row r="239" spans="1:22" s="183" customFormat="1" ht="12.75" customHeight="1" x14ac:dyDescent="0.2">
      <c r="A239" s="215"/>
      <c r="B239" s="176"/>
      <c r="C239" s="446"/>
      <c r="D239" s="447"/>
      <c r="E239" s="446"/>
      <c r="F239" s="267" t="s">
        <v>118</v>
      </c>
      <c r="G239" s="901" t="str">
        <f>Translations!$B$129</f>
        <v>Adres e-mail:</v>
      </c>
      <c r="H239" s="901"/>
      <c r="I239" s="1110"/>
      <c r="J239" s="1124"/>
      <c r="K239" s="1125"/>
      <c r="L239" s="1125"/>
      <c r="M239" s="1125"/>
      <c r="N239" s="1126"/>
      <c r="O239" s="176"/>
      <c r="P239" s="110"/>
      <c r="Q239" s="170"/>
      <c r="R239" s="170"/>
      <c r="S239" s="170"/>
      <c r="T239" s="170"/>
      <c r="U239" s="170"/>
      <c r="V239" s="170"/>
    </row>
    <row r="240" spans="1:22" s="183" customFormat="1" ht="12.75" customHeight="1" x14ac:dyDescent="0.2">
      <c r="A240" s="215"/>
      <c r="B240" s="176"/>
      <c r="C240" s="446"/>
      <c r="D240" s="447"/>
      <c r="E240" s="446"/>
      <c r="F240" s="267" t="s">
        <v>119</v>
      </c>
      <c r="G240" s="901" t="str">
        <f>Translations!$B$128</f>
        <v>Numer telefonu:</v>
      </c>
      <c r="H240" s="901"/>
      <c r="I240" s="1110"/>
      <c r="J240" s="1124"/>
      <c r="K240" s="1125"/>
      <c r="L240" s="1125"/>
      <c r="M240" s="1125"/>
      <c r="N240" s="1126"/>
      <c r="O240" s="176"/>
      <c r="P240" s="110"/>
      <c r="Q240" s="170"/>
      <c r="R240" s="170"/>
      <c r="S240" s="170"/>
      <c r="T240" s="170"/>
      <c r="U240" s="170"/>
      <c r="V240" s="170"/>
    </row>
    <row r="241" spans="1:22" s="183" customFormat="1" ht="12.75" customHeight="1" x14ac:dyDescent="0.2">
      <c r="A241" s="215"/>
      <c r="B241" s="176"/>
      <c r="C241" s="446"/>
      <c r="D241" s="449"/>
      <c r="E241" s="448"/>
      <c r="F241" s="267" t="s">
        <v>120</v>
      </c>
      <c r="G241" s="907" t="str">
        <f>Translations!$B$598</f>
        <v>Faks:</v>
      </c>
      <c r="H241" s="908"/>
      <c r="I241" s="909"/>
      <c r="J241" s="1099"/>
      <c r="K241" s="1100"/>
      <c r="L241" s="1100"/>
      <c r="M241" s="1100"/>
      <c r="N241" s="1101"/>
      <c r="O241" s="176"/>
      <c r="P241" s="110"/>
      <c r="Q241" s="170"/>
      <c r="R241" s="170"/>
      <c r="S241" s="170"/>
      <c r="T241" s="170"/>
      <c r="U241" s="170"/>
      <c r="V241" s="170"/>
    </row>
    <row r="242" spans="1:22" s="183" customFormat="1" ht="12.75" customHeight="1" x14ac:dyDescent="0.2">
      <c r="A242" s="215"/>
      <c r="B242" s="176"/>
      <c r="C242" s="174"/>
      <c r="D242" s="174"/>
      <c r="E242" s="174"/>
      <c r="F242" s="174"/>
      <c r="G242" s="174"/>
      <c r="H242" s="174"/>
      <c r="I242" s="174"/>
      <c r="J242" s="174"/>
      <c r="K242" s="174"/>
      <c r="L242" s="174"/>
      <c r="M242" s="174"/>
      <c r="N242" s="174"/>
      <c r="O242" s="176"/>
      <c r="P242" s="110"/>
      <c r="Q242" s="170"/>
      <c r="R242" s="170"/>
      <c r="S242" s="170"/>
      <c r="T242" s="170"/>
      <c r="U242" s="170"/>
      <c r="V242" s="170"/>
    </row>
    <row r="243" spans="1:22" s="183" customFormat="1" ht="12.75" customHeight="1" x14ac:dyDescent="0.2">
      <c r="A243" s="215"/>
      <c r="B243" s="176"/>
      <c r="C243" s="446"/>
      <c r="D243" s="448" t="s">
        <v>116</v>
      </c>
      <c r="E243" s="801" t="str">
        <f>Translations!$B$601</f>
        <v>Informacje dotyczące akredytacji weryfikatora:</v>
      </c>
      <c r="F243" s="802"/>
      <c r="G243" s="802"/>
      <c r="H243" s="802"/>
      <c r="I243" s="802"/>
      <c r="J243" s="802"/>
      <c r="K243" s="802"/>
      <c r="L243" s="802"/>
      <c r="M243" s="802"/>
      <c r="N243" s="802"/>
      <c r="O243" s="176"/>
      <c r="P243" s="110"/>
      <c r="Q243" s="170"/>
      <c r="R243" s="170"/>
      <c r="S243" s="170"/>
      <c r="T243" s="170"/>
      <c r="U243" s="170"/>
      <c r="V243" s="170"/>
    </row>
    <row r="244" spans="1:22" s="183" customFormat="1" ht="12.75" customHeight="1" x14ac:dyDescent="0.2">
      <c r="A244" s="215"/>
      <c r="B244" s="176"/>
      <c r="C244" s="446"/>
      <c r="D244" s="447"/>
      <c r="E244" s="448"/>
      <c r="F244" s="267" t="s">
        <v>117</v>
      </c>
      <c r="G244" s="896" t="str">
        <f>Translations!$B$602</f>
        <v>Akredytujące państwo członkowskie:</v>
      </c>
      <c r="H244" s="896"/>
      <c r="I244" s="897"/>
      <c r="J244" s="1114"/>
      <c r="K244" s="1115"/>
      <c r="L244" s="1115"/>
      <c r="M244" s="1115"/>
      <c r="N244" s="1116"/>
      <c r="O244" s="176"/>
      <c r="P244" s="110"/>
      <c r="Q244" s="170"/>
      <c r="R244" s="170"/>
      <c r="S244" s="170"/>
      <c r="T244" s="170"/>
      <c r="U244" s="170"/>
      <c r="V244" s="170"/>
    </row>
    <row r="245" spans="1:22" s="183" customFormat="1" ht="12.75" customHeight="1" x14ac:dyDescent="0.2">
      <c r="A245" s="215"/>
      <c r="B245" s="176"/>
      <c r="C245" s="446"/>
      <c r="D245" s="447"/>
      <c r="E245" s="448"/>
      <c r="F245" s="267" t="s">
        <v>118</v>
      </c>
      <c r="G245" s="901" t="str">
        <f>Translations!$B$603</f>
        <v>Nazwa krajowej jednostki akredytującej:</v>
      </c>
      <c r="H245" s="901"/>
      <c r="I245" s="1110"/>
      <c r="J245" s="1107"/>
      <c r="K245" s="1108"/>
      <c r="L245" s="1108"/>
      <c r="M245" s="1108"/>
      <c r="N245" s="1109"/>
      <c r="O245" s="176"/>
      <c r="P245" s="110"/>
      <c r="Q245" s="170"/>
      <c r="R245" s="170"/>
      <c r="S245" s="170"/>
      <c r="T245" s="170"/>
      <c r="U245" s="170"/>
      <c r="V245" s="170"/>
    </row>
    <row r="246" spans="1:22" s="183" customFormat="1" ht="12.75" customHeight="1" x14ac:dyDescent="0.2">
      <c r="A246" s="215"/>
      <c r="B246" s="176"/>
      <c r="C246" s="446"/>
      <c r="D246" s="447"/>
      <c r="E246" s="448"/>
      <c r="F246" s="267" t="s">
        <v>119</v>
      </c>
      <c r="G246" s="1105" t="str">
        <f>Translations!$B$604</f>
        <v>Numer rejestracyjny wydany przez jednostkę akredytującą:</v>
      </c>
      <c r="H246" s="1105"/>
      <c r="I246" s="1106"/>
      <c r="J246" s="1111"/>
      <c r="K246" s="1112"/>
      <c r="L246" s="1112"/>
      <c r="M246" s="1112"/>
      <c r="N246" s="1113"/>
      <c r="O246" s="176"/>
      <c r="P246" s="110"/>
      <c r="Q246" s="170"/>
      <c r="R246" s="170"/>
      <c r="S246" s="170"/>
      <c r="T246" s="170"/>
      <c r="U246" s="170"/>
      <c r="V246" s="170"/>
    </row>
    <row r="247" spans="1:22" s="183" customFormat="1" ht="12.75" customHeight="1" x14ac:dyDescent="0.2">
      <c r="A247" s="175" t="s">
        <v>620</v>
      </c>
      <c r="B247" s="176"/>
      <c r="C247" s="216"/>
      <c r="D247" s="216"/>
      <c r="E247" s="450"/>
      <c r="F247" s="412"/>
      <c r="G247" s="266"/>
      <c r="H247" s="412"/>
      <c r="I247" s="452"/>
      <c r="J247" s="452"/>
      <c r="K247" s="452"/>
      <c r="L247" s="452"/>
      <c r="M247" s="412"/>
      <c r="N247" s="412"/>
      <c r="O247" s="176"/>
      <c r="P247" s="110"/>
      <c r="Q247" s="170"/>
      <c r="R247" s="170"/>
      <c r="S247" s="170"/>
      <c r="T247" s="170"/>
      <c r="U247" s="170"/>
      <c r="V247" s="170"/>
    </row>
    <row r="248" spans="1:22" s="183" customFormat="1" ht="12.6" hidden="1" customHeight="1" x14ac:dyDescent="0.25">
      <c r="A248" s="147" t="s">
        <v>246</v>
      </c>
      <c r="B248" s="147" t="s">
        <v>257</v>
      </c>
      <c r="C248" s="147" t="s">
        <v>257</v>
      </c>
      <c r="D248" s="147" t="s">
        <v>257</v>
      </c>
      <c r="E248" s="147" t="s">
        <v>257</v>
      </c>
      <c r="F248" s="147" t="s">
        <v>257</v>
      </c>
      <c r="G248" s="147" t="s">
        <v>257</v>
      </c>
      <c r="H248" s="147" t="s">
        <v>257</v>
      </c>
      <c r="I248" s="147" t="s">
        <v>257</v>
      </c>
      <c r="J248" s="147" t="s">
        <v>257</v>
      </c>
      <c r="K248" s="147" t="s">
        <v>257</v>
      </c>
      <c r="L248" s="147" t="s">
        <v>257</v>
      </c>
      <c r="M248" s="147" t="s">
        <v>257</v>
      </c>
      <c r="N248" s="147" t="s">
        <v>257</v>
      </c>
      <c r="O248" s="147" t="s">
        <v>257</v>
      </c>
      <c r="P248" s="147" t="s">
        <v>257</v>
      </c>
      <c r="Q248" s="147" t="s">
        <v>257</v>
      </c>
      <c r="R248" s="147" t="s">
        <v>257</v>
      </c>
      <c r="S248" s="147" t="s">
        <v>257</v>
      </c>
      <c r="T248" s="147" t="s">
        <v>257</v>
      </c>
      <c r="U248" s="147" t="s">
        <v>257</v>
      </c>
      <c r="V248" s="147" t="s">
        <v>257</v>
      </c>
    </row>
    <row r="249" spans="1:22" s="183" customFormat="1" ht="12.6" hidden="1" customHeight="1" x14ac:dyDescent="0.2">
      <c r="A249" s="170" t="s">
        <v>246</v>
      </c>
      <c r="B249" s="170"/>
      <c r="C249" s="170"/>
      <c r="D249" s="170"/>
      <c r="E249" s="170"/>
      <c r="F249" s="170"/>
      <c r="G249" s="170"/>
      <c r="H249" s="170"/>
      <c r="I249" s="170"/>
      <c r="J249" s="170"/>
      <c r="K249" s="170"/>
      <c r="L249" s="170"/>
      <c r="M249" s="170"/>
      <c r="N249" s="170"/>
      <c r="O249" s="170" t="s">
        <v>600</v>
      </c>
      <c r="P249" s="170"/>
      <c r="Q249" s="110"/>
      <c r="R249" s="170"/>
      <c r="S249" s="170"/>
      <c r="T249" s="170"/>
      <c r="U249" s="170"/>
      <c r="V249" s="170"/>
    </row>
    <row r="250" spans="1:22" ht="12.75" hidden="1" x14ac:dyDescent="0.2">
      <c r="A250" s="170" t="s">
        <v>246</v>
      </c>
    </row>
    <row r="279" spans="1:1" ht="12.75" hidden="1" x14ac:dyDescent="0.2">
      <c r="A279" s="170" t="s">
        <v>246</v>
      </c>
    </row>
  </sheetData>
  <sheetProtection sheet="1" objects="1" scenarios="1" formatCells="0" formatColumns="0" formatRows="0"/>
  <mergeCells count="361">
    <mergeCell ref="D143:N143"/>
    <mergeCell ref="E133:F133"/>
    <mergeCell ref="H133:I133"/>
    <mergeCell ref="E134:F134"/>
    <mergeCell ref="H134:I134"/>
    <mergeCell ref="E135:F135"/>
    <mergeCell ref="H135:I135"/>
    <mergeCell ref="E136:F136"/>
    <mergeCell ref="H136:I136"/>
    <mergeCell ref="E142:F142"/>
    <mergeCell ref="H142:I142"/>
    <mergeCell ref="E137:F137"/>
    <mergeCell ref="H137:I137"/>
    <mergeCell ref="E138:F138"/>
    <mergeCell ref="H138:I138"/>
    <mergeCell ref="E139:F139"/>
    <mergeCell ref="H139:I139"/>
    <mergeCell ref="E140:F140"/>
    <mergeCell ref="H140:I140"/>
    <mergeCell ref="E141:F141"/>
    <mergeCell ref="H141:I141"/>
    <mergeCell ref="E162:F162"/>
    <mergeCell ref="H162:I162"/>
    <mergeCell ref="E163:F163"/>
    <mergeCell ref="H163:I163"/>
    <mergeCell ref="H146:I146"/>
    <mergeCell ref="E146:F146"/>
    <mergeCell ref="H145:I145"/>
    <mergeCell ref="E145:F145"/>
    <mergeCell ref="H144:I144"/>
    <mergeCell ref="E144:F144"/>
    <mergeCell ref="E157:F157"/>
    <mergeCell ref="H157:I157"/>
    <mergeCell ref="E158:F158"/>
    <mergeCell ref="H158:I158"/>
    <mergeCell ref="E159:F159"/>
    <mergeCell ref="H159:I159"/>
    <mergeCell ref="E160:F160"/>
    <mergeCell ref="H160:I160"/>
    <mergeCell ref="E161:F161"/>
    <mergeCell ref="H161:I161"/>
    <mergeCell ref="E152:F152"/>
    <mergeCell ref="H152:I152"/>
    <mergeCell ref="E153:F153"/>
    <mergeCell ref="H153:I153"/>
    <mergeCell ref="E154:F154"/>
    <mergeCell ref="H154:I154"/>
    <mergeCell ref="E155:F155"/>
    <mergeCell ref="H155:I155"/>
    <mergeCell ref="E156:F156"/>
    <mergeCell ref="H156:I156"/>
    <mergeCell ref="E147:F147"/>
    <mergeCell ref="H147:I147"/>
    <mergeCell ref="E148:F148"/>
    <mergeCell ref="H148:I148"/>
    <mergeCell ref="E149:F149"/>
    <mergeCell ref="H149:I149"/>
    <mergeCell ref="E150:F150"/>
    <mergeCell ref="H150:I150"/>
    <mergeCell ref="E151:F151"/>
    <mergeCell ref="H151:I151"/>
    <mergeCell ref="E128:F128"/>
    <mergeCell ref="H128:I128"/>
    <mergeCell ref="E129:F129"/>
    <mergeCell ref="H129:I129"/>
    <mergeCell ref="E130:F130"/>
    <mergeCell ref="H130:I130"/>
    <mergeCell ref="E131:F131"/>
    <mergeCell ref="H131:I131"/>
    <mergeCell ref="E132:F132"/>
    <mergeCell ref="H132:I132"/>
    <mergeCell ref="H123:I123"/>
    <mergeCell ref="E124:F124"/>
    <mergeCell ref="H124:I124"/>
    <mergeCell ref="E125:F125"/>
    <mergeCell ref="H125:I125"/>
    <mergeCell ref="E126:F126"/>
    <mergeCell ref="H126:I126"/>
    <mergeCell ref="E127:F127"/>
    <mergeCell ref="H127:I127"/>
    <mergeCell ref="D8:N8"/>
    <mergeCell ref="D6:N6"/>
    <mergeCell ref="D37:N37"/>
    <mergeCell ref="D11:M11"/>
    <mergeCell ref="D12:M12"/>
    <mergeCell ref="D13:M13"/>
    <mergeCell ref="D21:N21"/>
    <mergeCell ref="E66:H66"/>
    <mergeCell ref="E65:H65"/>
    <mergeCell ref="I65:L65"/>
    <mergeCell ref="I66:L66"/>
    <mergeCell ref="E39:H39"/>
    <mergeCell ref="I39:L39"/>
    <mergeCell ref="E51:H51"/>
    <mergeCell ref="I51:L51"/>
    <mergeCell ref="I47:J47"/>
    <mergeCell ref="K47:L47"/>
    <mergeCell ref="I43:L43"/>
    <mergeCell ref="E43:H43"/>
    <mergeCell ref="E47:H47"/>
    <mergeCell ref="E59:N59"/>
    <mergeCell ref="E58:N58"/>
    <mergeCell ref="D60:N60"/>
    <mergeCell ref="D15:M15"/>
    <mergeCell ref="B2:D4"/>
    <mergeCell ref="G2:H2"/>
    <mergeCell ref="I2:J2"/>
    <mergeCell ref="K2:L2"/>
    <mergeCell ref="M2:N2"/>
    <mergeCell ref="E3:F3"/>
    <mergeCell ref="G3:H3"/>
    <mergeCell ref="I3:J3"/>
    <mergeCell ref="K3:L3"/>
    <mergeCell ref="M3:N3"/>
    <mergeCell ref="E4:F4"/>
    <mergeCell ref="G4:H4"/>
    <mergeCell ref="I4:J4"/>
    <mergeCell ref="K4:L4"/>
    <mergeCell ref="M4:N4"/>
    <mergeCell ref="E168:L168"/>
    <mergeCell ref="D165:N165"/>
    <mergeCell ref="E99:N99"/>
    <mergeCell ref="D101:N101"/>
    <mergeCell ref="E104:F104"/>
    <mergeCell ref="E110:F110"/>
    <mergeCell ref="E120:F120"/>
    <mergeCell ref="E121:F121"/>
    <mergeCell ref="H102:I102"/>
    <mergeCell ref="H103:I103"/>
    <mergeCell ref="H104:I104"/>
    <mergeCell ref="H110:I110"/>
    <mergeCell ref="H120:I120"/>
    <mergeCell ref="H121:I121"/>
    <mergeCell ref="E100:N100"/>
    <mergeCell ref="E102:F102"/>
    <mergeCell ref="E103:F103"/>
    <mergeCell ref="E105:F105"/>
    <mergeCell ref="H105:I105"/>
    <mergeCell ref="E106:F106"/>
    <mergeCell ref="H106:I106"/>
    <mergeCell ref="E116:F116"/>
    <mergeCell ref="D122:N122"/>
    <mergeCell ref="E123:F123"/>
    <mergeCell ref="D17:M17"/>
    <mergeCell ref="D16:M16"/>
    <mergeCell ref="E113:F113"/>
    <mergeCell ref="H113:I113"/>
    <mergeCell ref="E107:F107"/>
    <mergeCell ref="H107:I107"/>
    <mergeCell ref="E108:F108"/>
    <mergeCell ref="H108:I108"/>
    <mergeCell ref="E109:F109"/>
    <mergeCell ref="H109:I109"/>
    <mergeCell ref="E111:F111"/>
    <mergeCell ref="H111:I111"/>
    <mergeCell ref="E112:F112"/>
    <mergeCell ref="H112:I112"/>
    <mergeCell ref="D98:N98"/>
    <mergeCell ref="E85:H85"/>
    <mergeCell ref="I85:L85"/>
    <mergeCell ref="D61:N61"/>
    <mergeCell ref="E77:N77"/>
    <mergeCell ref="E28:N28"/>
    <mergeCell ref="F29:J29"/>
    <mergeCell ref="K29:L29"/>
    <mergeCell ref="F30:J30"/>
    <mergeCell ref="K30:L30"/>
    <mergeCell ref="K31:L31"/>
    <mergeCell ref="F27:N27"/>
    <mergeCell ref="E24:N24"/>
    <mergeCell ref="E25:N25"/>
    <mergeCell ref="E26:N26"/>
    <mergeCell ref="F31:J31"/>
    <mergeCell ref="F32:N32"/>
    <mergeCell ref="D35:N35"/>
    <mergeCell ref="I44:L44"/>
    <mergeCell ref="I40:L40"/>
    <mergeCell ref="I41:L41"/>
    <mergeCell ref="I45:L45"/>
    <mergeCell ref="K48:L48"/>
    <mergeCell ref="K49:L49"/>
    <mergeCell ref="I52:L52"/>
    <mergeCell ref="I53:L53"/>
    <mergeCell ref="E79:J79"/>
    <mergeCell ref="I75:L75"/>
    <mergeCell ref="E75:G75"/>
    <mergeCell ref="E74:N74"/>
    <mergeCell ref="E68:H68"/>
    <mergeCell ref="I68:L68"/>
    <mergeCell ref="E69:H69"/>
    <mergeCell ref="E71:H71"/>
    <mergeCell ref="E81:H81"/>
    <mergeCell ref="I71:L71"/>
    <mergeCell ref="E72:H72"/>
    <mergeCell ref="I72:L72"/>
    <mergeCell ref="E93:H93"/>
    <mergeCell ref="I69:L69"/>
    <mergeCell ref="D86:N86"/>
    <mergeCell ref="E73:N73"/>
    <mergeCell ref="I82:L82"/>
    <mergeCell ref="I83:L83"/>
    <mergeCell ref="I84:L84"/>
    <mergeCell ref="E82:H82"/>
    <mergeCell ref="I81:L81"/>
    <mergeCell ref="I90:L90"/>
    <mergeCell ref="I91:L91"/>
    <mergeCell ref="E87:H87"/>
    <mergeCell ref="E88:H88"/>
    <mergeCell ref="E89:H89"/>
    <mergeCell ref="E90:H90"/>
    <mergeCell ref="E91:H91"/>
    <mergeCell ref="D92:N92"/>
    <mergeCell ref="J185:N185"/>
    <mergeCell ref="G187:I187"/>
    <mergeCell ref="J187:N187"/>
    <mergeCell ref="G188:I188"/>
    <mergeCell ref="J188:N188"/>
    <mergeCell ref="I96:L96"/>
    <mergeCell ref="I97:L97"/>
    <mergeCell ref="E83:H83"/>
    <mergeCell ref="E84:H84"/>
    <mergeCell ref="I87:L87"/>
    <mergeCell ref="I88:L88"/>
    <mergeCell ref="I89:L89"/>
    <mergeCell ref="H116:I116"/>
    <mergeCell ref="E114:F114"/>
    <mergeCell ref="H114:I114"/>
    <mergeCell ref="E115:F115"/>
    <mergeCell ref="H115:I115"/>
    <mergeCell ref="E119:F119"/>
    <mergeCell ref="H119:I119"/>
    <mergeCell ref="E117:F117"/>
    <mergeCell ref="H117:I117"/>
    <mergeCell ref="E118:F118"/>
    <mergeCell ref="H118:I118"/>
    <mergeCell ref="E167:L167"/>
    <mergeCell ref="G218:I218"/>
    <mergeCell ref="J218:N218"/>
    <mergeCell ref="E94:H94"/>
    <mergeCell ref="E95:H95"/>
    <mergeCell ref="E96:H96"/>
    <mergeCell ref="E97:H97"/>
    <mergeCell ref="I93:L93"/>
    <mergeCell ref="G179:I179"/>
    <mergeCell ref="J179:N179"/>
    <mergeCell ref="G180:I180"/>
    <mergeCell ref="J180:N180"/>
    <mergeCell ref="G181:I181"/>
    <mergeCell ref="J181:N181"/>
    <mergeCell ref="I94:L94"/>
    <mergeCell ref="I95:L95"/>
    <mergeCell ref="G215:I215"/>
    <mergeCell ref="J215:N215"/>
    <mergeCell ref="G216:I216"/>
    <mergeCell ref="J216:N216"/>
    <mergeCell ref="G217:I217"/>
    <mergeCell ref="J217:N217"/>
    <mergeCell ref="G182:I182"/>
    <mergeCell ref="J182:N182"/>
    <mergeCell ref="G183:I183"/>
    <mergeCell ref="G224:I224"/>
    <mergeCell ref="D220:N220"/>
    <mergeCell ref="J233:N233"/>
    <mergeCell ref="G226:I226"/>
    <mergeCell ref="J224:N224"/>
    <mergeCell ref="J232:N232"/>
    <mergeCell ref="J227:N227"/>
    <mergeCell ref="E230:N230"/>
    <mergeCell ref="G223:I223"/>
    <mergeCell ref="J223:N223"/>
    <mergeCell ref="J225:N225"/>
    <mergeCell ref="G246:I246"/>
    <mergeCell ref="J226:N226"/>
    <mergeCell ref="G232:I232"/>
    <mergeCell ref="J246:N246"/>
    <mergeCell ref="G245:I245"/>
    <mergeCell ref="J245:N245"/>
    <mergeCell ref="E243:N243"/>
    <mergeCell ref="J244:N244"/>
    <mergeCell ref="J234:N234"/>
    <mergeCell ref="G231:I231"/>
    <mergeCell ref="G227:I227"/>
    <mergeCell ref="J231:N231"/>
    <mergeCell ref="G233:I233"/>
    <mergeCell ref="E229:N229"/>
    <mergeCell ref="G244:I244"/>
    <mergeCell ref="E236:N236"/>
    <mergeCell ref="E237:N237"/>
    <mergeCell ref="G238:I238"/>
    <mergeCell ref="J238:N238"/>
    <mergeCell ref="G239:I239"/>
    <mergeCell ref="J239:N239"/>
    <mergeCell ref="G240:I240"/>
    <mergeCell ref="J240:N240"/>
    <mergeCell ref="G241:I241"/>
    <mergeCell ref="J241:N241"/>
    <mergeCell ref="G171:I171"/>
    <mergeCell ref="J171:N171"/>
    <mergeCell ref="G172:I172"/>
    <mergeCell ref="J172:N172"/>
    <mergeCell ref="G173:I173"/>
    <mergeCell ref="J173:N173"/>
    <mergeCell ref="G174:I174"/>
    <mergeCell ref="J174:N174"/>
    <mergeCell ref="G175:I175"/>
    <mergeCell ref="J175:N175"/>
    <mergeCell ref="G176:I176"/>
    <mergeCell ref="J176:N176"/>
    <mergeCell ref="G177:I177"/>
    <mergeCell ref="J177:N177"/>
    <mergeCell ref="G212:I212"/>
    <mergeCell ref="J212:N212"/>
    <mergeCell ref="G213:I213"/>
    <mergeCell ref="J213:N213"/>
    <mergeCell ref="G214:I214"/>
    <mergeCell ref="J214:N214"/>
    <mergeCell ref="G234:I234"/>
    <mergeCell ref="G225:I225"/>
    <mergeCell ref="E222:N222"/>
    <mergeCell ref="G208:I208"/>
    <mergeCell ref="J208:N208"/>
    <mergeCell ref="G189:I189"/>
    <mergeCell ref="J189:N189"/>
    <mergeCell ref="G190:I190"/>
    <mergeCell ref="J190:N190"/>
    <mergeCell ref="G191:I191"/>
    <mergeCell ref="J191:N191"/>
    <mergeCell ref="G192:I192"/>
    <mergeCell ref="J192:N192"/>
    <mergeCell ref="G193:I193"/>
    <mergeCell ref="J193:N193"/>
    <mergeCell ref="G207:I207"/>
    <mergeCell ref="J207:N207"/>
    <mergeCell ref="G205:I205"/>
    <mergeCell ref="J205:N205"/>
    <mergeCell ref="G206:I206"/>
    <mergeCell ref="J206:N206"/>
    <mergeCell ref="J183:N183"/>
    <mergeCell ref="G184:I184"/>
    <mergeCell ref="J184:N184"/>
    <mergeCell ref="G185:I185"/>
    <mergeCell ref="G209:I209"/>
    <mergeCell ref="J209:N209"/>
    <mergeCell ref="G210:I210"/>
    <mergeCell ref="J210:N210"/>
    <mergeCell ref="G196:I196"/>
    <mergeCell ref="J196:N196"/>
    <mergeCell ref="G197:I197"/>
    <mergeCell ref="J197:N197"/>
    <mergeCell ref="G198:I198"/>
    <mergeCell ref="J198:N198"/>
    <mergeCell ref="G199:I199"/>
    <mergeCell ref="J199:N199"/>
    <mergeCell ref="G200:I200"/>
    <mergeCell ref="J200:N200"/>
    <mergeCell ref="G201:I201"/>
    <mergeCell ref="J201:N201"/>
    <mergeCell ref="G202:I202"/>
    <mergeCell ref="J202:N202"/>
    <mergeCell ref="G204:I204"/>
    <mergeCell ref="J204:N204"/>
  </mergeCells>
  <conditionalFormatting sqref="E103:N121">
    <cfRule type="expression" dxfId="97" priority="4">
      <formula>$P$103</formula>
    </cfRule>
  </conditionalFormatting>
  <conditionalFormatting sqref="E124:N142">
    <cfRule type="expression" dxfId="96" priority="3">
      <formula>$P$124</formula>
    </cfRule>
  </conditionalFormatting>
  <conditionalFormatting sqref="E145:N163">
    <cfRule type="expression" dxfId="95" priority="2">
      <formula>$P$145</formula>
    </cfRule>
  </conditionalFormatting>
  <conditionalFormatting sqref="I45:L45">
    <cfRule type="containsText" dxfId="94" priority="1" operator="containsText" text="!">
      <formula>NOT(ISERROR(SEARCH("!",I45)))</formula>
    </cfRule>
  </conditionalFormatting>
  <conditionalFormatting sqref="L55:L57">
    <cfRule type="expression" dxfId="93" priority="5">
      <formula>$P$55</formula>
    </cfRule>
  </conditionalFormatting>
  <dataValidations count="4">
    <dataValidation type="list" allowBlank="1" showInputMessage="1" showErrorMessage="1" sqref="I44:L44">
      <formula1>EUconst_MSlist</formula1>
    </dataValidation>
    <dataValidation type="list" allowBlank="1" showInputMessage="1" showErrorMessage="1" sqref="D13">
      <formula1>EUconst_ConfirmAllowUseOfData</formula1>
    </dataValidation>
    <dataValidation type="list" allowBlank="1" showInputMessage="1" showErrorMessage="1" sqref="L56">
      <formula1>Euconst_TrueFalse</formula1>
    </dataValidation>
    <dataValidation type="list" allowBlank="1" showInputMessage="1" showErrorMessage="1" sqref="D17:M17">
      <formula1>EUconst_ConfirmHistoricalEmissions</formula1>
    </dataValidation>
  </dataValidations>
  <hyperlinks>
    <hyperlink ref="G2:H2" location="JUMP_TOC_Home" display="Table of contents"/>
    <hyperlink ref="F34:N34" location="JUMP_K_III2" display="Upon entries made below, the attributable emissions are calculated in section K.III.2 of the summary sheet."/>
    <hyperlink ref="E26:N26" location="JUMP_CNPSummary" display="Further instructions can be found in the &quot;CNPSummary&quot; sheet of this template."/>
  </hyperlinks>
  <pageMargins left="0.7" right="0.7" top="0.78740157499999996" bottom="0.78740157499999996" header="0.3" footer="0.3"/>
  <pageSetup paperSize="9" scale="56" orientation="portrait" r:id="rId1"/>
  <colBreaks count="1" manualBreakCount="1">
    <brk id="1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8">
    <tabColor theme="4" tint="0.39997558519241921"/>
  </sheetPr>
  <dimension ref="A1:AE49"/>
  <sheetViews>
    <sheetView zoomScaleNormal="100" workbookViewId="0">
      <pane ySplit="4" topLeftCell="A5" activePane="bottomLeft" state="frozen"/>
      <selection activeCell="P38" sqref="P38"/>
      <selection pane="bottomLeft" activeCell="I14" sqref="I14"/>
    </sheetView>
  </sheetViews>
  <sheetFormatPr defaultColWidth="11.42578125" defaultRowHeight="14.25" x14ac:dyDescent="0.2"/>
  <cols>
    <col min="1" max="1" width="5.85546875" style="416" hidden="1" customWidth="1"/>
    <col min="2" max="4" width="5.85546875" style="176" customWidth="1"/>
    <col min="5" max="14" width="12.85546875" style="176" customWidth="1"/>
    <col min="15" max="15" width="5.85546875" style="176" customWidth="1"/>
    <col min="16" max="31" width="11.42578125" style="110" hidden="1" customWidth="1"/>
    <col min="32" max="16384" width="11.42578125" style="173"/>
  </cols>
  <sheetData>
    <row r="1" spans="1:31" ht="15" hidden="1" thickBot="1" x14ac:dyDescent="0.25">
      <c r="A1" s="453" t="s">
        <v>246</v>
      </c>
      <c r="B1" s="170"/>
      <c r="C1" s="170"/>
      <c r="D1" s="170"/>
      <c r="E1" s="170"/>
      <c r="F1" s="170"/>
      <c r="G1" s="170"/>
      <c r="H1" s="170"/>
      <c r="I1" s="170"/>
      <c r="J1" s="170"/>
      <c r="K1" s="170"/>
      <c r="L1" s="170"/>
      <c r="M1" s="170"/>
      <c r="N1" s="170"/>
      <c r="O1" s="170"/>
      <c r="P1" s="110" t="s">
        <v>246</v>
      </c>
      <c r="Q1" s="110" t="s">
        <v>246</v>
      </c>
      <c r="R1" s="110" t="s">
        <v>246</v>
      </c>
      <c r="S1" s="110" t="s">
        <v>246</v>
      </c>
      <c r="T1" s="110" t="s">
        <v>246</v>
      </c>
      <c r="U1" s="110" t="s">
        <v>246</v>
      </c>
      <c r="V1" s="110" t="s">
        <v>246</v>
      </c>
      <c r="W1" s="110" t="s">
        <v>246</v>
      </c>
      <c r="X1" s="110" t="s">
        <v>246</v>
      </c>
      <c r="Y1" s="110" t="s">
        <v>246</v>
      </c>
      <c r="Z1" s="110" t="s">
        <v>246</v>
      </c>
      <c r="AA1" s="110" t="s">
        <v>246</v>
      </c>
      <c r="AB1" s="110" t="s">
        <v>246</v>
      </c>
      <c r="AC1" s="110" t="s">
        <v>246</v>
      </c>
      <c r="AD1" s="110" t="s">
        <v>246</v>
      </c>
      <c r="AE1" s="110" t="s">
        <v>246</v>
      </c>
    </row>
    <row r="2" spans="1:31" ht="15" customHeight="1" thickBot="1" x14ac:dyDescent="0.25">
      <c r="A2" s="344"/>
      <c r="B2" s="1182" t="str">
        <f>Translations!$B$605</f>
        <v>C.
Kamienie milowe</v>
      </c>
      <c r="C2" s="1183"/>
      <c r="D2" s="1184"/>
      <c r="E2" s="114" t="str">
        <f>Translations!$B$2</f>
        <v>Obszar nawigacji:</v>
      </c>
      <c r="F2" s="171"/>
      <c r="G2" s="790" t="str">
        <f>Translations!$B$14</f>
        <v>Spis treści</v>
      </c>
      <c r="H2" s="787"/>
      <c r="I2" s="846" t="str">
        <f ca="1">HYPERLINK("#"&amp;INDEX(a_Contents!$P$4:$P$35,MATCH(INDEX(a_Contents!$T$4:$T$35,MATCH($S$2,a_Contents!$Q$4:$Q$35,0))-1,a_Contents!$T$4:$T$35,0)),EUconst_PreviousSheet)</f>
        <v>Poprzedni arkusz</v>
      </c>
      <c r="J2" s="847"/>
      <c r="K2" s="846" t="str">
        <f ca="1">HYPERLINK("#"&amp;INDEX(a_Contents!$P$4:$P$35,MATCH(INDEX(a_Contents!$T$4:$T$35,MATCH($S$2,a_Contents!$Q$4:$Q$35,0))+1,a_Contents!$T$4:$T$35,0)),EUconst_NextSheet)</f>
        <v>Następny arkusz</v>
      </c>
      <c r="L2" s="847"/>
      <c r="M2" s="848" t="str">
        <f ca="1">HYPERLINK("#"&amp;a_Contents!$P$26,INDIRECT(a_Contents!$P$26))</f>
        <v>PODSUMOWANIE</v>
      </c>
      <c r="N2" s="848"/>
      <c r="O2" s="172"/>
      <c r="P2" s="116" t="s">
        <v>248</v>
      </c>
      <c r="Q2" s="117" t="str">
        <f>ADDRESS(ROW($B$6),COLUMN($B$6)) &amp; ":" &amp; ADDRESS(MATCH("PRINT",$O:$O,0),COLUMN($O$6))</f>
        <v>$B$6:$O$49</v>
      </c>
      <c r="R2" s="116" t="s">
        <v>599</v>
      </c>
      <c r="S2" s="118" t="str">
        <f ca="1">IF(ISERROR(CELL("filename",T2)),"C_Milestones",MID(CELL("filename",T2),FIND("]",CELL("filename",T2))+1,1024))</f>
        <v>C_Milestones</v>
      </c>
    </row>
    <row r="3" spans="1:31" ht="15" thickBot="1" x14ac:dyDescent="0.25">
      <c r="A3" s="344"/>
      <c r="B3" s="1222"/>
      <c r="C3" s="1223"/>
      <c r="D3" s="1224"/>
      <c r="E3" s="787" t="str">
        <f>IFERROR(HYPERLINK("#"&amp;ADDRESS(ROW($A$1)+MATCH("TOP",$A:$A,0)-1,3),"Top of sheet"),"")</f>
        <v>Top of sheet</v>
      </c>
      <c r="F3" s="787"/>
      <c r="G3" s="884" t="str">
        <f>IFERROR(HYPERLINK("#"&amp;ADDRESS(ROW($A$1)+MATCH(P3,$A:$A,0)-1,3),INDEX($P:$P,MATCH(P3,$A:$A,0))),"")</f>
        <v>Realizacja kamieni milowych</v>
      </c>
      <c r="H3" s="885"/>
      <c r="I3" s="884" t="str">
        <f>IFERROR(HYPERLINK("#"&amp;ADDRESS(ROW($A$1)+MATCH(R3,$A:$A,0)-1,3),INDEX($P:$P,MATCH(R3,$A:$A,0))),"")</f>
        <v/>
      </c>
      <c r="J3" s="885"/>
      <c r="K3" s="884" t="str">
        <f>IFERROR(HYPERLINK("#"&amp;ADDRESS(ROW($A$1)+MATCH(T3,$A:$A,0)-1,3),INDEX($P:$P,MATCH(T3,$A:$A,0))),"")</f>
        <v/>
      </c>
      <c r="L3" s="885"/>
      <c r="M3" s="886" t="str">
        <f>IFERROR(HYPERLINK("#"&amp;ADDRESS(ROW($A$1)+MATCH(V3,$A:$A,0)-1,3),INDEX($P:$P,MATCH(V3,$A:$A,0))),"")</f>
        <v/>
      </c>
      <c r="N3" s="886"/>
      <c r="O3" s="172"/>
      <c r="P3" s="119">
        <v>1</v>
      </c>
      <c r="Q3" s="120"/>
      <c r="R3" s="120">
        <v>2</v>
      </c>
      <c r="S3" s="120"/>
      <c r="T3" s="120">
        <v>3</v>
      </c>
      <c r="U3" s="120"/>
      <c r="V3" s="121">
        <v>4</v>
      </c>
    </row>
    <row r="4" spans="1:31" ht="15" thickBot="1" x14ac:dyDescent="0.25">
      <c r="A4" s="344"/>
      <c r="B4" s="1225"/>
      <c r="C4" s="1226"/>
      <c r="D4" s="1227"/>
      <c r="E4" s="788" t="str">
        <f>IFERROR(HYPERLINK("#"&amp;ADDRESS(ROW($A$1)+MATCH("END",$A:$A,0)-1,3),"End of sheet"),"")</f>
        <v>End of sheet</v>
      </c>
      <c r="F4" s="790"/>
      <c r="G4" s="890" t="str">
        <f>IFERROR(HYPERLINK("#"&amp;ADDRESS(ROW($A$1)+MATCH(P4,$A:$A,0)-1,3),INDEX($P:$P,MATCH(P4,$A:$A,0))),"")</f>
        <v/>
      </c>
      <c r="H4" s="872"/>
      <c r="I4" s="872" t="str">
        <f>IFERROR(HYPERLINK("#"&amp;ADDRESS(ROW($A$1)+MATCH(R4,$A:$A,0)-1,3),INDEX($P:$P,MATCH(R4,$A:$A,0))),"")</f>
        <v/>
      </c>
      <c r="J4" s="872"/>
      <c r="K4" s="872" t="str">
        <f>IFERROR(HYPERLINK("#"&amp;ADDRESS(ROW($A$1)+MATCH(T4,$A:$A,0)-1,3),INDEX($P:$P,MATCH(T4,$A:$A,0))),"")</f>
        <v/>
      </c>
      <c r="L4" s="872"/>
      <c r="M4" s="889" t="str">
        <f>IFERROR(HYPERLINK("#"&amp;ADDRESS(ROW($A$1)+MATCH(V4,$A:$A,0)-1,3),INDEX($P:$P,MATCH(V4,$A:$A,0))),"")</f>
        <v/>
      </c>
      <c r="N4" s="872"/>
      <c r="O4" s="172"/>
      <c r="P4" s="122">
        <v>5</v>
      </c>
      <c r="Q4" s="123"/>
      <c r="R4" s="123">
        <v>6</v>
      </c>
      <c r="S4" s="123"/>
      <c r="T4" s="123">
        <v>7</v>
      </c>
      <c r="U4" s="123"/>
      <c r="V4" s="124">
        <v>8</v>
      </c>
    </row>
    <row r="5" spans="1:31" ht="12.75" customHeight="1" x14ac:dyDescent="0.2">
      <c r="A5" s="344"/>
      <c r="O5" s="172"/>
    </row>
    <row r="6" spans="1:31" ht="18" x14ac:dyDescent="0.2">
      <c r="A6" s="417" t="s">
        <v>619</v>
      </c>
      <c r="C6" s="177" t="s">
        <v>243</v>
      </c>
      <c r="D6" s="1191" t="str">
        <f>Translations!$B$606</f>
        <v>REALIZACJA KAMIENI MILOWYCH</v>
      </c>
      <c r="E6" s="1191"/>
      <c r="F6" s="1191"/>
      <c r="G6" s="1191"/>
      <c r="H6" s="1191"/>
      <c r="I6" s="1191"/>
      <c r="J6" s="1191"/>
      <c r="K6" s="1191"/>
      <c r="L6" s="1191"/>
      <c r="M6" s="1191"/>
      <c r="N6" s="1191"/>
      <c r="O6" s="172"/>
    </row>
    <row r="7" spans="1:31" ht="12.75" customHeight="1" x14ac:dyDescent="0.2"/>
    <row r="8" spans="1:31" ht="12.75" customHeight="1" x14ac:dyDescent="0.2"/>
    <row r="9" spans="1:31" s="454" customFormat="1" ht="18" customHeight="1" x14ac:dyDescent="0.25">
      <c r="A9" s="244">
        <v>1</v>
      </c>
      <c r="B9" s="186"/>
      <c r="C9" s="388" t="s">
        <v>113</v>
      </c>
      <c r="D9" s="1231" t="str">
        <f>Translations!$B$607</f>
        <v>Realizacja kamieni milowych</v>
      </c>
      <c r="E9" s="1231"/>
      <c r="F9" s="1231"/>
      <c r="G9" s="1231"/>
      <c r="H9" s="1231"/>
      <c r="I9" s="1231"/>
      <c r="J9" s="1231"/>
      <c r="K9" s="1231"/>
      <c r="L9" s="1231"/>
      <c r="M9" s="1231"/>
      <c r="N9" s="1231"/>
      <c r="O9" s="176"/>
      <c r="P9" s="118" t="str">
        <f>D9</f>
        <v>Realizacja kamieni milowych</v>
      </c>
      <c r="Q9" s="116"/>
      <c r="R9" s="116"/>
      <c r="S9" s="116"/>
      <c r="T9" s="116"/>
      <c r="U9" s="116"/>
      <c r="V9" s="116"/>
      <c r="W9" s="116"/>
      <c r="X9" s="116"/>
      <c r="Y9" s="116"/>
      <c r="Z9" s="116"/>
      <c r="AA9" s="116"/>
      <c r="AB9" s="116"/>
      <c r="AC9" s="116"/>
      <c r="AD9" s="116"/>
      <c r="AE9" s="116"/>
    </row>
    <row r="10" spans="1:31" ht="5.0999999999999996" customHeight="1" x14ac:dyDescent="0.2">
      <c r="C10" s="446"/>
      <c r="D10" s="455"/>
      <c r="E10" s="456"/>
      <c r="F10" s="456"/>
      <c r="G10" s="456"/>
      <c r="H10" s="457"/>
      <c r="I10" s="456"/>
      <c r="J10" s="456"/>
      <c r="K10" s="456"/>
      <c r="L10" s="456"/>
      <c r="M10" s="456"/>
      <c r="N10" s="456"/>
      <c r="P10" s="344"/>
      <c r="Q10" s="344"/>
      <c r="R10" s="344"/>
      <c r="S10" s="344"/>
      <c r="T10" s="344"/>
    </row>
    <row r="11" spans="1:31" s="183" customFormat="1" ht="25.5" customHeight="1" x14ac:dyDescent="0.2">
      <c r="A11" s="147"/>
      <c r="B11" s="176"/>
      <c r="C11" s="176"/>
      <c r="D11" s="1221" t="str">
        <f>Translations!$B$608</f>
        <v xml:space="preserve">Wszystkie kamienie milowe podane w PNK są automatycznie pobierane z arkusza „c_CNPSummary” i wymienione w poniższej tabeli. Proszę wybrać PRAWDA w kolumnie I dla wszystkich istotnych kamieni milowych (dane obowiązkowe), które zostały zrealizowane oraz FAŁSZ w przypadku niezrealizowania kamieni milowych. </v>
      </c>
      <c r="E11" s="1232"/>
      <c r="F11" s="1232"/>
      <c r="G11" s="1232"/>
      <c r="H11" s="1232"/>
      <c r="I11" s="1232"/>
      <c r="J11" s="1232"/>
      <c r="K11" s="1232"/>
      <c r="L11" s="1232"/>
      <c r="M11" s="1232"/>
      <c r="N11" s="1232"/>
      <c r="O11" s="176"/>
      <c r="P11" s="170"/>
      <c r="Q11" s="459"/>
      <c r="R11" s="170"/>
      <c r="S11" s="170"/>
      <c r="T11" s="169"/>
      <c r="U11" s="169"/>
      <c r="V11" s="169"/>
      <c r="W11" s="110"/>
      <c r="X11" s="110"/>
      <c r="Y11" s="170"/>
      <c r="Z11" s="170"/>
      <c r="AA11" s="170"/>
      <c r="AB11" s="170"/>
      <c r="AC11" s="170"/>
      <c r="AD11" s="170"/>
      <c r="AE11" s="170"/>
    </row>
    <row r="12" spans="1:31" s="183" customFormat="1" ht="27" customHeight="1" x14ac:dyDescent="0.2">
      <c r="A12" s="147"/>
      <c r="B12" s="176"/>
      <c r="C12" s="176"/>
      <c r="D12" s="1221" t="str">
        <f>Translations!$B$609</f>
        <v>Jeśli wszystkie istotne kamienie milowe zostały zrealizowane, wyświetli się w tym miejscu PRAWDA. Jeżeli chociaż jeden istotny kamień milowy nie został zrealizowany, to wyświetli się FAŁSZ.</v>
      </c>
      <c r="E12" s="1221"/>
      <c r="F12" s="1221"/>
      <c r="G12" s="1221"/>
      <c r="H12" s="1221"/>
      <c r="I12" s="1221"/>
      <c r="J12" s="1221"/>
      <c r="K12" s="1221"/>
      <c r="L12" s="1221"/>
      <c r="M12" s="1221"/>
      <c r="N12" s="1221"/>
      <c r="O12" s="176"/>
      <c r="P12" s="170"/>
      <c r="Q12" s="459"/>
      <c r="R12" s="170"/>
      <c r="S12" s="170"/>
      <c r="T12" s="169"/>
      <c r="U12" s="169"/>
      <c r="V12" s="169"/>
      <c r="W12" s="110"/>
      <c r="X12" s="110"/>
      <c r="Y12" s="170"/>
      <c r="Z12" s="170"/>
      <c r="AA12" s="170"/>
      <c r="AB12" s="170"/>
      <c r="AC12" s="170"/>
      <c r="AD12" s="170"/>
      <c r="AE12" s="170"/>
    </row>
    <row r="13" spans="1:31" ht="5.0999999999999996" customHeight="1" x14ac:dyDescent="0.2">
      <c r="C13" s="446"/>
      <c r="D13" s="455"/>
      <c r="E13" s="456"/>
      <c r="F13" s="456"/>
      <c r="G13" s="456"/>
      <c r="H13" s="457"/>
      <c r="I13" s="456"/>
      <c r="J13" s="456"/>
      <c r="K13" s="456"/>
      <c r="L13" s="456"/>
      <c r="M13" s="456"/>
      <c r="N13" s="456"/>
      <c r="P13" s="344"/>
    </row>
    <row r="14" spans="1:31" ht="14.25" customHeight="1" x14ac:dyDescent="0.2">
      <c r="C14" s="337"/>
      <c r="D14" s="954" t="str">
        <f>Translations!$B$610</f>
        <v>Wszystkie istotne kamienie milowe zostały zrealizowane</v>
      </c>
      <c r="E14" s="1240"/>
      <c r="F14" s="1240"/>
      <c r="G14" s="1240"/>
      <c r="H14" s="1240"/>
      <c r="I14" s="460" t="str">
        <f>IF(COUNTIF(T17:T46,TRUE)=0,"",IF(COUNTA(I17:I46)&lt;COUNTIF(W17:W46,FALSE),FALSE,COUNTIFS(W17:W46,FALSE,I17:I46,"&lt;&gt;PRAWDA")=0))</f>
        <v/>
      </c>
      <c r="S14" s="461"/>
      <c r="T14" s="462"/>
      <c r="U14" s="169"/>
    </row>
    <row r="15" spans="1:31" ht="5.0999999999999996" customHeight="1" x14ac:dyDescent="0.2">
      <c r="C15" s="446"/>
      <c r="D15" s="455"/>
      <c r="E15" s="456"/>
      <c r="F15" s="456"/>
      <c r="G15" s="456"/>
      <c r="H15" s="457"/>
      <c r="I15" s="456"/>
      <c r="J15" s="456"/>
      <c r="K15" s="456"/>
      <c r="L15" s="456"/>
      <c r="M15" s="456"/>
      <c r="N15" s="456"/>
      <c r="P15" s="344"/>
    </row>
    <row r="16" spans="1:31" ht="29.25" customHeight="1" x14ac:dyDescent="0.2">
      <c r="C16" s="446"/>
      <c r="D16" s="463" t="str">
        <f>Translations!$B$110</f>
        <v>Nr</v>
      </c>
      <c r="E16" s="356" t="str">
        <f>Translations!$B$189</f>
        <v>Okres</v>
      </c>
      <c r="F16" s="1041" t="str">
        <f>Translations!$B$250</f>
        <v>Szczegółowy opis kamienia milowego</v>
      </c>
      <c r="G16" s="1042"/>
      <c r="H16" s="1043"/>
      <c r="I16" s="270" t="str">
        <f>Translations!$B$611</f>
        <v>KM zrealizowany</v>
      </c>
      <c r="J16" s="980" t="str">
        <f>Translations!$B$612</f>
        <v>Uwagi</v>
      </c>
      <c r="K16" s="980"/>
      <c r="L16" s="980"/>
      <c r="M16" s="980"/>
      <c r="N16" s="980"/>
      <c r="Q16" s="464" t="s">
        <v>759</v>
      </c>
      <c r="R16" s="465" t="s">
        <v>196</v>
      </c>
      <c r="S16" s="465" t="s">
        <v>760</v>
      </c>
      <c r="T16" s="417" t="s">
        <v>1364</v>
      </c>
      <c r="V16" s="340" t="s">
        <v>1366</v>
      </c>
      <c r="W16" s="340" t="s">
        <v>1367</v>
      </c>
    </row>
    <row r="17" spans="3:23" ht="12.75" customHeight="1" x14ac:dyDescent="0.2">
      <c r="C17" s="446"/>
      <c r="D17" s="466" t="str">
        <f t="shared" ref="D17:D46" si="0">IF(S17=Euconst_NA,"",S17)</f>
        <v/>
      </c>
      <c r="E17" s="467" t="str">
        <f>IF($S17=Euconst_NA,"",INDEX(c_CNPSummary!E$276:E$305,MATCH($S17,c_CNPSummary!$D$276:$D$305,0)))</f>
        <v/>
      </c>
      <c r="F17" s="1243" t="str">
        <f>IF($S17=Euconst_NA,"",INDEX(c_CNPSummary!F$276:F$305,MATCH($S17,c_CNPSummary!$D$276:$D$305,0)))</f>
        <v/>
      </c>
      <c r="G17" s="1244"/>
      <c r="H17" s="1245"/>
      <c r="I17" s="70"/>
      <c r="J17" s="1236"/>
      <c r="K17" s="1237"/>
      <c r="L17" s="1237"/>
      <c r="M17" s="1237"/>
      <c r="N17" s="1237"/>
      <c r="P17" s="344"/>
      <c r="Q17" s="468" t="b">
        <f>IF(c_CNPSummary!E276="",FALSE,c_CNPSummary!D276)</f>
        <v>0</v>
      </c>
      <c r="R17" s="469" t="str">
        <f>IF(Q17=FALSE,"",IF(ISBLANK(Q17),"",COUNTIF(Q$17:Q17,"*")))</f>
        <v/>
      </c>
      <c r="S17" s="470" t="str">
        <f>IFERROR(INDEX($Q$17:$Q$46,MATCH(ROWS($S$17:$S17),$R$17:$R$46,0)),Euconst_NA)</f>
        <v>Nie dotyczy</v>
      </c>
      <c r="T17" s="340" t="b">
        <f>IF(S17=Euconst_NA,FALSE,
MATCH(INDEX(c_CNPSummary!$E$276:$E$305,MATCH(S17,c_CNPSummary!$D$276:$D$305,0)),EUconst_Periods,0)
&lt;=MATCH(CNTR_CNRPeriod,EUconst_Periods,0))</f>
        <v>0</v>
      </c>
      <c r="V17" s="340" t="b">
        <f>IF(B_InstallationData!$I$75&lt;&gt;"",COUNTIF(S17,Euconst_NA)&gt;0,FALSE)</f>
        <v>0</v>
      </c>
      <c r="W17" s="340" t="b">
        <f>IF(B_InstallationData!$I$75&lt;&gt;"",NOT(T17),FALSE)</f>
        <v>0</v>
      </c>
    </row>
    <row r="18" spans="3:23" ht="12.75" customHeight="1" x14ac:dyDescent="0.2">
      <c r="C18" s="446"/>
      <c r="D18" s="471" t="str">
        <f t="shared" si="0"/>
        <v/>
      </c>
      <c r="E18" s="472" t="str">
        <f>IF($S18=Euconst_NA,"",INDEX(c_CNPSummary!E$276:E$305,MATCH($S18,c_CNPSummary!$D$276:$D$305,0)))</f>
        <v/>
      </c>
      <c r="F18" s="1233" t="str">
        <f>IF($S18=Euconst_NA,"",INDEX(c_CNPSummary!F$276:F$305,MATCH($S18,c_CNPSummary!$D$276:$D$305,0)))</f>
        <v/>
      </c>
      <c r="G18" s="1234"/>
      <c r="H18" s="1235"/>
      <c r="I18" s="71"/>
      <c r="J18" s="1238"/>
      <c r="K18" s="1239"/>
      <c r="L18" s="1239"/>
      <c r="M18" s="1239"/>
      <c r="N18" s="1239"/>
      <c r="P18" s="344"/>
      <c r="Q18" s="468" t="b">
        <f>IF(c_CNPSummary!E277="",FALSE,c_CNPSummary!D277)</f>
        <v>0</v>
      </c>
      <c r="R18" s="469" t="str">
        <f>IF(Q18=FALSE,"",IF(ISBLANK(Q18),"",COUNTIF(Q$17:Q18,"*")))</f>
        <v/>
      </c>
      <c r="S18" s="470" t="str">
        <f>IFERROR(INDEX($Q$17:$Q$46,MATCH(ROWS($S$17:$S18),$R$17:$R$46,0)),Euconst_NA)</f>
        <v>Nie dotyczy</v>
      </c>
      <c r="T18" s="340" t="b">
        <f>IF(S18=Euconst_NA,FALSE,
MATCH(INDEX(c_CNPSummary!$E$276:$E$305,MATCH(S18,c_CNPSummary!$D$276:$D$305,0)),EUconst_Periods,0)
&lt;=MATCH(CNTR_CNRPeriod,EUconst_Periods,0))</f>
        <v>0</v>
      </c>
      <c r="V18" s="340" t="b">
        <f>IF(B_InstallationData!$I$75&lt;&gt;"",COUNTIF(S18,Euconst_NA)&gt;0,FALSE)</f>
        <v>0</v>
      </c>
      <c r="W18" s="340" t="b">
        <f>IF(B_InstallationData!$I$75&lt;&gt;"",NOT(T18),FALSE)</f>
        <v>0</v>
      </c>
    </row>
    <row r="19" spans="3:23" ht="12.75" customHeight="1" x14ac:dyDescent="0.2">
      <c r="C19" s="446"/>
      <c r="D19" s="471" t="str">
        <f t="shared" si="0"/>
        <v/>
      </c>
      <c r="E19" s="472" t="str">
        <f>IF($S19=Euconst_NA,"",INDEX(c_CNPSummary!E$276:E$305,MATCH($S19,c_CNPSummary!$D$276:$D$305,0)))</f>
        <v/>
      </c>
      <c r="F19" s="1233" t="str">
        <f>IF($S19=Euconst_NA,"",INDEX(c_CNPSummary!F$276:F$305,MATCH($S19,c_CNPSummary!$D$276:$D$305,0)))</f>
        <v/>
      </c>
      <c r="G19" s="1234"/>
      <c r="H19" s="1235"/>
      <c r="I19" s="71"/>
      <c r="J19" s="1238"/>
      <c r="K19" s="1239"/>
      <c r="L19" s="1239"/>
      <c r="M19" s="1239"/>
      <c r="N19" s="1239"/>
      <c r="P19" s="344"/>
      <c r="Q19" s="468" t="b">
        <f>IF(c_CNPSummary!E278="",FALSE,c_CNPSummary!D278)</f>
        <v>0</v>
      </c>
      <c r="R19" s="469" t="str">
        <f>IF(Q19=FALSE,"",IF(ISBLANK(Q19),"",COUNTIF(Q$17:Q19,"*")))</f>
        <v/>
      </c>
      <c r="S19" s="470" t="str">
        <f>IFERROR(INDEX($Q$17:$Q$46,MATCH(ROWS($S$17:$S19),$R$17:$R$46,0)),Euconst_NA)</f>
        <v>Nie dotyczy</v>
      </c>
      <c r="T19" s="340" t="b">
        <f>IF(S19=Euconst_NA,FALSE,
MATCH(INDEX(c_CNPSummary!$E$276:$E$305,MATCH(S19,c_CNPSummary!$D$276:$D$305,0)),EUconst_Periods,0)
&lt;=MATCH(CNTR_CNRPeriod,EUconst_Periods,0))</f>
        <v>0</v>
      </c>
      <c r="V19" s="340" t="b">
        <f>IF(B_InstallationData!$I$75&lt;&gt;"",COUNTIF(S19,Euconst_NA)&gt;0,FALSE)</f>
        <v>0</v>
      </c>
      <c r="W19" s="340" t="b">
        <f>IF(B_InstallationData!$I$75&lt;&gt;"",NOT(T19),FALSE)</f>
        <v>0</v>
      </c>
    </row>
    <row r="20" spans="3:23" ht="12.75" customHeight="1" x14ac:dyDescent="0.2">
      <c r="C20" s="446"/>
      <c r="D20" s="471" t="str">
        <f t="shared" si="0"/>
        <v/>
      </c>
      <c r="E20" s="472" t="str">
        <f>IF($S20=Euconst_NA,"",INDEX(c_CNPSummary!E$276:E$305,MATCH($S20,c_CNPSummary!$D$276:$D$305,0)))</f>
        <v/>
      </c>
      <c r="F20" s="1233" t="str">
        <f>IF($S20=Euconst_NA,"",INDEX(c_CNPSummary!F$276:F$305,MATCH($S20,c_CNPSummary!$D$276:$D$305,0)))</f>
        <v/>
      </c>
      <c r="G20" s="1234"/>
      <c r="H20" s="1235"/>
      <c r="I20" s="71"/>
      <c r="J20" s="1238"/>
      <c r="K20" s="1239"/>
      <c r="L20" s="1239"/>
      <c r="M20" s="1239"/>
      <c r="N20" s="1239"/>
      <c r="P20" s="344"/>
      <c r="Q20" s="468" t="b">
        <f>IF(c_CNPSummary!E279="",FALSE,c_CNPSummary!D279)</f>
        <v>0</v>
      </c>
      <c r="R20" s="469" t="str">
        <f>IF(Q20=FALSE,"",IF(ISBLANK(Q20),"",COUNTIF(Q$17:Q20,"*")))</f>
        <v/>
      </c>
      <c r="S20" s="470" t="str">
        <f>IFERROR(INDEX($Q$17:$Q$46,MATCH(ROWS($S$17:$S20),$R$17:$R$46,0)),Euconst_NA)</f>
        <v>Nie dotyczy</v>
      </c>
      <c r="T20" s="340" t="b">
        <f>IF(S20=Euconst_NA,FALSE,
MATCH(INDEX(c_CNPSummary!$E$276:$E$305,MATCH(S20,c_CNPSummary!$D$276:$D$305,0)),EUconst_Periods,0)
&lt;=MATCH(CNTR_CNRPeriod,EUconst_Periods,0))</f>
        <v>0</v>
      </c>
      <c r="V20" s="340" t="b">
        <f>IF(B_InstallationData!$I$75&lt;&gt;"",COUNTIF(S20,Euconst_NA)&gt;0,FALSE)</f>
        <v>0</v>
      </c>
      <c r="W20" s="340" t="b">
        <f>IF(B_InstallationData!$I$75&lt;&gt;"",NOT(T20),FALSE)</f>
        <v>0</v>
      </c>
    </row>
    <row r="21" spans="3:23" ht="12.75" customHeight="1" x14ac:dyDescent="0.2">
      <c r="C21" s="446"/>
      <c r="D21" s="471" t="str">
        <f t="shared" si="0"/>
        <v/>
      </c>
      <c r="E21" s="472" t="str">
        <f>IF($S21=Euconst_NA,"",INDEX(c_CNPSummary!E$276:E$305,MATCH($S21,c_CNPSummary!$D$276:$D$305,0)))</f>
        <v/>
      </c>
      <c r="F21" s="1233" t="str">
        <f>IF($S21=Euconst_NA,"",INDEX(c_CNPSummary!F$276:F$305,MATCH($S21,c_CNPSummary!$D$276:$D$305,0)))</f>
        <v/>
      </c>
      <c r="G21" s="1234"/>
      <c r="H21" s="1235"/>
      <c r="I21" s="71"/>
      <c r="J21" s="1238"/>
      <c r="K21" s="1239"/>
      <c r="L21" s="1239"/>
      <c r="M21" s="1239"/>
      <c r="N21" s="1239"/>
      <c r="P21" s="344"/>
      <c r="Q21" s="468" t="b">
        <f>IF(c_CNPSummary!E280="",FALSE,c_CNPSummary!D280)</f>
        <v>0</v>
      </c>
      <c r="R21" s="469" t="str">
        <f>IF(Q21=FALSE,"",IF(ISBLANK(Q21),"",COUNTIF(Q$17:Q21,"*")))</f>
        <v/>
      </c>
      <c r="S21" s="470" t="str">
        <f>IFERROR(INDEX($Q$17:$Q$46,MATCH(ROWS($S$17:$S21),$R$17:$R$46,0)),Euconst_NA)</f>
        <v>Nie dotyczy</v>
      </c>
      <c r="T21" s="340" t="b">
        <f>IF(S21=Euconst_NA,FALSE,
MATCH(INDEX(c_CNPSummary!$E$276:$E$305,MATCH(S21,c_CNPSummary!$D$276:$D$305,0)),EUconst_Periods,0)
&lt;=MATCH(CNTR_CNRPeriod,EUconst_Periods,0))</f>
        <v>0</v>
      </c>
      <c r="V21" s="340" t="b">
        <f>IF(B_InstallationData!$I$75&lt;&gt;"",COUNTIF(S21,Euconst_NA)&gt;0,FALSE)</f>
        <v>0</v>
      </c>
      <c r="W21" s="340" t="b">
        <f>IF(B_InstallationData!$I$75&lt;&gt;"",NOT(T21),FALSE)</f>
        <v>0</v>
      </c>
    </row>
    <row r="22" spans="3:23" ht="12.75" customHeight="1" x14ac:dyDescent="0.2">
      <c r="C22" s="446"/>
      <c r="D22" s="471" t="str">
        <f t="shared" si="0"/>
        <v/>
      </c>
      <c r="E22" s="472" t="str">
        <f>IF($S22=Euconst_NA,"",INDEX(c_CNPSummary!E$276:E$305,MATCH($S22,c_CNPSummary!$D$276:$D$305,0)))</f>
        <v/>
      </c>
      <c r="F22" s="1233" t="str">
        <f>IF($S22=Euconst_NA,"",INDEX(c_CNPSummary!F$276:F$305,MATCH($S22,c_CNPSummary!$D$276:$D$305,0)))</f>
        <v/>
      </c>
      <c r="G22" s="1234"/>
      <c r="H22" s="1235"/>
      <c r="I22" s="71"/>
      <c r="J22" s="1238"/>
      <c r="K22" s="1239"/>
      <c r="L22" s="1239"/>
      <c r="M22" s="1239"/>
      <c r="N22" s="1239"/>
      <c r="P22" s="344"/>
      <c r="Q22" s="468" t="b">
        <f>IF(c_CNPSummary!E281="",FALSE,c_CNPSummary!D281)</f>
        <v>0</v>
      </c>
      <c r="R22" s="469" t="str">
        <f>IF(Q22=FALSE,"",IF(ISBLANK(Q22),"",COUNTIF(Q$17:Q22,"*")))</f>
        <v/>
      </c>
      <c r="S22" s="470" t="str">
        <f>IFERROR(INDEX($Q$17:$Q$46,MATCH(ROWS($S$17:$S22),$R$17:$R$46,0)),Euconst_NA)</f>
        <v>Nie dotyczy</v>
      </c>
      <c r="T22" s="340" t="b">
        <f>IF(S22=Euconst_NA,FALSE,
MATCH(INDEX(c_CNPSummary!$E$276:$E$305,MATCH(S22,c_CNPSummary!$D$276:$D$305,0)),EUconst_Periods,0)
&lt;=MATCH(CNTR_CNRPeriod,EUconst_Periods,0))</f>
        <v>0</v>
      </c>
      <c r="V22" s="340" t="b">
        <f>IF(B_InstallationData!$I$75&lt;&gt;"",COUNTIF(S22,Euconst_NA)&gt;0,FALSE)</f>
        <v>0</v>
      </c>
      <c r="W22" s="340" t="b">
        <f>IF(B_InstallationData!$I$75&lt;&gt;"",NOT(T22),FALSE)</f>
        <v>0</v>
      </c>
    </row>
    <row r="23" spans="3:23" ht="12.75" customHeight="1" x14ac:dyDescent="0.2">
      <c r="C23" s="446"/>
      <c r="D23" s="471" t="str">
        <f t="shared" si="0"/>
        <v/>
      </c>
      <c r="E23" s="472" t="str">
        <f>IF($S23=Euconst_NA,"",INDEX(c_CNPSummary!E$276:E$305,MATCH($S23,c_CNPSummary!$D$276:$D$305,0)))</f>
        <v/>
      </c>
      <c r="F23" s="1233" t="str">
        <f>IF($S23=Euconst_NA,"",INDEX(c_CNPSummary!F$276:F$305,MATCH($S23,c_CNPSummary!$D$276:$D$305,0)))</f>
        <v/>
      </c>
      <c r="G23" s="1234"/>
      <c r="H23" s="1235"/>
      <c r="I23" s="71"/>
      <c r="J23" s="1238"/>
      <c r="K23" s="1239"/>
      <c r="L23" s="1239"/>
      <c r="M23" s="1239"/>
      <c r="N23" s="1239"/>
      <c r="P23" s="344"/>
      <c r="Q23" s="468" t="b">
        <f>IF(c_CNPSummary!E282="",FALSE,c_CNPSummary!D282)</f>
        <v>0</v>
      </c>
      <c r="R23" s="469" t="str">
        <f>IF(Q23=FALSE,"",IF(ISBLANK(Q23),"",COUNTIF(Q$17:Q23,"*")))</f>
        <v/>
      </c>
      <c r="S23" s="470" t="str">
        <f>IFERROR(INDEX($Q$17:$Q$46,MATCH(ROWS($S$17:$S23),$R$17:$R$46,0)),Euconst_NA)</f>
        <v>Nie dotyczy</v>
      </c>
      <c r="T23" s="340" t="b">
        <f>IF(S23=Euconst_NA,FALSE,
MATCH(INDEX(c_CNPSummary!$E$276:$E$305,MATCH(S23,c_CNPSummary!$D$276:$D$305,0)),EUconst_Periods,0)
&lt;=MATCH(CNTR_CNRPeriod,EUconst_Periods,0))</f>
        <v>0</v>
      </c>
      <c r="V23" s="340" t="b">
        <f>IF(B_InstallationData!$I$75&lt;&gt;"",COUNTIF(S23,Euconst_NA)&gt;0,FALSE)</f>
        <v>0</v>
      </c>
      <c r="W23" s="340" t="b">
        <f>IF(B_InstallationData!$I$75&lt;&gt;"",NOT(T23),FALSE)</f>
        <v>0</v>
      </c>
    </row>
    <row r="24" spans="3:23" ht="12.75" customHeight="1" x14ac:dyDescent="0.2">
      <c r="C24" s="446"/>
      <c r="D24" s="471" t="str">
        <f t="shared" si="0"/>
        <v/>
      </c>
      <c r="E24" s="472" t="str">
        <f>IF($S24=Euconst_NA,"",INDEX(c_CNPSummary!E$276:E$305,MATCH($S24,c_CNPSummary!$D$276:$D$305,0)))</f>
        <v/>
      </c>
      <c r="F24" s="1233" t="str">
        <f>IF($S24=Euconst_NA,"",INDEX(c_CNPSummary!F$276:F$305,MATCH($S24,c_CNPSummary!$D$276:$D$305,0)))</f>
        <v/>
      </c>
      <c r="G24" s="1234"/>
      <c r="H24" s="1235"/>
      <c r="I24" s="71"/>
      <c r="J24" s="1238"/>
      <c r="K24" s="1239"/>
      <c r="L24" s="1239"/>
      <c r="M24" s="1239"/>
      <c r="N24" s="1239"/>
      <c r="P24" s="344"/>
      <c r="Q24" s="468" t="b">
        <f>IF(c_CNPSummary!E283="",FALSE,c_CNPSummary!D283)</f>
        <v>0</v>
      </c>
      <c r="R24" s="469" t="str">
        <f>IF(Q24=FALSE,"",IF(ISBLANK(Q24),"",COUNTIF(Q$17:Q24,"*")))</f>
        <v/>
      </c>
      <c r="S24" s="470" t="str">
        <f>IFERROR(INDEX($Q$17:$Q$46,MATCH(ROWS($S$17:$S24),$R$17:$R$46,0)),Euconst_NA)</f>
        <v>Nie dotyczy</v>
      </c>
      <c r="T24" s="340" t="b">
        <f>IF(S24=Euconst_NA,FALSE,
MATCH(INDEX(c_CNPSummary!$E$276:$E$305,MATCH(S24,c_CNPSummary!$D$276:$D$305,0)),EUconst_Periods,0)
&lt;=MATCH(CNTR_CNRPeriod,EUconst_Periods,0))</f>
        <v>0</v>
      </c>
      <c r="V24" s="340" t="b">
        <f>IF(B_InstallationData!$I$75&lt;&gt;"",COUNTIF(S24,Euconst_NA)&gt;0,FALSE)</f>
        <v>0</v>
      </c>
      <c r="W24" s="340" t="b">
        <f>IF(B_InstallationData!$I$75&lt;&gt;"",NOT(T24),FALSE)</f>
        <v>0</v>
      </c>
    </row>
    <row r="25" spans="3:23" ht="12.75" customHeight="1" x14ac:dyDescent="0.2">
      <c r="C25" s="446"/>
      <c r="D25" s="471" t="str">
        <f t="shared" si="0"/>
        <v/>
      </c>
      <c r="E25" s="473" t="str">
        <f>IF($S25=Euconst_NA,"",INDEX(c_CNPSummary!E$276:E$305,MATCH($S25,c_CNPSummary!$D$276:$D$305,0)))</f>
        <v/>
      </c>
      <c r="F25" s="1233" t="str">
        <f>IF($S25=Euconst_NA,"",INDEX(c_CNPSummary!F$276:F$305,MATCH($S25,c_CNPSummary!$D$276:$D$305,0)))</f>
        <v/>
      </c>
      <c r="G25" s="1234"/>
      <c r="H25" s="1235"/>
      <c r="I25" s="71"/>
      <c r="J25" s="1238"/>
      <c r="K25" s="1239"/>
      <c r="L25" s="1239"/>
      <c r="M25" s="1239"/>
      <c r="N25" s="1239"/>
      <c r="P25" s="344"/>
      <c r="Q25" s="468" t="b">
        <f>IF(c_CNPSummary!E284="",FALSE,c_CNPSummary!D284)</f>
        <v>0</v>
      </c>
      <c r="R25" s="469" t="str">
        <f>IF(Q25=FALSE,"",IF(ISBLANK(Q25),"",COUNTIF(Q$17:Q25,"*")))</f>
        <v/>
      </c>
      <c r="S25" s="470" t="str">
        <f>IFERROR(INDEX($Q$17:$Q$46,MATCH(ROWS($S$17:$S25),$R$17:$R$46,0)),Euconst_NA)</f>
        <v>Nie dotyczy</v>
      </c>
      <c r="T25" s="340" t="b">
        <f>IF(S25=Euconst_NA,FALSE,
MATCH(INDEX(c_CNPSummary!$E$276:$E$305,MATCH(S25,c_CNPSummary!$D$276:$D$305,0)),EUconst_Periods,0)
&lt;=MATCH(CNTR_CNRPeriod,EUconst_Periods,0))</f>
        <v>0</v>
      </c>
      <c r="V25" s="340" t="b">
        <f>IF(B_InstallationData!$I$75&lt;&gt;"",COUNTIF(S25,Euconst_NA)&gt;0,FALSE)</f>
        <v>0</v>
      </c>
      <c r="W25" s="340" t="b">
        <f>IF(B_InstallationData!$I$75&lt;&gt;"",NOT(T25),FALSE)</f>
        <v>0</v>
      </c>
    </row>
    <row r="26" spans="3:23" ht="12.75" customHeight="1" x14ac:dyDescent="0.2">
      <c r="C26" s="446"/>
      <c r="D26" s="471" t="str">
        <f t="shared" si="0"/>
        <v/>
      </c>
      <c r="E26" s="472" t="str">
        <f>IF($S26=Euconst_NA,"",INDEX(c_CNPSummary!E$276:E$305,MATCH($S26,c_CNPSummary!$D$276:$D$305,0)))</f>
        <v/>
      </c>
      <c r="F26" s="1233" t="str">
        <f>IF($S26=Euconst_NA,"",INDEX(c_CNPSummary!F$276:F$305,MATCH($S26,c_CNPSummary!$D$276:$D$305,0)))</f>
        <v/>
      </c>
      <c r="G26" s="1234"/>
      <c r="H26" s="1235"/>
      <c r="I26" s="71"/>
      <c r="J26" s="1238"/>
      <c r="K26" s="1239"/>
      <c r="L26" s="1239"/>
      <c r="M26" s="1239"/>
      <c r="N26" s="1239"/>
      <c r="P26" s="344"/>
      <c r="Q26" s="468" t="b">
        <f>IF(c_CNPSummary!E285="",FALSE,c_CNPSummary!D285)</f>
        <v>0</v>
      </c>
      <c r="R26" s="469" t="str">
        <f>IF(Q26=FALSE,"",IF(ISBLANK(Q26),"",COUNTIF(Q$17:Q26,"*")))</f>
        <v/>
      </c>
      <c r="S26" s="470" t="str">
        <f>IFERROR(INDEX($Q$17:$Q$46,MATCH(ROWS($S$17:$S26),$R$17:$R$46,0)),Euconst_NA)</f>
        <v>Nie dotyczy</v>
      </c>
      <c r="T26" s="340" t="b">
        <f>IF(S26=Euconst_NA,FALSE,
MATCH(INDEX(c_CNPSummary!$E$276:$E$305,MATCH(S26,c_CNPSummary!$D$276:$D$305,0)),EUconst_Periods,0)
&lt;=MATCH(CNTR_CNRPeriod,EUconst_Periods,0))</f>
        <v>0</v>
      </c>
      <c r="V26" s="340" t="b">
        <f>IF(B_InstallationData!$I$75&lt;&gt;"",COUNTIF(S26,Euconst_NA)&gt;0,FALSE)</f>
        <v>0</v>
      </c>
      <c r="W26" s="340" t="b">
        <f>IF(B_InstallationData!$I$75&lt;&gt;"",NOT(T26),FALSE)</f>
        <v>0</v>
      </c>
    </row>
    <row r="27" spans="3:23" ht="12.75" customHeight="1" x14ac:dyDescent="0.2">
      <c r="C27" s="446"/>
      <c r="D27" s="471" t="str">
        <f t="shared" si="0"/>
        <v/>
      </c>
      <c r="E27" s="472" t="str">
        <f>IF($S27=Euconst_NA,"",INDEX(c_CNPSummary!E$276:E$305,MATCH($S27,c_CNPSummary!$D$276:$D$305,0)))</f>
        <v/>
      </c>
      <c r="F27" s="1233" t="str">
        <f>IF($S27=Euconst_NA,"",INDEX(c_CNPSummary!F$276:F$305,MATCH($S27,c_CNPSummary!$D$276:$D$305,0)))</f>
        <v/>
      </c>
      <c r="G27" s="1234"/>
      <c r="H27" s="1235"/>
      <c r="I27" s="71"/>
      <c r="J27" s="1238"/>
      <c r="K27" s="1239"/>
      <c r="L27" s="1239"/>
      <c r="M27" s="1239"/>
      <c r="N27" s="1239"/>
      <c r="P27" s="344"/>
      <c r="Q27" s="468" t="b">
        <f>IF(c_CNPSummary!E286="",FALSE,c_CNPSummary!D286)</f>
        <v>0</v>
      </c>
      <c r="R27" s="469" t="str">
        <f>IF(Q27=FALSE,"",IF(ISBLANK(Q27),"",COUNTIF(Q$17:Q27,"*")))</f>
        <v/>
      </c>
      <c r="S27" s="470" t="str">
        <f>IFERROR(INDEX($Q$17:$Q$46,MATCH(ROWS($S$17:$S27),$R$17:$R$46,0)),Euconst_NA)</f>
        <v>Nie dotyczy</v>
      </c>
      <c r="T27" s="340" t="b">
        <f>IF(S27=Euconst_NA,FALSE,
MATCH(INDEX(c_CNPSummary!$E$276:$E$305,MATCH(S27,c_CNPSummary!$D$276:$D$305,0)),EUconst_Periods,0)
&lt;=MATCH(CNTR_CNRPeriod,EUconst_Periods,0))</f>
        <v>0</v>
      </c>
      <c r="V27" s="340" t="b">
        <f>IF(B_InstallationData!$I$75&lt;&gt;"",COUNTIF(S27,Euconst_NA)&gt;0,FALSE)</f>
        <v>0</v>
      </c>
      <c r="W27" s="340" t="b">
        <f>IF(B_InstallationData!$I$75&lt;&gt;"",NOT(T27),FALSE)</f>
        <v>0</v>
      </c>
    </row>
    <row r="28" spans="3:23" ht="12.75" customHeight="1" x14ac:dyDescent="0.2">
      <c r="C28" s="446"/>
      <c r="D28" s="471" t="str">
        <f t="shared" si="0"/>
        <v/>
      </c>
      <c r="E28" s="472" t="str">
        <f>IF($S28=Euconst_NA,"",INDEX(c_CNPSummary!E$276:E$305,MATCH($S28,c_CNPSummary!$D$276:$D$305,0)))</f>
        <v/>
      </c>
      <c r="F28" s="1233" t="str">
        <f>IF($S28=Euconst_NA,"",INDEX(c_CNPSummary!F$276:F$305,MATCH($S28,c_CNPSummary!$D$276:$D$305,0)))</f>
        <v/>
      </c>
      <c r="G28" s="1234"/>
      <c r="H28" s="1235"/>
      <c r="I28" s="71"/>
      <c r="J28" s="1238"/>
      <c r="K28" s="1239"/>
      <c r="L28" s="1239"/>
      <c r="M28" s="1239"/>
      <c r="N28" s="1239"/>
      <c r="P28" s="344"/>
      <c r="Q28" s="468" t="b">
        <f>IF(c_CNPSummary!E287="",FALSE,c_CNPSummary!D287)</f>
        <v>0</v>
      </c>
      <c r="R28" s="469" t="str">
        <f>IF(Q28=FALSE,"",IF(ISBLANK(Q28),"",COUNTIF(Q$17:Q28,"*")))</f>
        <v/>
      </c>
      <c r="S28" s="470" t="str">
        <f>IFERROR(INDEX($Q$17:$Q$46,MATCH(ROWS($S$17:$S28),$R$17:$R$46,0)),Euconst_NA)</f>
        <v>Nie dotyczy</v>
      </c>
      <c r="T28" s="340" t="b">
        <f>IF(S28=Euconst_NA,FALSE,
MATCH(INDEX(c_CNPSummary!$E$276:$E$305,MATCH(S28,c_CNPSummary!$D$276:$D$305,0)),EUconst_Periods,0)
&lt;=MATCH(CNTR_CNRPeriod,EUconst_Periods,0))</f>
        <v>0</v>
      </c>
      <c r="V28" s="340" t="b">
        <f>IF(B_InstallationData!$I$75&lt;&gt;"",COUNTIF(S28,Euconst_NA)&gt;0,FALSE)</f>
        <v>0</v>
      </c>
      <c r="W28" s="340" t="b">
        <f>IF(B_InstallationData!$I$75&lt;&gt;"",NOT(T28),FALSE)</f>
        <v>0</v>
      </c>
    </row>
    <row r="29" spans="3:23" ht="12.75" customHeight="1" x14ac:dyDescent="0.2">
      <c r="C29" s="446"/>
      <c r="D29" s="471" t="str">
        <f t="shared" si="0"/>
        <v/>
      </c>
      <c r="E29" s="472" t="str">
        <f>IF($S29=Euconst_NA,"",INDEX(c_CNPSummary!E$276:E$305,MATCH($S29,c_CNPSummary!$D$276:$D$305,0)))</f>
        <v/>
      </c>
      <c r="F29" s="1233" t="str">
        <f>IF($S29=Euconst_NA,"",INDEX(c_CNPSummary!F$276:F$305,MATCH($S29,c_CNPSummary!$D$276:$D$305,0)))</f>
        <v/>
      </c>
      <c r="G29" s="1234"/>
      <c r="H29" s="1235"/>
      <c r="I29" s="71"/>
      <c r="J29" s="1238"/>
      <c r="K29" s="1239"/>
      <c r="L29" s="1239"/>
      <c r="M29" s="1239"/>
      <c r="N29" s="1239"/>
      <c r="P29" s="344"/>
      <c r="Q29" s="468" t="b">
        <f>IF(c_CNPSummary!E288="",FALSE,c_CNPSummary!D288)</f>
        <v>0</v>
      </c>
      <c r="R29" s="469" t="str">
        <f>IF(Q29=FALSE,"",IF(ISBLANK(Q29),"",COUNTIF(Q$17:Q29,"*")))</f>
        <v/>
      </c>
      <c r="S29" s="470" t="str">
        <f>IFERROR(INDEX($Q$17:$Q$46,MATCH(ROWS($S$17:$S29),$R$17:$R$46,0)),Euconst_NA)</f>
        <v>Nie dotyczy</v>
      </c>
      <c r="T29" s="340" t="b">
        <f>IF(S29=Euconst_NA,FALSE,
MATCH(INDEX(c_CNPSummary!$E$276:$E$305,MATCH(S29,c_CNPSummary!$D$276:$D$305,0)),EUconst_Periods,0)
&lt;=MATCH(CNTR_CNRPeriod,EUconst_Periods,0))</f>
        <v>0</v>
      </c>
      <c r="V29" s="340" t="b">
        <f>IF(B_InstallationData!$I$75&lt;&gt;"",COUNTIF(S29,Euconst_NA)&gt;0,FALSE)</f>
        <v>0</v>
      </c>
      <c r="W29" s="340" t="b">
        <f>IF(B_InstallationData!$I$75&lt;&gt;"",NOT(T29),FALSE)</f>
        <v>0</v>
      </c>
    </row>
    <row r="30" spans="3:23" ht="12.75" customHeight="1" x14ac:dyDescent="0.2">
      <c r="C30" s="446"/>
      <c r="D30" s="471" t="str">
        <f t="shared" si="0"/>
        <v/>
      </c>
      <c r="E30" s="472" t="str">
        <f>IF($S30=Euconst_NA,"",INDEX(c_CNPSummary!E$276:E$305,MATCH($S30,c_CNPSummary!$D$276:$D$305,0)))</f>
        <v/>
      </c>
      <c r="F30" s="1233" t="str">
        <f>IF($S30=Euconst_NA,"",INDEX(c_CNPSummary!F$276:F$305,MATCH($S30,c_CNPSummary!$D$276:$D$305,0)))</f>
        <v/>
      </c>
      <c r="G30" s="1234"/>
      <c r="H30" s="1235"/>
      <c r="I30" s="71"/>
      <c r="J30" s="1238"/>
      <c r="K30" s="1239"/>
      <c r="L30" s="1239"/>
      <c r="M30" s="1239"/>
      <c r="N30" s="1239"/>
      <c r="P30" s="344"/>
      <c r="Q30" s="468" t="b">
        <f>IF(c_CNPSummary!E289="",FALSE,c_CNPSummary!D289)</f>
        <v>0</v>
      </c>
      <c r="R30" s="469" t="str">
        <f>IF(Q30=FALSE,"",IF(ISBLANK(Q30),"",COUNTIF(Q$17:Q30,"*")))</f>
        <v/>
      </c>
      <c r="S30" s="470" t="str">
        <f>IFERROR(INDEX($Q$17:$Q$46,MATCH(ROWS($S$17:$S30),$R$17:$R$46,0)),Euconst_NA)</f>
        <v>Nie dotyczy</v>
      </c>
      <c r="T30" s="340" t="b">
        <f>IF(S30=Euconst_NA,FALSE,
MATCH(INDEX(c_CNPSummary!$E$276:$E$305,MATCH(S30,c_CNPSummary!$D$276:$D$305,0)),EUconst_Periods,0)
&lt;=MATCH(CNTR_CNRPeriod,EUconst_Periods,0))</f>
        <v>0</v>
      </c>
      <c r="V30" s="340" t="b">
        <f>IF(B_InstallationData!$I$75&lt;&gt;"",COUNTIF(S30,Euconst_NA)&gt;0,FALSE)</f>
        <v>0</v>
      </c>
      <c r="W30" s="340" t="b">
        <f>IF(B_InstallationData!$I$75&lt;&gt;"",NOT(T30),FALSE)</f>
        <v>0</v>
      </c>
    </row>
    <row r="31" spans="3:23" ht="12.75" customHeight="1" x14ac:dyDescent="0.2">
      <c r="C31" s="446"/>
      <c r="D31" s="471" t="str">
        <f t="shared" si="0"/>
        <v/>
      </c>
      <c r="E31" s="472" t="str">
        <f>IF($S31=Euconst_NA,"",INDEX(c_CNPSummary!E$276:E$305,MATCH($S31,c_CNPSummary!$D$276:$D$305,0)))</f>
        <v/>
      </c>
      <c r="F31" s="1233" t="str">
        <f>IF($S31=Euconst_NA,"",INDEX(c_CNPSummary!F$276:F$305,MATCH($S31,c_CNPSummary!$D$276:$D$305,0)))</f>
        <v/>
      </c>
      <c r="G31" s="1234"/>
      <c r="H31" s="1235"/>
      <c r="I31" s="71"/>
      <c r="J31" s="1238"/>
      <c r="K31" s="1239"/>
      <c r="L31" s="1239"/>
      <c r="M31" s="1239"/>
      <c r="N31" s="1239"/>
      <c r="P31" s="344"/>
      <c r="Q31" s="468" t="b">
        <f>IF(c_CNPSummary!E290="",FALSE,c_CNPSummary!D290)</f>
        <v>0</v>
      </c>
      <c r="R31" s="469" t="str">
        <f>IF(Q31=FALSE,"",IF(ISBLANK(Q31),"",COUNTIF(Q$17:Q31,"*")))</f>
        <v/>
      </c>
      <c r="S31" s="470" t="str">
        <f>IFERROR(INDEX($Q$17:$Q$46,MATCH(ROWS($S$17:$S31),$R$17:$R$46,0)),Euconst_NA)</f>
        <v>Nie dotyczy</v>
      </c>
      <c r="T31" s="340" t="b">
        <f>IF(S31=Euconst_NA,FALSE,
MATCH(INDEX(c_CNPSummary!$E$276:$E$305,MATCH(S31,c_CNPSummary!$D$276:$D$305,0)),EUconst_Periods,0)
&lt;=MATCH(CNTR_CNRPeriod,EUconst_Periods,0))</f>
        <v>0</v>
      </c>
      <c r="V31" s="340" t="b">
        <f>IF(B_InstallationData!$I$75&lt;&gt;"",COUNTIF(S31,Euconst_NA)&gt;0,FALSE)</f>
        <v>0</v>
      </c>
      <c r="W31" s="340" t="b">
        <f>IF(B_InstallationData!$I$75&lt;&gt;"",NOT(T31),FALSE)</f>
        <v>0</v>
      </c>
    </row>
    <row r="32" spans="3:23" ht="12.75" customHeight="1" x14ac:dyDescent="0.2">
      <c r="C32" s="446"/>
      <c r="D32" s="471" t="str">
        <f t="shared" si="0"/>
        <v/>
      </c>
      <c r="E32" s="472" t="str">
        <f>IF($S32=Euconst_NA,"",INDEX(c_CNPSummary!E$276:E$305,MATCH($S32,c_CNPSummary!$D$276:$D$305,0)))</f>
        <v/>
      </c>
      <c r="F32" s="1233" t="str">
        <f>IF($S32=Euconst_NA,"",INDEX(c_CNPSummary!F$276:F$305,MATCH($S32,c_CNPSummary!$D$276:$D$305,0)))</f>
        <v/>
      </c>
      <c r="G32" s="1234"/>
      <c r="H32" s="1235"/>
      <c r="I32" s="71"/>
      <c r="J32" s="1238"/>
      <c r="K32" s="1239"/>
      <c r="L32" s="1239"/>
      <c r="M32" s="1239"/>
      <c r="N32" s="1239"/>
      <c r="P32" s="344"/>
      <c r="Q32" s="468" t="b">
        <f>IF(c_CNPSummary!E291="",FALSE,c_CNPSummary!D291)</f>
        <v>0</v>
      </c>
      <c r="R32" s="469" t="str">
        <f>IF(Q32=FALSE,"",IF(ISBLANK(Q32),"",COUNTIF(Q$17:Q32,"*")))</f>
        <v/>
      </c>
      <c r="S32" s="470" t="str">
        <f>IFERROR(INDEX($Q$17:$Q$46,MATCH(ROWS($S$17:$S32),$R$17:$R$46,0)),Euconst_NA)</f>
        <v>Nie dotyczy</v>
      </c>
      <c r="T32" s="340" t="b">
        <f>IF(S32=Euconst_NA,FALSE,
MATCH(INDEX(c_CNPSummary!$E$276:$E$305,MATCH(S32,c_CNPSummary!$D$276:$D$305,0)),EUconst_Periods,0)
&lt;=MATCH(CNTR_CNRPeriod,EUconst_Periods,0))</f>
        <v>0</v>
      </c>
      <c r="V32" s="340" t="b">
        <f>IF(B_InstallationData!$I$75&lt;&gt;"",COUNTIF(S32,Euconst_NA)&gt;0,FALSE)</f>
        <v>0</v>
      </c>
      <c r="W32" s="340" t="b">
        <f>IF(B_InstallationData!$I$75&lt;&gt;"",NOT(T32),FALSE)</f>
        <v>0</v>
      </c>
    </row>
    <row r="33" spans="1:31" ht="12.75" customHeight="1" x14ac:dyDescent="0.2">
      <c r="C33" s="446"/>
      <c r="D33" s="471" t="str">
        <f t="shared" si="0"/>
        <v/>
      </c>
      <c r="E33" s="472" t="str">
        <f>IF($S33=Euconst_NA,"",INDEX(c_CNPSummary!E$276:E$305,MATCH($S33,c_CNPSummary!$D$276:$D$305,0)))</f>
        <v/>
      </c>
      <c r="F33" s="1233" t="str">
        <f>IF($S33=Euconst_NA,"",INDEX(c_CNPSummary!F$276:F$305,MATCH($S33,c_CNPSummary!$D$276:$D$305,0)))</f>
        <v/>
      </c>
      <c r="G33" s="1234"/>
      <c r="H33" s="1235"/>
      <c r="I33" s="71"/>
      <c r="J33" s="1238"/>
      <c r="K33" s="1239"/>
      <c r="L33" s="1239"/>
      <c r="M33" s="1239"/>
      <c r="N33" s="1239"/>
      <c r="P33" s="344"/>
      <c r="Q33" s="468" t="b">
        <f>IF(c_CNPSummary!E292="",FALSE,c_CNPSummary!D292)</f>
        <v>0</v>
      </c>
      <c r="R33" s="469" t="str">
        <f>IF(Q33=FALSE,"",IF(ISBLANK(Q33),"",COUNTIF(Q$17:Q33,"*")))</f>
        <v/>
      </c>
      <c r="S33" s="470" t="str">
        <f>IFERROR(INDEX($Q$17:$Q$46,MATCH(ROWS($S$17:$S33),$R$17:$R$46,0)),Euconst_NA)</f>
        <v>Nie dotyczy</v>
      </c>
      <c r="T33" s="340" t="b">
        <f>IF(S33=Euconst_NA,FALSE,
MATCH(INDEX(c_CNPSummary!$E$276:$E$305,MATCH(S33,c_CNPSummary!$D$276:$D$305,0)),EUconst_Periods,0)
&lt;=MATCH(CNTR_CNRPeriod,EUconst_Periods,0))</f>
        <v>0</v>
      </c>
      <c r="V33" s="340" t="b">
        <f>IF(B_InstallationData!$I$75&lt;&gt;"",COUNTIF(S33,Euconst_NA)&gt;0,FALSE)</f>
        <v>0</v>
      </c>
      <c r="W33" s="340" t="b">
        <f>IF(B_InstallationData!$I$75&lt;&gt;"",NOT(T33),FALSE)</f>
        <v>0</v>
      </c>
    </row>
    <row r="34" spans="1:31" ht="12.75" customHeight="1" x14ac:dyDescent="0.2">
      <c r="C34" s="446"/>
      <c r="D34" s="471" t="str">
        <f t="shared" si="0"/>
        <v/>
      </c>
      <c r="E34" s="472" t="str">
        <f>IF($S34=Euconst_NA,"",INDEX(c_CNPSummary!E$276:E$305,MATCH($S34,c_CNPSummary!$D$276:$D$305,0)))</f>
        <v/>
      </c>
      <c r="F34" s="1233" t="str">
        <f>IF($S34=Euconst_NA,"",INDEX(c_CNPSummary!F$276:F$305,MATCH($S34,c_CNPSummary!$D$276:$D$305,0)))</f>
        <v/>
      </c>
      <c r="G34" s="1234"/>
      <c r="H34" s="1235"/>
      <c r="I34" s="71"/>
      <c r="J34" s="1238"/>
      <c r="K34" s="1239"/>
      <c r="L34" s="1239"/>
      <c r="M34" s="1239"/>
      <c r="N34" s="1239"/>
      <c r="P34" s="344"/>
      <c r="Q34" s="468" t="b">
        <f>IF(c_CNPSummary!E293="",FALSE,c_CNPSummary!D293)</f>
        <v>0</v>
      </c>
      <c r="R34" s="469" t="str">
        <f>IF(Q34=FALSE,"",IF(ISBLANK(Q34),"",COUNTIF(Q$17:Q34,"*")))</f>
        <v/>
      </c>
      <c r="S34" s="470" t="str">
        <f>IFERROR(INDEX($Q$17:$Q$46,MATCH(ROWS($S$17:$S34),$R$17:$R$46,0)),Euconst_NA)</f>
        <v>Nie dotyczy</v>
      </c>
      <c r="T34" s="340" t="b">
        <f>IF(S34=Euconst_NA,FALSE,
MATCH(INDEX(c_CNPSummary!$E$276:$E$305,MATCH(S34,c_CNPSummary!$D$276:$D$305,0)),EUconst_Periods,0)
&lt;=MATCH(CNTR_CNRPeriod,EUconst_Periods,0))</f>
        <v>0</v>
      </c>
      <c r="V34" s="340" t="b">
        <f>IF(B_InstallationData!$I$75&lt;&gt;"",COUNTIF(S34,Euconst_NA)&gt;0,FALSE)</f>
        <v>0</v>
      </c>
      <c r="W34" s="340" t="b">
        <f>IF(B_InstallationData!$I$75&lt;&gt;"",NOT(T34),FALSE)</f>
        <v>0</v>
      </c>
    </row>
    <row r="35" spans="1:31" ht="12.75" customHeight="1" x14ac:dyDescent="0.2">
      <c r="C35" s="446"/>
      <c r="D35" s="471" t="str">
        <f t="shared" si="0"/>
        <v/>
      </c>
      <c r="E35" s="472" t="str">
        <f>IF($S35=Euconst_NA,"",INDEX(c_CNPSummary!E$276:E$305,MATCH($S35,c_CNPSummary!$D$276:$D$305,0)))</f>
        <v/>
      </c>
      <c r="F35" s="1233" t="str">
        <f>IF($S35=Euconst_NA,"",INDEX(c_CNPSummary!F$276:F$305,MATCH($S35,c_CNPSummary!$D$276:$D$305,0)))</f>
        <v/>
      </c>
      <c r="G35" s="1234"/>
      <c r="H35" s="1235"/>
      <c r="I35" s="71"/>
      <c r="J35" s="1238"/>
      <c r="K35" s="1239"/>
      <c r="L35" s="1239"/>
      <c r="M35" s="1239"/>
      <c r="N35" s="1239"/>
      <c r="P35" s="344"/>
      <c r="Q35" s="468" t="b">
        <f>IF(c_CNPSummary!E294="",FALSE,c_CNPSummary!D294)</f>
        <v>0</v>
      </c>
      <c r="R35" s="469" t="str">
        <f>IF(Q35=FALSE,"",IF(ISBLANK(Q35),"",COUNTIF(Q$17:Q35,"*")))</f>
        <v/>
      </c>
      <c r="S35" s="470" t="str">
        <f>IFERROR(INDEX($Q$17:$Q$46,MATCH(ROWS($S$17:$S35),$R$17:$R$46,0)),Euconst_NA)</f>
        <v>Nie dotyczy</v>
      </c>
      <c r="T35" s="340" t="b">
        <f>IF(S35=Euconst_NA,FALSE,
MATCH(INDEX(c_CNPSummary!$E$276:$E$305,MATCH(S35,c_CNPSummary!$D$276:$D$305,0)),EUconst_Periods,0)
&lt;=MATCH(CNTR_CNRPeriod,EUconst_Periods,0))</f>
        <v>0</v>
      </c>
      <c r="V35" s="340" t="b">
        <f>IF(B_InstallationData!$I$75&lt;&gt;"",COUNTIF(S35,Euconst_NA)&gt;0,FALSE)</f>
        <v>0</v>
      </c>
      <c r="W35" s="340" t="b">
        <f>IF(B_InstallationData!$I$75&lt;&gt;"",NOT(T35),FALSE)</f>
        <v>0</v>
      </c>
    </row>
    <row r="36" spans="1:31" ht="12.75" customHeight="1" x14ac:dyDescent="0.2">
      <c r="C36" s="446"/>
      <c r="D36" s="471" t="str">
        <f t="shared" si="0"/>
        <v/>
      </c>
      <c r="E36" s="472" t="str">
        <f>IF($S36=Euconst_NA,"",INDEX(c_CNPSummary!E$276:E$305,MATCH($S36,c_CNPSummary!$D$276:$D$305,0)))</f>
        <v/>
      </c>
      <c r="F36" s="1233" t="str">
        <f>IF($S36=Euconst_NA,"",INDEX(c_CNPSummary!F$276:F$305,MATCH($S36,c_CNPSummary!$D$276:$D$305,0)))</f>
        <v/>
      </c>
      <c r="G36" s="1234"/>
      <c r="H36" s="1235"/>
      <c r="I36" s="71"/>
      <c r="J36" s="1238"/>
      <c r="K36" s="1239"/>
      <c r="L36" s="1239"/>
      <c r="M36" s="1239"/>
      <c r="N36" s="1239"/>
      <c r="P36" s="344"/>
      <c r="Q36" s="468" t="b">
        <f>IF(c_CNPSummary!E295="",FALSE,c_CNPSummary!D295)</f>
        <v>0</v>
      </c>
      <c r="R36" s="469" t="str">
        <f>IF(Q36=FALSE,"",IF(ISBLANK(Q36),"",COUNTIF(Q$17:Q36,"*")))</f>
        <v/>
      </c>
      <c r="S36" s="470" t="str">
        <f>IFERROR(INDEX($Q$17:$Q$46,MATCH(ROWS($S$17:$S36),$R$17:$R$46,0)),Euconst_NA)</f>
        <v>Nie dotyczy</v>
      </c>
      <c r="T36" s="340" t="b">
        <f>IF(S36=Euconst_NA,FALSE,
MATCH(INDEX(c_CNPSummary!$E$276:$E$305,MATCH(S36,c_CNPSummary!$D$276:$D$305,0)),EUconst_Periods,0)
&lt;=MATCH(CNTR_CNRPeriod,EUconst_Periods,0))</f>
        <v>0</v>
      </c>
      <c r="V36" s="340" t="b">
        <f>IF(B_InstallationData!$I$75&lt;&gt;"",COUNTIF(S36,Euconst_NA)&gt;0,FALSE)</f>
        <v>0</v>
      </c>
      <c r="W36" s="340" t="b">
        <f>IF(B_InstallationData!$I$75&lt;&gt;"",NOT(T36),FALSE)</f>
        <v>0</v>
      </c>
    </row>
    <row r="37" spans="1:31" ht="12.75" customHeight="1" x14ac:dyDescent="0.2">
      <c r="C37" s="446"/>
      <c r="D37" s="471" t="str">
        <f t="shared" si="0"/>
        <v/>
      </c>
      <c r="E37" s="472" t="str">
        <f>IF($S37=Euconst_NA,"",INDEX(c_CNPSummary!E$276:E$305,MATCH($S37,c_CNPSummary!$D$276:$D$305,0)))</f>
        <v/>
      </c>
      <c r="F37" s="1233" t="str">
        <f>IF($S37=Euconst_NA,"",INDEX(c_CNPSummary!F$276:F$305,MATCH($S37,c_CNPSummary!$D$276:$D$305,0)))</f>
        <v/>
      </c>
      <c r="G37" s="1234"/>
      <c r="H37" s="1235"/>
      <c r="I37" s="71"/>
      <c r="J37" s="1238"/>
      <c r="K37" s="1239"/>
      <c r="L37" s="1239"/>
      <c r="M37" s="1239"/>
      <c r="N37" s="1239"/>
      <c r="P37" s="344"/>
      <c r="Q37" s="468" t="b">
        <f>IF(c_CNPSummary!E296="",FALSE,c_CNPSummary!D296)</f>
        <v>0</v>
      </c>
      <c r="R37" s="469" t="str">
        <f>IF(Q37=FALSE,"",IF(ISBLANK(Q37),"",COUNTIF(Q$17:Q37,"*")))</f>
        <v/>
      </c>
      <c r="S37" s="470" t="str">
        <f>IFERROR(INDEX($Q$17:$Q$46,MATCH(ROWS($S$17:$S37),$R$17:$R$46,0)),Euconst_NA)</f>
        <v>Nie dotyczy</v>
      </c>
      <c r="T37" s="340" t="b">
        <f>IF(S37=Euconst_NA,FALSE,
MATCH(INDEX(c_CNPSummary!$E$276:$E$305,MATCH(S37,c_CNPSummary!$D$276:$D$305,0)),EUconst_Periods,0)
&lt;=MATCH(CNTR_CNRPeriod,EUconst_Periods,0))</f>
        <v>0</v>
      </c>
      <c r="V37" s="340" t="b">
        <f>IF(B_InstallationData!$I$75&lt;&gt;"",COUNTIF(S37,Euconst_NA)&gt;0,FALSE)</f>
        <v>0</v>
      </c>
      <c r="W37" s="340" t="b">
        <f>IF(B_InstallationData!$I$75&lt;&gt;"",NOT(T37),FALSE)</f>
        <v>0</v>
      </c>
    </row>
    <row r="38" spans="1:31" ht="12.75" customHeight="1" x14ac:dyDescent="0.2">
      <c r="C38" s="446"/>
      <c r="D38" s="471" t="str">
        <f t="shared" si="0"/>
        <v/>
      </c>
      <c r="E38" s="472" t="str">
        <f>IF($S38=Euconst_NA,"",INDEX(c_CNPSummary!E$276:E$305,MATCH($S38,c_CNPSummary!$D$276:$D$305,0)))</f>
        <v/>
      </c>
      <c r="F38" s="1233" t="str">
        <f>IF($S38=Euconst_NA,"",INDEX(c_CNPSummary!F$276:F$305,MATCH($S38,c_CNPSummary!$D$276:$D$305,0)))</f>
        <v/>
      </c>
      <c r="G38" s="1234"/>
      <c r="H38" s="1235"/>
      <c r="I38" s="71"/>
      <c r="J38" s="1238"/>
      <c r="K38" s="1239"/>
      <c r="L38" s="1239"/>
      <c r="M38" s="1239"/>
      <c r="N38" s="1239"/>
      <c r="P38" s="344"/>
      <c r="Q38" s="468" t="b">
        <f>IF(c_CNPSummary!E297="",FALSE,c_CNPSummary!D297)</f>
        <v>0</v>
      </c>
      <c r="R38" s="469" t="str">
        <f>IF(Q38=FALSE,"",IF(ISBLANK(Q38),"",COUNTIF(Q$17:Q38,"*")))</f>
        <v/>
      </c>
      <c r="S38" s="470" t="str">
        <f>IFERROR(INDEX($Q$17:$Q$46,MATCH(ROWS($S$17:$S38),$R$17:$R$46,0)),Euconst_NA)</f>
        <v>Nie dotyczy</v>
      </c>
      <c r="T38" s="340" t="b">
        <f>IF(S38=Euconst_NA,FALSE,
MATCH(INDEX(c_CNPSummary!$E$276:$E$305,MATCH(S38,c_CNPSummary!$D$276:$D$305,0)),EUconst_Periods,0)
&lt;=MATCH(CNTR_CNRPeriod,EUconst_Periods,0))</f>
        <v>0</v>
      </c>
      <c r="V38" s="340" t="b">
        <f>IF(B_InstallationData!$I$75&lt;&gt;"",COUNTIF(S38,Euconst_NA)&gt;0,FALSE)</f>
        <v>0</v>
      </c>
      <c r="W38" s="340" t="b">
        <f>IF(B_InstallationData!$I$75&lt;&gt;"",NOT(T38),FALSE)</f>
        <v>0</v>
      </c>
    </row>
    <row r="39" spans="1:31" ht="12.75" customHeight="1" x14ac:dyDescent="0.2">
      <c r="C39" s="446"/>
      <c r="D39" s="471" t="str">
        <f t="shared" si="0"/>
        <v/>
      </c>
      <c r="E39" s="472" t="str">
        <f>IF($S39=Euconst_NA,"",INDEX(c_CNPSummary!E$276:E$305,MATCH($S39,c_CNPSummary!$D$276:$D$305,0)))</f>
        <v/>
      </c>
      <c r="F39" s="1233" t="str">
        <f>IF($S39=Euconst_NA,"",INDEX(c_CNPSummary!F$276:F$305,MATCH($S39,c_CNPSummary!$D$276:$D$305,0)))</f>
        <v/>
      </c>
      <c r="G39" s="1234"/>
      <c r="H39" s="1235"/>
      <c r="I39" s="71"/>
      <c r="J39" s="1238"/>
      <c r="K39" s="1239"/>
      <c r="L39" s="1239"/>
      <c r="M39" s="1239"/>
      <c r="N39" s="1239"/>
      <c r="P39" s="344"/>
      <c r="Q39" s="468" t="b">
        <f>IF(c_CNPSummary!E298="",FALSE,c_CNPSummary!D298)</f>
        <v>0</v>
      </c>
      <c r="R39" s="469" t="str">
        <f>IF(Q39=FALSE,"",IF(ISBLANK(Q39),"",COUNTIF(Q$17:Q39,"*")))</f>
        <v/>
      </c>
      <c r="S39" s="470" t="str">
        <f>IFERROR(INDEX($Q$17:$Q$46,MATCH(ROWS($S$17:$S39),$R$17:$R$46,0)),Euconst_NA)</f>
        <v>Nie dotyczy</v>
      </c>
      <c r="T39" s="340" t="b">
        <f>IF(S39=Euconst_NA,FALSE,
MATCH(INDEX(c_CNPSummary!$E$276:$E$305,MATCH(S39,c_CNPSummary!$D$276:$D$305,0)),EUconst_Periods,0)
&lt;=MATCH(CNTR_CNRPeriod,EUconst_Periods,0))</f>
        <v>0</v>
      </c>
      <c r="V39" s="340" t="b">
        <f>IF(B_InstallationData!$I$75&lt;&gt;"",COUNTIF(S39,Euconst_NA)&gt;0,FALSE)</f>
        <v>0</v>
      </c>
      <c r="W39" s="340" t="b">
        <f>IF(B_InstallationData!$I$75&lt;&gt;"",NOT(T39),FALSE)</f>
        <v>0</v>
      </c>
    </row>
    <row r="40" spans="1:31" ht="12.75" customHeight="1" x14ac:dyDescent="0.2">
      <c r="C40" s="446"/>
      <c r="D40" s="471" t="str">
        <f t="shared" si="0"/>
        <v/>
      </c>
      <c r="E40" s="472" t="str">
        <f>IF($S40=Euconst_NA,"",INDEX(c_CNPSummary!E$276:E$305,MATCH($S40,c_CNPSummary!$D$276:$D$305,0)))</f>
        <v/>
      </c>
      <c r="F40" s="1233" t="str">
        <f>IF($S40=Euconst_NA,"",INDEX(c_CNPSummary!F$276:F$305,MATCH($S40,c_CNPSummary!$D$276:$D$305,0)))</f>
        <v/>
      </c>
      <c r="G40" s="1234"/>
      <c r="H40" s="1235"/>
      <c r="I40" s="71"/>
      <c r="J40" s="1238"/>
      <c r="K40" s="1239"/>
      <c r="L40" s="1239"/>
      <c r="M40" s="1239"/>
      <c r="N40" s="1239"/>
      <c r="P40" s="344"/>
      <c r="Q40" s="468" t="b">
        <f>IF(c_CNPSummary!E299="",FALSE,c_CNPSummary!D299)</f>
        <v>0</v>
      </c>
      <c r="R40" s="469" t="str">
        <f>IF(Q40=FALSE,"",IF(ISBLANK(Q40),"",COUNTIF(Q$17:Q40,"*")))</f>
        <v/>
      </c>
      <c r="S40" s="470" t="str">
        <f>IFERROR(INDEX($Q$17:$Q$46,MATCH(ROWS($S$17:$S40),$R$17:$R$46,0)),Euconst_NA)</f>
        <v>Nie dotyczy</v>
      </c>
      <c r="T40" s="340" t="b">
        <f>IF(S40=Euconst_NA,FALSE,
MATCH(INDEX(c_CNPSummary!$E$276:$E$305,MATCH(S40,c_CNPSummary!$D$276:$D$305,0)),EUconst_Periods,0)
&lt;=MATCH(CNTR_CNRPeriod,EUconst_Periods,0))</f>
        <v>0</v>
      </c>
      <c r="V40" s="340" t="b">
        <f>IF(B_InstallationData!$I$75&lt;&gt;"",COUNTIF(S40,Euconst_NA)&gt;0,FALSE)</f>
        <v>0</v>
      </c>
      <c r="W40" s="340" t="b">
        <f>IF(B_InstallationData!$I$75&lt;&gt;"",NOT(T40),FALSE)</f>
        <v>0</v>
      </c>
    </row>
    <row r="41" spans="1:31" ht="12.75" customHeight="1" x14ac:dyDescent="0.2">
      <c r="C41" s="446"/>
      <c r="D41" s="471" t="str">
        <f t="shared" si="0"/>
        <v/>
      </c>
      <c r="E41" s="472" t="str">
        <f>IF($S41=Euconst_NA,"",INDEX(c_CNPSummary!E$276:E$305,MATCH($S41,c_CNPSummary!$D$276:$D$305,0)))</f>
        <v/>
      </c>
      <c r="F41" s="1233" t="str">
        <f>IF($S41=Euconst_NA,"",INDEX(c_CNPSummary!F$276:F$305,MATCH($S41,c_CNPSummary!$D$276:$D$305,0)))</f>
        <v/>
      </c>
      <c r="G41" s="1234"/>
      <c r="H41" s="1235"/>
      <c r="I41" s="71"/>
      <c r="J41" s="1238"/>
      <c r="K41" s="1239"/>
      <c r="L41" s="1239"/>
      <c r="M41" s="1239"/>
      <c r="N41" s="1239"/>
      <c r="P41" s="344"/>
      <c r="Q41" s="468" t="b">
        <f>IF(c_CNPSummary!E300="",FALSE,c_CNPSummary!D300)</f>
        <v>0</v>
      </c>
      <c r="R41" s="469" t="str">
        <f>IF(Q41=FALSE,"",IF(ISBLANK(Q41),"",COUNTIF(Q$17:Q41,"*")))</f>
        <v/>
      </c>
      <c r="S41" s="470" t="str">
        <f>IFERROR(INDEX($Q$17:$Q$46,MATCH(ROWS($S$17:$S41),$R$17:$R$46,0)),Euconst_NA)</f>
        <v>Nie dotyczy</v>
      </c>
      <c r="T41" s="340" t="b">
        <f>IF(S41=Euconst_NA,FALSE,
MATCH(INDEX(c_CNPSummary!$E$276:$E$305,MATCH(S41,c_CNPSummary!$D$276:$D$305,0)),EUconst_Periods,0)
&lt;=MATCH(CNTR_CNRPeriod,EUconst_Periods,0))</f>
        <v>0</v>
      </c>
      <c r="V41" s="340" t="b">
        <f>IF(B_InstallationData!$I$75&lt;&gt;"",COUNTIF(S41,Euconst_NA)&gt;0,FALSE)</f>
        <v>0</v>
      </c>
      <c r="W41" s="340" t="b">
        <f>IF(B_InstallationData!$I$75&lt;&gt;"",NOT(T41),FALSE)</f>
        <v>0</v>
      </c>
    </row>
    <row r="42" spans="1:31" ht="12.75" customHeight="1" x14ac:dyDescent="0.2">
      <c r="C42" s="446"/>
      <c r="D42" s="471" t="str">
        <f t="shared" si="0"/>
        <v/>
      </c>
      <c r="E42" s="472" t="str">
        <f>IF($S42=Euconst_NA,"",INDEX(c_CNPSummary!E$276:E$305,MATCH($S42,c_CNPSummary!$D$276:$D$305,0)))</f>
        <v/>
      </c>
      <c r="F42" s="1233" t="str">
        <f>IF($S42=Euconst_NA,"",INDEX(c_CNPSummary!F$276:F$305,MATCH($S42,c_CNPSummary!$D$276:$D$305,0)))</f>
        <v/>
      </c>
      <c r="G42" s="1234"/>
      <c r="H42" s="1235"/>
      <c r="I42" s="71"/>
      <c r="J42" s="1238"/>
      <c r="K42" s="1239"/>
      <c r="L42" s="1239"/>
      <c r="M42" s="1239"/>
      <c r="N42" s="1239"/>
      <c r="P42" s="344"/>
      <c r="Q42" s="468" t="b">
        <f>IF(c_CNPSummary!E301="",FALSE,c_CNPSummary!D301)</f>
        <v>0</v>
      </c>
      <c r="R42" s="469" t="str">
        <f>IF(Q42=FALSE,"",IF(ISBLANK(Q42),"",COUNTIF(Q$17:Q42,"*")))</f>
        <v/>
      </c>
      <c r="S42" s="470" t="str">
        <f>IFERROR(INDEX($Q$17:$Q$46,MATCH(ROWS($S$17:$S42),$R$17:$R$46,0)),Euconst_NA)</f>
        <v>Nie dotyczy</v>
      </c>
      <c r="T42" s="340" t="b">
        <f>IF(S42=Euconst_NA,FALSE,
MATCH(INDEX(c_CNPSummary!$E$276:$E$305,MATCH(S42,c_CNPSummary!$D$276:$D$305,0)),EUconst_Periods,0)
&lt;=MATCH(CNTR_CNRPeriod,EUconst_Periods,0))</f>
        <v>0</v>
      </c>
      <c r="V42" s="340" t="b">
        <f>IF(B_InstallationData!$I$75&lt;&gt;"",COUNTIF(S42,Euconst_NA)&gt;0,FALSE)</f>
        <v>0</v>
      </c>
      <c r="W42" s="340" t="b">
        <f>IF(B_InstallationData!$I$75&lt;&gt;"",NOT(T42),FALSE)</f>
        <v>0</v>
      </c>
    </row>
    <row r="43" spans="1:31" ht="12.75" customHeight="1" x14ac:dyDescent="0.2">
      <c r="C43" s="446"/>
      <c r="D43" s="471" t="str">
        <f t="shared" si="0"/>
        <v/>
      </c>
      <c r="E43" s="472" t="str">
        <f>IF($S43=Euconst_NA,"",INDEX(c_CNPSummary!E$276:E$305,MATCH($S43,c_CNPSummary!$D$276:$D$305,0)))</f>
        <v/>
      </c>
      <c r="F43" s="1233" t="str">
        <f>IF($S43=Euconst_NA,"",INDEX(c_CNPSummary!F$276:F$305,MATCH($S43,c_CNPSummary!$D$276:$D$305,0)))</f>
        <v/>
      </c>
      <c r="G43" s="1234"/>
      <c r="H43" s="1235"/>
      <c r="I43" s="71"/>
      <c r="J43" s="1238"/>
      <c r="K43" s="1239"/>
      <c r="L43" s="1239"/>
      <c r="M43" s="1239"/>
      <c r="N43" s="1239"/>
      <c r="P43" s="344"/>
      <c r="Q43" s="468" t="b">
        <f>IF(c_CNPSummary!E302="",FALSE,c_CNPSummary!D302)</f>
        <v>0</v>
      </c>
      <c r="R43" s="469" t="str">
        <f>IF(Q43=FALSE,"",IF(ISBLANK(Q43),"",COUNTIF(Q$17:Q43,"*")))</f>
        <v/>
      </c>
      <c r="S43" s="470" t="str">
        <f>IFERROR(INDEX($Q$17:$Q$46,MATCH(ROWS($S$17:$S43),$R$17:$R$46,0)),Euconst_NA)</f>
        <v>Nie dotyczy</v>
      </c>
      <c r="T43" s="340" t="b">
        <f>IF(S43=Euconst_NA,FALSE,
MATCH(INDEX(c_CNPSummary!$E$276:$E$305,MATCH(S43,c_CNPSummary!$D$276:$D$305,0)),EUconst_Periods,0)
&lt;=MATCH(CNTR_CNRPeriod,EUconst_Periods,0))</f>
        <v>0</v>
      </c>
      <c r="V43" s="340" t="b">
        <f>IF(B_InstallationData!$I$75&lt;&gt;"",COUNTIF(S43,Euconst_NA)&gt;0,FALSE)</f>
        <v>0</v>
      </c>
      <c r="W43" s="340" t="b">
        <f>IF(B_InstallationData!$I$75&lt;&gt;"",NOT(T43),FALSE)</f>
        <v>0</v>
      </c>
    </row>
    <row r="44" spans="1:31" ht="12.75" customHeight="1" x14ac:dyDescent="0.2">
      <c r="C44" s="446"/>
      <c r="D44" s="471" t="str">
        <f t="shared" si="0"/>
        <v/>
      </c>
      <c r="E44" s="472" t="str">
        <f>IF($S44=Euconst_NA,"",INDEX(c_CNPSummary!E$276:E$305,MATCH($S44,c_CNPSummary!$D$276:$D$305,0)))</f>
        <v/>
      </c>
      <c r="F44" s="1233" t="str">
        <f>IF($S44=Euconst_NA,"",INDEX(c_CNPSummary!F$276:F$305,MATCH($S44,c_CNPSummary!$D$276:$D$305,0)))</f>
        <v/>
      </c>
      <c r="G44" s="1234"/>
      <c r="H44" s="1235"/>
      <c r="I44" s="71"/>
      <c r="J44" s="1238"/>
      <c r="K44" s="1239"/>
      <c r="L44" s="1239"/>
      <c r="M44" s="1239"/>
      <c r="N44" s="1239"/>
      <c r="P44" s="344"/>
      <c r="Q44" s="468" t="b">
        <f>IF(c_CNPSummary!E303="",FALSE,c_CNPSummary!D303)</f>
        <v>0</v>
      </c>
      <c r="R44" s="469" t="str">
        <f>IF(Q44=FALSE,"",IF(ISBLANK(Q44),"",COUNTIF(Q$17:Q44,"*")))</f>
        <v/>
      </c>
      <c r="S44" s="470" t="str">
        <f>IFERROR(INDEX($Q$17:$Q$46,MATCH(ROWS($S$17:$S44),$R$17:$R$46,0)),Euconst_NA)</f>
        <v>Nie dotyczy</v>
      </c>
      <c r="T44" s="340" t="b">
        <f>IF(S44=Euconst_NA,FALSE,
MATCH(INDEX(c_CNPSummary!$E$276:$E$305,MATCH(S44,c_CNPSummary!$D$276:$D$305,0)),EUconst_Periods,0)
&lt;=MATCH(CNTR_CNRPeriod,EUconst_Periods,0))</f>
        <v>0</v>
      </c>
      <c r="V44" s="340" t="b">
        <f>IF(B_InstallationData!$I$75&lt;&gt;"",COUNTIF(S44,Euconst_NA)&gt;0,FALSE)</f>
        <v>0</v>
      </c>
      <c r="W44" s="340" t="b">
        <f>IF(B_InstallationData!$I$75&lt;&gt;"",NOT(T44),FALSE)</f>
        <v>0</v>
      </c>
    </row>
    <row r="45" spans="1:31" ht="12.75" customHeight="1" x14ac:dyDescent="0.2">
      <c r="C45" s="446"/>
      <c r="D45" s="471" t="str">
        <f t="shared" si="0"/>
        <v/>
      </c>
      <c r="E45" s="472" t="str">
        <f>IF($S45=Euconst_NA,"",INDEX(c_CNPSummary!E$276:E$305,MATCH($S45,c_CNPSummary!$D$276:$D$305,0)))</f>
        <v/>
      </c>
      <c r="F45" s="1233" t="str">
        <f>IF($S45=Euconst_NA,"",INDEX(c_CNPSummary!F$276:F$305,MATCH($S45,c_CNPSummary!$D$276:$D$305,0)))</f>
        <v/>
      </c>
      <c r="G45" s="1234"/>
      <c r="H45" s="1235"/>
      <c r="I45" s="71"/>
      <c r="J45" s="1238"/>
      <c r="K45" s="1239"/>
      <c r="L45" s="1239"/>
      <c r="M45" s="1239"/>
      <c r="N45" s="1239"/>
      <c r="P45" s="344"/>
      <c r="Q45" s="468" t="b">
        <f>IF(c_CNPSummary!E304="",FALSE,c_CNPSummary!D304)</f>
        <v>0</v>
      </c>
      <c r="R45" s="469" t="str">
        <f>IF(Q45=FALSE,"",IF(ISBLANK(Q45),"",COUNTIF(Q$17:Q45,"*")))</f>
        <v/>
      </c>
      <c r="S45" s="470" t="str">
        <f>IFERROR(INDEX($Q$17:$Q$46,MATCH(ROWS($S$17:$S45),$R$17:$R$46,0)),Euconst_NA)</f>
        <v>Nie dotyczy</v>
      </c>
      <c r="T45" s="340" t="b">
        <f>IF(S45=Euconst_NA,FALSE,
MATCH(INDEX(c_CNPSummary!$E$276:$E$305,MATCH(S45,c_CNPSummary!$D$276:$D$305,0)),EUconst_Periods,0)
&lt;=MATCH(CNTR_CNRPeriod,EUconst_Periods,0))</f>
        <v>0</v>
      </c>
      <c r="V45" s="340" t="b">
        <f>IF(B_InstallationData!$I$75&lt;&gt;"",COUNTIF(S45,Euconst_NA)&gt;0,FALSE)</f>
        <v>0</v>
      </c>
      <c r="W45" s="340" t="b">
        <f>IF(B_InstallationData!$I$75&lt;&gt;"",NOT(T45),FALSE)</f>
        <v>0</v>
      </c>
    </row>
    <row r="46" spans="1:31" ht="12.75" customHeight="1" x14ac:dyDescent="0.2">
      <c r="C46" s="446"/>
      <c r="D46" s="474" t="str">
        <f t="shared" si="0"/>
        <v/>
      </c>
      <c r="E46" s="475" t="str">
        <f>IF($S46=Euconst_NA,"",INDEX(c_CNPSummary!E$276:E$305,MATCH($S46,c_CNPSummary!$D$276:$D$305,0)))</f>
        <v/>
      </c>
      <c r="F46" s="1228" t="str">
        <f>IF($S46=Euconst_NA,"",INDEX(c_CNPSummary!F$276:F$305,MATCH($S46,c_CNPSummary!$D$276:$D$305,0)))</f>
        <v/>
      </c>
      <c r="G46" s="1229"/>
      <c r="H46" s="1230"/>
      <c r="I46" s="72"/>
      <c r="J46" s="1241"/>
      <c r="K46" s="1242"/>
      <c r="L46" s="1242"/>
      <c r="M46" s="1242"/>
      <c r="N46" s="1242"/>
      <c r="P46" s="344"/>
      <c r="Q46" s="468" t="b">
        <f>IF(c_CNPSummary!E305="",FALSE,c_CNPSummary!D305)</f>
        <v>0</v>
      </c>
      <c r="R46" s="469" t="str">
        <f>IF(Q46=FALSE,"",IF(ISBLANK(Q46),"",COUNTIF(Q$17:Q46,"*")))</f>
        <v/>
      </c>
      <c r="S46" s="470" t="str">
        <f>IFERROR(INDEX($Q$17:$Q$46,MATCH(ROWS($S$17:$S46),$R$17:$R$46,0)),Euconst_NA)</f>
        <v>Nie dotyczy</v>
      </c>
      <c r="T46" s="340" t="b">
        <f>IF(S46=Euconst_NA,FALSE,
MATCH(INDEX(c_CNPSummary!$E$276:$E$305,MATCH(S46,c_CNPSummary!$D$276:$D$305,0)),EUconst_Periods,0)
&lt;=MATCH(CNTR_CNRPeriod,EUconst_Periods,0))</f>
        <v>0</v>
      </c>
      <c r="V46" s="340" t="b">
        <f>IF(B_InstallationData!$I$75&lt;&gt;"",COUNTIF(S46,Euconst_NA)&gt;0,FALSE)</f>
        <v>0</v>
      </c>
      <c r="W46" s="340" t="b">
        <f>IF(B_InstallationData!$I$75&lt;&gt;"",NOT(T46),FALSE)</f>
        <v>0</v>
      </c>
    </row>
    <row r="47" spans="1:31" ht="12.75" customHeight="1" x14ac:dyDescent="0.2">
      <c r="A47" s="417" t="s">
        <v>620</v>
      </c>
      <c r="S47" s="461"/>
      <c r="T47" s="462"/>
      <c r="U47" s="169"/>
      <c r="X47" s="169"/>
      <c r="Y47" s="169"/>
      <c r="Z47" s="169"/>
      <c r="AA47" s="169"/>
      <c r="AB47" s="169"/>
      <c r="AC47" s="169"/>
      <c r="AD47" s="169"/>
      <c r="AE47" s="169"/>
    </row>
    <row r="48" spans="1:31" s="183" customFormat="1" ht="12.75" hidden="1" customHeight="1" x14ac:dyDescent="0.25">
      <c r="A48" s="344" t="s">
        <v>246</v>
      </c>
      <c r="B48" s="147" t="s">
        <v>257</v>
      </c>
      <c r="C48" s="147" t="s">
        <v>257</v>
      </c>
      <c r="D48" s="147" t="s">
        <v>257</v>
      </c>
      <c r="E48" s="147" t="s">
        <v>257</v>
      </c>
      <c r="F48" s="147" t="s">
        <v>257</v>
      </c>
      <c r="G48" s="147" t="s">
        <v>257</v>
      </c>
      <c r="H48" s="147" t="s">
        <v>257</v>
      </c>
      <c r="I48" s="147" t="s">
        <v>257</v>
      </c>
      <c r="J48" s="147" t="s">
        <v>257</v>
      </c>
      <c r="K48" s="147" t="s">
        <v>257</v>
      </c>
      <c r="L48" s="147" t="s">
        <v>257</v>
      </c>
      <c r="M48" s="147" t="s">
        <v>257</v>
      </c>
      <c r="N48" s="147" t="s">
        <v>257</v>
      </c>
      <c r="O48" s="147" t="s">
        <v>257</v>
      </c>
      <c r="P48" s="170" t="s">
        <v>257</v>
      </c>
      <c r="Q48" s="170" t="s">
        <v>257</v>
      </c>
      <c r="R48" s="170" t="s">
        <v>257</v>
      </c>
      <c r="S48" s="170" t="s">
        <v>257</v>
      </c>
      <c r="T48" s="170" t="s">
        <v>257</v>
      </c>
      <c r="U48" s="170" t="s">
        <v>257</v>
      </c>
      <c r="V48" s="170" t="s">
        <v>257</v>
      </c>
      <c r="W48" s="170"/>
      <c r="X48" s="170"/>
      <c r="Y48" s="170"/>
      <c r="Z48" s="170"/>
      <c r="AA48" s="170"/>
      <c r="AB48" s="170"/>
      <c r="AC48" s="170"/>
      <c r="AD48" s="170"/>
      <c r="AE48" s="170"/>
    </row>
    <row r="49" spans="1:15" ht="12.75" hidden="1" customHeight="1" x14ac:dyDescent="0.2">
      <c r="A49" s="344" t="s">
        <v>246</v>
      </c>
      <c r="B49" s="170"/>
      <c r="C49" s="170"/>
      <c r="D49" s="170"/>
      <c r="E49" s="170"/>
      <c r="F49" s="170"/>
      <c r="G49" s="170"/>
      <c r="H49" s="170"/>
      <c r="I49" s="170"/>
      <c r="J49" s="170"/>
      <c r="K49" s="170"/>
      <c r="L49" s="170"/>
      <c r="M49" s="170"/>
      <c r="N49" s="170"/>
      <c r="O49" s="170" t="s">
        <v>600</v>
      </c>
    </row>
  </sheetData>
  <sheetProtection sheet="1" objects="1" scenarios="1" formatCells="0" formatColumns="0" formatRows="0"/>
  <mergeCells count="82">
    <mergeCell ref="F29:H29"/>
    <mergeCell ref="F30:H30"/>
    <mergeCell ref="F42:H42"/>
    <mergeCell ref="F43:H43"/>
    <mergeCell ref="J45:N45"/>
    <mergeCell ref="J32:N32"/>
    <mergeCell ref="J33:N33"/>
    <mergeCell ref="J39:N39"/>
    <mergeCell ref="J40:N40"/>
    <mergeCell ref="J41:N41"/>
    <mergeCell ref="J42:N42"/>
    <mergeCell ref="J43:N43"/>
    <mergeCell ref="J34:N34"/>
    <mergeCell ref="F45:H45"/>
    <mergeCell ref="J46:N46"/>
    <mergeCell ref="F17:H17"/>
    <mergeCell ref="F18:H18"/>
    <mergeCell ref="F19:H19"/>
    <mergeCell ref="F20:H20"/>
    <mergeCell ref="F21:H21"/>
    <mergeCell ref="F22:H22"/>
    <mergeCell ref="F23:H23"/>
    <mergeCell ref="F24:H24"/>
    <mergeCell ref="F25:H25"/>
    <mergeCell ref="F26:H26"/>
    <mergeCell ref="F27:H27"/>
    <mergeCell ref="F28:H28"/>
    <mergeCell ref="J44:N44"/>
    <mergeCell ref="J25:N25"/>
    <mergeCell ref="J26:N26"/>
    <mergeCell ref="J27:N27"/>
    <mergeCell ref="J28:N28"/>
    <mergeCell ref="J29:N29"/>
    <mergeCell ref="J30:N30"/>
    <mergeCell ref="J31:N31"/>
    <mergeCell ref="J24:N24"/>
    <mergeCell ref="F39:H39"/>
    <mergeCell ref="F40:H40"/>
    <mergeCell ref="F41:H41"/>
    <mergeCell ref="F31:H31"/>
    <mergeCell ref="F32:H32"/>
    <mergeCell ref="F33:H33"/>
    <mergeCell ref="F36:H36"/>
    <mergeCell ref="F37:H37"/>
    <mergeCell ref="F38:H38"/>
    <mergeCell ref="J35:N35"/>
    <mergeCell ref="J36:N36"/>
    <mergeCell ref="J37:N37"/>
    <mergeCell ref="J38:N38"/>
    <mergeCell ref="F34:H34"/>
    <mergeCell ref="F35:H35"/>
    <mergeCell ref="F46:H46"/>
    <mergeCell ref="E4:F4"/>
    <mergeCell ref="G4:H4"/>
    <mergeCell ref="I4:J4"/>
    <mergeCell ref="D9:N9"/>
    <mergeCell ref="D11:N11"/>
    <mergeCell ref="F44:H44"/>
    <mergeCell ref="J16:N16"/>
    <mergeCell ref="J17:N17"/>
    <mergeCell ref="J18:N18"/>
    <mergeCell ref="J19:N19"/>
    <mergeCell ref="J20:N20"/>
    <mergeCell ref="J21:N21"/>
    <mergeCell ref="J22:N22"/>
    <mergeCell ref="J23:N23"/>
    <mergeCell ref="D14:H14"/>
    <mergeCell ref="D12:N12"/>
    <mergeCell ref="F16:H16"/>
    <mergeCell ref="K4:L4"/>
    <mergeCell ref="M4:N4"/>
    <mergeCell ref="D6:N6"/>
    <mergeCell ref="B2:D4"/>
    <mergeCell ref="G2:H2"/>
    <mergeCell ref="I2:J2"/>
    <mergeCell ref="K2:L2"/>
    <mergeCell ref="M2:N2"/>
    <mergeCell ref="E3:F3"/>
    <mergeCell ref="G3:H3"/>
    <mergeCell ref="I3:J3"/>
    <mergeCell ref="K3:L3"/>
    <mergeCell ref="M3:N3"/>
  </mergeCells>
  <conditionalFormatting sqref="D17:N46">
    <cfRule type="expression" dxfId="92" priority="2">
      <formula>$V17</formula>
    </cfRule>
  </conditionalFormatting>
  <conditionalFormatting sqref="I14">
    <cfRule type="cellIs" dxfId="91" priority="1" operator="equal">
      <formula>FALSE</formula>
    </cfRule>
  </conditionalFormatting>
  <conditionalFormatting sqref="I17:I46">
    <cfRule type="expression" dxfId="90" priority="3">
      <formula>W17</formula>
    </cfRule>
  </conditionalFormatting>
  <dataValidations count="1">
    <dataValidation type="list" allowBlank="1" showInputMessage="1" showErrorMessage="1" sqref="I17:I46">
      <formula1>Euconst_TrueFalse</formula1>
    </dataValidation>
  </dataValidations>
  <hyperlinks>
    <hyperlink ref="G2:H2" location="JUMP_TOC_Home" display="Table of contents"/>
  </hyperlinks>
  <pageMargins left="0.7" right="0.7" top="0.78740157499999996" bottom="0.78740157499999996" header="0.3" footer="0.3"/>
  <pageSetup paperSize="9" scale="56" orientation="portrait" r:id="rId1"/>
  <colBreaks count="1" manualBreakCount="1">
    <brk id="1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9">
    <tabColor theme="3" tint="0.39997558519241921"/>
  </sheetPr>
  <dimension ref="A1:AF524"/>
  <sheetViews>
    <sheetView topLeftCell="B1" zoomScaleNormal="100" workbookViewId="0">
      <pane ySplit="5" topLeftCell="A478" activePane="bottomLeft" state="frozen"/>
      <selection activeCell="P38" sqref="P38"/>
      <selection pane="bottomLeft" activeCell="AG509" sqref="AG509"/>
    </sheetView>
  </sheetViews>
  <sheetFormatPr defaultColWidth="11.42578125" defaultRowHeight="12.75" x14ac:dyDescent="0.2"/>
  <cols>
    <col min="1" max="1" width="5.85546875" style="110" hidden="1" customWidth="1"/>
    <col min="2" max="4" width="5.85546875" style="176" customWidth="1"/>
    <col min="5" max="14" width="12.85546875" style="176" customWidth="1"/>
    <col min="15" max="15" width="5.85546875" style="176" customWidth="1"/>
    <col min="16" max="32" width="11.42578125" style="110" hidden="1" customWidth="1"/>
    <col min="33" max="16384" width="11.42578125" style="219"/>
  </cols>
  <sheetData>
    <row r="1" spans="1:32" ht="13.5" hidden="1" thickBot="1" x14ac:dyDescent="0.25">
      <c r="A1" s="110" t="s">
        <v>246</v>
      </c>
      <c r="B1" s="170"/>
      <c r="C1" s="170"/>
      <c r="D1" s="170"/>
      <c r="E1" s="170"/>
      <c r="F1" s="170"/>
      <c r="G1" s="170"/>
      <c r="H1" s="170"/>
      <c r="I1" s="170"/>
      <c r="J1" s="170"/>
      <c r="K1" s="170"/>
      <c r="L1" s="170"/>
      <c r="M1" s="170"/>
      <c r="N1" s="170"/>
      <c r="O1" s="170"/>
      <c r="P1" s="110" t="s">
        <v>246</v>
      </c>
      <c r="Q1" s="110" t="s">
        <v>246</v>
      </c>
      <c r="R1" s="110" t="s">
        <v>246</v>
      </c>
      <c r="S1" s="110" t="s">
        <v>246</v>
      </c>
      <c r="T1" s="110" t="s">
        <v>246</v>
      </c>
      <c r="U1" s="110" t="s">
        <v>246</v>
      </c>
      <c r="V1" s="110" t="s">
        <v>246</v>
      </c>
      <c r="W1" s="110" t="s">
        <v>246</v>
      </c>
      <c r="X1" s="110" t="s">
        <v>246</v>
      </c>
      <c r="Y1" s="110" t="s">
        <v>246</v>
      </c>
      <c r="Z1" s="110" t="s">
        <v>246</v>
      </c>
      <c r="AA1" s="110" t="s">
        <v>246</v>
      </c>
      <c r="AB1" s="110" t="s">
        <v>246</v>
      </c>
      <c r="AC1" s="110" t="s">
        <v>246</v>
      </c>
      <c r="AD1" s="110" t="s">
        <v>246</v>
      </c>
      <c r="AE1" s="110" t="s">
        <v>246</v>
      </c>
      <c r="AF1" s="110" t="s">
        <v>246</v>
      </c>
    </row>
    <row r="2" spans="1:32" ht="15" customHeight="1" thickBot="1" x14ac:dyDescent="0.25">
      <c r="A2" s="170"/>
      <c r="B2" s="873" t="str">
        <f>Translations!$B$613</f>
        <v>D. Wartości docelowe</v>
      </c>
      <c r="C2" s="1288"/>
      <c r="D2" s="875"/>
      <c r="E2" s="114" t="str">
        <f>Translations!$B$2</f>
        <v>Obszar nawigacji:</v>
      </c>
      <c r="F2" s="171"/>
      <c r="G2" s="790" t="str">
        <f>Translations!$B$14</f>
        <v>Spis treści</v>
      </c>
      <c r="H2" s="787"/>
      <c r="I2" s="846" t="str">
        <f ca="1">HYPERLINK("#"&amp;INDEX(a_Contents!$P$4:$P$35,MATCH(INDEX(a_Contents!$T$4:$T$35,MATCH($S$2,a_Contents!$Q$4:$Q$35,0))-1,a_Contents!$T$4:$T$35,0)),EUconst_PreviousSheet)</f>
        <v>Poprzedni arkusz</v>
      </c>
      <c r="J2" s="847"/>
      <c r="K2" s="846" t="str">
        <f ca="1">HYPERLINK("#"&amp;INDEX(a_Contents!$P$4:$P$35,MATCH(INDEX(a_Contents!$T$4:$T$35,MATCH($S$2,a_Contents!$Q$4:$Q$35,0))+1,a_Contents!$T$4:$T$35,0)),EUconst_NextSheet)</f>
        <v>Następny arkusz</v>
      </c>
      <c r="L2" s="847"/>
      <c r="M2" s="848" t="str">
        <f ca="1">HYPERLINK("#"&amp;a_Contents!$P$26,INDIRECT(a_Contents!$P$26))</f>
        <v>PODSUMOWANIE</v>
      </c>
      <c r="N2" s="848"/>
      <c r="O2" s="172"/>
      <c r="P2" s="116" t="s">
        <v>248</v>
      </c>
      <c r="Q2" s="476" t="str">
        <f>ADDRESS(ROW($B$7),COLUMN($B$7)) &amp; ":" &amp; ADDRESS(MATCH("PRINT",$O:$O,0),COLUMN($O$7))</f>
        <v>$B$7:$O$482</v>
      </c>
      <c r="R2" s="116" t="s">
        <v>599</v>
      </c>
      <c r="S2" s="477" t="str">
        <f ca="1">IF(ISERROR(CELL("filename",T2)),"D_Targets",MID(CELL("filename",T2),FIND("]",CELL("filename",T2))+1,1024))</f>
        <v>D_Targets</v>
      </c>
    </row>
    <row r="3" spans="1:32" ht="13.5" customHeight="1" thickBot="1" x14ac:dyDescent="0.25">
      <c r="A3" s="170"/>
      <c r="B3" s="876"/>
      <c r="C3" s="877"/>
      <c r="D3" s="878"/>
      <c r="E3" s="790" t="str">
        <f>IFERROR(HYPERLINK("#"&amp;ADDRESS(ROW($A$1)+MATCH("TOP",$A:$A,0)-1,3),"Top of sheet"),"")</f>
        <v>Top of sheet</v>
      </c>
      <c r="F3" s="787"/>
      <c r="G3" s="1283" t="str">
        <f>IFERROR(HYPERLINK("#"&amp;ADDRESS(ROW($A$1)+MATCH(P3,$A:$A,0)-1,3),INDEX($P:$P,MATCH(P3,$A:$A,0))),"")</f>
        <v/>
      </c>
      <c r="H3" s="1283"/>
      <c r="I3" s="1283" t="str">
        <f>IFERROR(HYPERLINK("#"&amp;ADDRESS(ROW($A$1)+MATCH(R3,$A:$A,0)-1,3),INDEX($P:$P,MATCH(R3,$A:$A,0))),"")</f>
        <v/>
      </c>
      <c r="J3" s="1283"/>
      <c r="K3" s="1283" t="str">
        <f>IFERROR(HYPERLINK("#"&amp;ADDRESS(ROW($A$1)+MATCH(T3,$A:$A,0)-1,3),INDEX($P:$P,MATCH(T3,$A:$A,0))),"")</f>
        <v/>
      </c>
      <c r="L3" s="1283"/>
      <c r="M3" s="1285" t="str">
        <f>IFERROR(HYPERLINK("#"&amp;ADDRESS(ROW($A$1)+MATCH(V3,$A:$A,0)-1,3),INDEX($P:$P,MATCH(V3,$A:$A,0))),"")</f>
        <v/>
      </c>
      <c r="N3" s="1285"/>
      <c r="O3" s="172"/>
      <c r="P3" s="119">
        <v>1</v>
      </c>
      <c r="Q3" s="120"/>
      <c r="R3" s="120">
        <v>2</v>
      </c>
      <c r="S3" s="120"/>
      <c r="T3" s="120">
        <v>3</v>
      </c>
      <c r="U3" s="120"/>
      <c r="V3" s="121">
        <v>4</v>
      </c>
    </row>
    <row r="4" spans="1:32" ht="13.5" customHeight="1" thickBot="1" x14ac:dyDescent="0.25">
      <c r="A4" s="170"/>
      <c r="B4" s="876"/>
      <c r="C4" s="877"/>
      <c r="D4" s="878"/>
      <c r="E4" s="790" t="str">
        <f>IFERROR(HYPERLINK("#"&amp;ADDRESS(ROW($A$1)+MATCH("END",$A:$A,0)-1,3),"End of sheet"),"")</f>
        <v>End of sheet</v>
      </c>
      <c r="F4" s="787"/>
      <c r="G4" s="1282" t="str">
        <f>IFERROR(HYPERLINK("#"&amp;ADDRESS(ROW($A$1)+MATCH(P4,$A:$A,0)-1,3),INDEX($P:$P,MATCH(P4,$A:$A,0))),"")</f>
        <v/>
      </c>
      <c r="H4" s="1281"/>
      <c r="I4" s="1281" t="str">
        <f>IFERROR(HYPERLINK("#"&amp;ADDRESS(ROW($A$1)+MATCH(R4,$A:$A,0)-1,3),INDEX($P:$P,MATCH(R4,$A:$A,0))),"")</f>
        <v/>
      </c>
      <c r="J4" s="1281"/>
      <c r="K4" s="1281" t="str">
        <f>IFERROR(HYPERLINK("#"&amp;ADDRESS(ROW($A$1)+MATCH(T4,$A:$A,0)-1,3),INDEX($P:$P,MATCH(T4,$A:$A,0))),"")</f>
        <v/>
      </c>
      <c r="L4" s="1281"/>
      <c r="M4" s="1280" t="str">
        <f>IFERROR(HYPERLINK("#"&amp;ADDRESS(ROW($A$1)+MATCH(V4,$A:$A,0)-1,3),INDEX($P:$P,MATCH(V4,$A:$A,0))),"")</f>
        <v/>
      </c>
      <c r="N4" s="1281"/>
      <c r="O4" s="172"/>
      <c r="P4" s="122">
        <v>5</v>
      </c>
      <c r="Q4" s="123"/>
      <c r="R4" s="123">
        <v>6</v>
      </c>
      <c r="S4" s="478"/>
      <c r="T4" s="478">
        <v>7</v>
      </c>
      <c r="U4" s="478"/>
      <c r="V4" s="479">
        <v>8</v>
      </c>
    </row>
    <row r="5" spans="1:32" ht="12.75" customHeight="1" thickBot="1" x14ac:dyDescent="0.25">
      <c r="A5" s="170"/>
      <c r="B5" s="879"/>
      <c r="C5" s="880"/>
      <c r="D5" s="881"/>
      <c r="E5" s="1286"/>
      <c r="F5" s="1287"/>
      <c r="G5" s="1280" t="str">
        <f>IFERROR(HYPERLINK("#"&amp;ADDRESS(ROW($A$1)+MATCH(P5,$A:$A,0)-1,3),INDEX($P:$P,MATCH(P5,$A:$A,0))),"")</f>
        <v/>
      </c>
      <c r="H5" s="1281"/>
      <c r="I5" s="1280" t="str">
        <f>IFERROR(HYPERLINK("#"&amp;ADDRESS(ROW($A$1)+MATCH(R5,$A:$A,0)-1,3),INDEX($P:$P,MATCH(R5,$A:$A,0))),"")</f>
        <v/>
      </c>
      <c r="J5" s="1281"/>
      <c r="K5" s="1280" t="str">
        <f>IFERROR(HYPERLINK("#"&amp;ADDRESS(ROW($A$1)+MATCH(T5,$A:$A,0)-1,3),INDEX($P:$P,MATCH(T5,$A:$A,0))),"")</f>
        <v/>
      </c>
      <c r="L5" s="1281"/>
      <c r="M5" s="1280" t="str">
        <f>IFERROR(HYPERLINK("#"&amp;ADDRESS(ROW($A$1)+MATCH(V5,$A:$A,0)-1,3),INDEX($P:$P,MATCH(V5,$A:$A,0))),"")</f>
        <v/>
      </c>
      <c r="N5" s="1281"/>
      <c r="O5" s="172"/>
      <c r="P5" s="480">
        <v>9</v>
      </c>
      <c r="Q5" s="478"/>
      <c r="R5" s="479">
        <v>10</v>
      </c>
      <c r="S5" s="123"/>
      <c r="T5" s="123"/>
      <c r="U5" s="123"/>
      <c r="V5" s="123"/>
    </row>
    <row r="6" spans="1:32" ht="12.75" customHeight="1" x14ac:dyDescent="0.2">
      <c r="A6" s="170"/>
      <c r="O6" s="172"/>
    </row>
    <row r="7" spans="1:32" ht="18" x14ac:dyDescent="0.2">
      <c r="A7" s="340" t="s">
        <v>619</v>
      </c>
      <c r="C7" s="177" t="s">
        <v>254</v>
      </c>
      <c r="D7" s="1191" t="str">
        <f>Translations!$B$614</f>
        <v>WARTOŚCI DOCELOWE NA POZIOMIE PODINSTALACJI</v>
      </c>
      <c r="E7" s="1191"/>
      <c r="F7" s="1191"/>
      <c r="G7" s="1191"/>
      <c r="H7" s="1191"/>
      <c r="I7" s="1191"/>
      <c r="J7" s="1191"/>
      <c r="K7" s="1191"/>
      <c r="L7" s="1191"/>
      <c r="M7" s="1191"/>
      <c r="N7" s="1191"/>
    </row>
    <row r="8" spans="1:32" ht="12.75" customHeight="1" x14ac:dyDescent="0.2"/>
    <row r="9" spans="1:32" ht="16.5" customHeight="1" x14ac:dyDescent="0.2">
      <c r="C9" s="182" t="s">
        <v>113</v>
      </c>
      <c r="D9" s="1284" t="str">
        <f>Translations!$B$615</f>
        <v>Osiągnięcie wartości docelowych</v>
      </c>
      <c r="E9" s="1284"/>
      <c r="F9" s="1284"/>
      <c r="G9" s="1284"/>
      <c r="H9" s="1284"/>
      <c r="I9" s="1284"/>
      <c r="J9" s="1284"/>
      <c r="K9" s="1284"/>
      <c r="L9" s="1284"/>
      <c r="M9" s="1284"/>
      <c r="N9" s="1284"/>
    </row>
    <row r="10" spans="1:32" s="183" customFormat="1" ht="15" thickBot="1" x14ac:dyDescent="0.25">
      <c r="A10" s="147"/>
      <c r="B10" s="176"/>
      <c r="C10" s="412"/>
      <c r="D10" s="412"/>
      <c r="E10" s="412"/>
      <c r="F10" s="412"/>
      <c r="G10" s="412"/>
      <c r="H10" s="412"/>
      <c r="I10" s="412"/>
      <c r="J10" s="412"/>
      <c r="K10" s="412"/>
      <c r="L10" s="412"/>
      <c r="M10" s="412"/>
      <c r="N10" s="412"/>
      <c r="O10" s="176"/>
      <c r="P10" s="110"/>
      <c r="Q10" s="110"/>
      <c r="R10" s="110"/>
      <c r="S10" s="110"/>
      <c r="T10" s="110"/>
      <c r="U10" s="110"/>
      <c r="V10" s="110"/>
      <c r="W10" s="110"/>
      <c r="X10" s="170"/>
      <c r="Y10" s="170"/>
      <c r="Z10" s="170"/>
      <c r="AA10" s="170"/>
      <c r="AB10" s="170"/>
      <c r="AC10" s="170"/>
      <c r="AD10" s="170"/>
      <c r="AE10" s="170"/>
      <c r="AF10" s="170"/>
    </row>
    <row r="11" spans="1:32" s="246" customFormat="1" ht="18" customHeight="1" thickBot="1" x14ac:dyDescent="0.25">
      <c r="A11" s="482">
        <f>C11</f>
        <v>1</v>
      </c>
      <c r="B11" s="186"/>
      <c r="C11" s="483">
        <v>1</v>
      </c>
      <c r="D11" s="1271" t="str">
        <f>Translations!$B$616</f>
        <v>Podinstalacja</v>
      </c>
      <c r="E11" s="1272"/>
      <c r="F11" s="1272"/>
      <c r="G11" s="1272"/>
      <c r="H11" s="1273"/>
      <c r="I11" s="1274" t="str">
        <f>IF(C11&gt;MAX(CNTR_SubInstListSorting),"",INDEX(CNTR_SubInstListNames,MATCH($C11,CNTR_SubInstListSorting,0)))</f>
        <v/>
      </c>
      <c r="J11" s="1275"/>
      <c r="K11" s="1275"/>
      <c r="L11" s="1275"/>
      <c r="M11" s="1275"/>
      <c r="N11" s="1276"/>
      <c r="O11" s="176"/>
      <c r="P11" s="118" t="str">
        <f>IF(CNTR_ExistSubInstEntries,IF(I11&lt;&gt;"",I11,""),"BM: " &amp; C11)</f>
        <v/>
      </c>
      <c r="Q11" s="110"/>
      <c r="R11" s="110"/>
      <c r="S11" s="417">
        <f>MAX(CNTR_SubInstListSorting)</f>
        <v>0</v>
      </c>
      <c r="T11" s="110"/>
      <c r="U11" s="110"/>
      <c r="V11" s="110"/>
      <c r="W11" s="110"/>
      <c r="X11" s="118" t="str">
        <f>EUconst_StartRow&amp;I11</f>
        <v>Start_</v>
      </c>
      <c r="Y11" s="244" t="str">
        <f>IF($I11="","",INDEX(c_CNPSummary!$G:$G,MATCH($X11,c_CNPSummary!$P:$P,0)))</f>
        <v/>
      </c>
      <c r="Z11" s="244" t="str">
        <f>IF($I11="","",IF(Y11=INDEX(EUconst_SubinstallationStart,1),1,IF(Y11=INDEX(EUconst_SubinstallationStart,2),2,MATCH(Y11,EUconst_Periods,0))))</f>
        <v/>
      </c>
      <c r="AA11" s="118" t="str">
        <f>EUconst_CessationRow&amp;I11</f>
        <v>Cessation_</v>
      </c>
      <c r="AB11" s="244" t="str">
        <f>IF($I11="","",INDEX(c_CNPSummary!$G:$G,MATCH($AA11,c_CNPSummary!$P:$P,0)))</f>
        <v/>
      </c>
      <c r="AC11" s="244" t="str">
        <f>IFERROR(IF(OR(I11="",AB11=""),"",IF(AB11=INDEX(EUconst_SubinstallationCessation,1),10,IF(AB11=INDEX(EUconst_SubinstallationCessation,2),1,MATCH(AB11,EUconst_Periods,0)))),10)</f>
        <v/>
      </c>
      <c r="AD11" s="116"/>
      <c r="AE11" s="484" t="b">
        <f>AND(CNTR_ExistSubInstEntries,I11="")</f>
        <v>1</v>
      </c>
      <c r="AF11" s="116"/>
    </row>
    <row r="12" spans="1:32" ht="12.75" customHeight="1" x14ac:dyDescent="0.2">
      <c r="C12" s="485"/>
      <c r="D12" s="183"/>
      <c r="E12" s="1161" t="str">
        <f>Translations!$B$617</f>
        <v>Nazwa podinstalacji/innego procesu jest wyświetlana automatycznie na podstawie danych wprowadzonych w arkuszu „c_CNPSummary”.</v>
      </c>
      <c r="F12" s="1277"/>
      <c r="G12" s="1277"/>
      <c r="H12" s="1277"/>
      <c r="I12" s="1277"/>
      <c r="J12" s="1277"/>
      <c r="K12" s="1277"/>
      <c r="L12" s="1277"/>
      <c r="M12" s="1277"/>
      <c r="N12" s="1278"/>
      <c r="P12" s="344"/>
      <c r="Q12" s="344"/>
      <c r="R12" s="344"/>
      <c r="S12" s="195"/>
    </row>
    <row r="13" spans="1:32" ht="5.0999999999999996" customHeight="1" x14ac:dyDescent="0.2">
      <c r="A13" s="147"/>
      <c r="B13" s="173"/>
      <c r="C13" s="486"/>
      <c r="D13" s="345"/>
      <c r="E13" s="456"/>
      <c r="F13" s="456"/>
      <c r="G13" s="456"/>
      <c r="H13" s="487"/>
      <c r="I13" s="20"/>
      <c r="J13" s="20"/>
      <c r="K13" s="21"/>
      <c r="L13" s="20"/>
      <c r="M13" s="20"/>
      <c r="N13" s="22"/>
      <c r="P13" s="488"/>
      <c r="Q13" s="344"/>
      <c r="R13" s="344"/>
      <c r="S13" s="195"/>
    </row>
    <row r="14" spans="1:32" ht="12.75" customHeight="1" x14ac:dyDescent="0.2">
      <c r="C14" s="486"/>
      <c r="D14" s="247" t="s">
        <v>114</v>
      </c>
      <c r="E14" s="266" t="str">
        <f>Translations!$B$618</f>
        <v>Rzeczywiste emisje</v>
      </c>
      <c r="F14" s="489"/>
      <c r="G14" s="490"/>
      <c r="H14" s="491"/>
      <c r="N14" s="492"/>
      <c r="P14" s="344"/>
      <c r="Q14" s="344"/>
      <c r="R14" s="344"/>
      <c r="S14" s="195"/>
    </row>
    <row r="15" spans="1:32" ht="15" customHeight="1" x14ac:dyDescent="0.2">
      <c r="C15" s="486"/>
      <c r="D15" s="247"/>
      <c r="E15" s="852" t="str">
        <f>Translations!$B$619</f>
        <v>Proszę podać rzeczywiste indywidualne poziomy emisji (zgodnie z emisjami przypisanymi zgodnie z zasadami FAR i MRR) na koniec każdego pięcioletniego okresu.</v>
      </c>
      <c r="F15" s="852"/>
      <c r="G15" s="852"/>
      <c r="H15" s="852"/>
      <c r="I15" s="852"/>
      <c r="J15" s="852"/>
      <c r="K15" s="852"/>
      <c r="L15" s="852"/>
      <c r="M15" s="852"/>
      <c r="N15" s="1246"/>
      <c r="P15" s="344"/>
      <c r="Q15" s="344"/>
      <c r="R15" s="344"/>
      <c r="S15" s="195"/>
    </row>
    <row r="16" spans="1:32" ht="38.25" customHeight="1" x14ac:dyDescent="0.2">
      <c r="C16" s="486"/>
      <c r="D16" s="247"/>
      <c r="E16" s="852" t="str">
        <f>Translations!$B$620</f>
        <v xml:space="preserve">Indywidualne poziomy emisji powinny zostać obliczone poprzez podzielenie przypisanych emisji przez poziom działalności, obie wartości oparte na odpowiednich zasadach FAR, zgodnie z danymi wprowadzonymi w raportach ALC za dany rok. W przypadku procesów  nie objętych wskaźnikiem emisyjności podinstalacji, prosimy upewnić się, że emisje odnoszą się do odpowiednich jednostek produkcji wskazanych w arkuszu [C.I.3] ostatniego PNK. </v>
      </c>
      <c r="F16" s="852"/>
      <c r="G16" s="852"/>
      <c r="H16" s="852"/>
      <c r="I16" s="852"/>
      <c r="J16" s="852"/>
      <c r="K16" s="852"/>
      <c r="L16" s="852"/>
      <c r="M16" s="852"/>
      <c r="N16" s="1246"/>
      <c r="P16" s="344"/>
      <c r="Q16" s="344"/>
      <c r="R16" s="344"/>
      <c r="S16" s="195"/>
    </row>
    <row r="17" spans="1:31" ht="12.75" customHeight="1" x14ac:dyDescent="0.2">
      <c r="C17" s="486"/>
      <c r="D17" s="247"/>
      <c r="E17" s="852" t="str">
        <f>Translations!$B$621</f>
        <v>Dodatkowo, wprowadzenie danych dla bezwzględnych emisji, wyrażonych w t CO2e, jest obowiązkowe, jeśli bezwzględne wielkości emisji zostały wymienione w ostatnim PNK.</v>
      </c>
      <c r="F17" s="852"/>
      <c r="G17" s="852"/>
      <c r="H17" s="852"/>
      <c r="I17" s="852"/>
      <c r="J17" s="852"/>
      <c r="K17" s="852"/>
      <c r="L17" s="852"/>
      <c r="M17" s="852"/>
      <c r="N17" s="1246"/>
      <c r="P17" s="344"/>
      <c r="Q17" s="344"/>
      <c r="R17" s="344"/>
      <c r="S17" s="195"/>
      <c r="Y17" s="493" t="str">
        <f>Translations!$B$265</f>
        <v>Okresy</v>
      </c>
      <c r="Z17" s="494">
        <v>1</v>
      </c>
      <c r="AA17" s="244">
        <v>2</v>
      </c>
      <c r="AB17" s="244">
        <v>3</v>
      </c>
      <c r="AC17" s="244">
        <v>4</v>
      </c>
      <c r="AD17" s="244">
        <v>5</v>
      </c>
      <c r="AE17" s="244">
        <v>6</v>
      </c>
    </row>
    <row r="18" spans="1:31" ht="12.75" customHeight="1" x14ac:dyDescent="0.2">
      <c r="C18" s="486"/>
      <c r="D18" s="247"/>
      <c r="E18" s="852" t="str">
        <f>Translations!$B$622</f>
        <v>Jeśli zgodnie z PNK zaplanowano zaprzestanie działalności podinstalacji w danym pięcioletnim okresie, prosimy o potwierdzenie, że podinstalacja zakończyła działalność.</v>
      </c>
      <c r="F18" s="852"/>
      <c r="G18" s="852"/>
      <c r="H18" s="852"/>
      <c r="I18" s="852"/>
      <c r="J18" s="852"/>
      <c r="K18" s="852"/>
      <c r="L18" s="852"/>
      <c r="M18" s="852"/>
      <c r="N18" s="1246"/>
      <c r="P18" s="344"/>
      <c r="Q18" s="344"/>
      <c r="R18" s="344"/>
      <c r="S18" s="195"/>
    </row>
    <row r="19" spans="1:31" ht="12.75" customHeight="1" x14ac:dyDescent="0.2">
      <c r="A19" s="147"/>
      <c r="B19" s="173"/>
      <c r="C19" s="486"/>
      <c r="D19" s="345"/>
      <c r="F19" s="269"/>
      <c r="G19" s="495"/>
      <c r="H19" s="348" t="str">
        <f>Translations!$B$401</f>
        <v>Jednostka</v>
      </c>
      <c r="I19" s="272">
        <f t="shared" ref="I19:N19" si="0">INDEX(EUconst_EndOfPeriods,Z17)</f>
        <v>2025</v>
      </c>
      <c r="J19" s="270">
        <f t="shared" si="0"/>
        <v>2030</v>
      </c>
      <c r="K19" s="270">
        <f t="shared" si="0"/>
        <v>2035</v>
      </c>
      <c r="L19" s="270">
        <f t="shared" si="0"/>
        <v>2040</v>
      </c>
      <c r="M19" s="270">
        <f t="shared" si="0"/>
        <v>2045</v>
      </c>
      <c r="N19" s="270">
        <f t="shared" si="0"/>
        <v>2050</v>
      </c>
      <c r="W19" s="110" t="s">
        <v>711</v>
      </c>
      <c r="Z19" s="469">
        <f t="shared" ref="Z19:AE19" si="1">I19</f>
        <v>2025</v>
      </c>
      <c r="AA19" s="469">
        <f t="shared" si="1"/>
        <v>2030</v>
      </c>
      <c r="AB19" s="469">
        <f t="shared" si="1"/>
        <v>2035</v>
      </c>
      <c r="AC19" s="469">
        <f t="shared" si="1"/>
        <v>2040</v>
      </c>
      <c r="AD19" s="469">
        <f t="shared" si="1"/>
        <v>2045</v>
      </c>
      <c r="AE19" s="469">
        <f t="shared" si="1"/>
        <v>2050</v>
      </c>
    </row>
    <row r="20" spans="1:31" ht="12.75" customHeight="1" x14ac:dyDescent="0.2">
      <c r="A20" s="147"/>
      <c r="B20" s="173"/>
      <c r="C20" s="486"/>
      <c r="D20" s="337" t="s">
        <v>117</v>
      </c>
      <c r="E20" s="1269" t="str">
        <f>Translations!$B$623</f>
        <v>Rzeczywiste specyficzne emisje</v>
      </c>
      <c r="F20" s="1269"/>
      <c r="G20" s="1279"/>
      <c r="H20" s="497" t="str">
        <f>H34</f>
        <v/>
      </c>
      <c r="I20" s="103"/>
      <c r="J20" s="104"/>
      <c r="K20" s="104"/>
      <c r="L20" s="104"/>
      <c r="M20" s="104"/>
      <c r="N20" s="104"/>
      <c r="P20" s="275" t="str">
        <f>EUConst_SpecEm&amp;I11</f>
        <v>SpecEm_</v>
      </c>
      <c r="W20" s="340" t="str">
        <f>I11</f>
        <v/>
      </c>
      <c r="Y20" s="110" t="s">
        <v>808</v>
      </c>
      <c r="Z20" s="469" t="b">
        <f>AND(CNTR_ExistSubInstEntries,OR($W20="",INDEX($Z:$Z,MATCH(EUconst_StartRow&amp;$W20,$X:$X,0))&gt;COLUMNS($Z19:Z19),INDEX($AC:$AC,MATCH(EUconst_CessationRow&amp;$W20,$AA:$AA,0))&lt;=COLUMNS($Z19:Z19),CNTR_CNRPeriodNr&lt;COLUMNS($Z19:Z19)))</f>
        <v>1</v>
      </c>
      <c r="AA20" s="469" t="b">
        <f>AND(CNTR_ExistSubInstEntries,OR($W20="",INDEX($Z:$Z,MATCH(EUconst_StartRow&amp;$W20,$X:$X,0))&gt;COLUMNS($Z19:AA19),INDEX($AC:$AC,MATCH(EUconst_CessationRow&amp;$W20,$AA:$AA,0))&lt;=COLUMNS($Z19:AA19),CNTR_CNRPeriodNr&lt;COLUMNS($Z19:AA19)))</f>
        <v>1</v>
      </c>
      <c r="AB20" s="469" t="b">
        <f>AND(CNTR_ExistSubInstEntries,OR($W20="",INDEX($Z:$Z,MATCH(EUconst_StartRow&amp;$W20,$X:$X,0))&gt;COLUMNS($Z19:AB19),INDEX($AC:$AC,MATCH(EUconst_CessationRow&amp;$W20,$AA:$AA,0))&lt;=COLUMNS($Z19:AB19),CNTR_CNRPeriodNr&lt;COLUMNS($Z19:AB19)))</f>
        <v>1</v>
      </c>
      <c r="AC20" s="469" t="b">
        <f>AND(CNTR_ExistSubInstEntries,OR($W20="",INDEX($Z:$Z,MATCH(EUconst_StartRow&amp;$W20,$X:$X,0))&gt;COLUMNS($Z19:AC19),INDEX($AC:$AC,MATCH(EUconst_CessationRow&amp;$W20,$AA:$AA,0))&lt;=COLUMNS($Z19:AC19),CNTR_CNRPeriodNr&lt;COLUMNS($Z19:AC19)))</f>
        <v>1</v>
      </c>
      <c r="AD20" s="469" t="b">
        <f>AND(CNTR_ExistSubInstEntries,OR($W20="",INDEX($Z:$Z,MATCH(EUconst_StartRow&amp;$W20,$X:$X,0))&gt;COLUMNS($Z19:AD19),INDEX($AC:$AC,MATCH(EUconst_CessationRow&amp;$W20,$AA:$AA,0))&lt;=COLUMNS($Z19:AD19),CNTR_CNRPeriodNr&lt;COLUMNS($Z19:AD19)))</f>
        <v>1</v>
      </c>
      <c r="AE20" s="469" t="b">
        <f>AND(CNTR_ExistSubInstEntries,OR($W20="",INDEX($Z:$Z,MATCH(EUconst_StartRow&amp;$W20,$X:$X,0))&gt;COLUMNS($Z19:AE19),INDEX($AC:$AC,MATCH(EUconst_CessationRow&amp;$W20,$AA:$AA,0))&lt;=COLUMNS($Z19:AE19),CNTR_CNRPeriodNr&lt;COLUMNS($Z19:AE19)))</f>
        <v>1</v>
      </c>
    </row>
    <row r="21" spans="1:31" ht="12.75" customHeight="1" x14ac:dyDescent="0.2">
      <c r="A21" s="147"/>
      <c r="B21" s="173"/>
      <c r="C21" s="486"/>
      <c r="D21" s="337" t="s">
        <v>118</v>
      </c>
      <c r="E21" s="962" t="str">
        <f>Translations!$B$624</f>
        <v>Rzeczywiste bezwzględne emisje</v>
      </c>
      <c r="F21" s="962"/>
      <c r="G21" s="963"/>
      <c r="H21" s="744" t="str">
        <f>EUconst_tCO2e</f>
        <v>t CO2e</v>
      </c>
      <c r="I21" s="100"/>
      <c r="J21" s="101"/>
      <c r="K21" s="101"/>
      <c r="L21" s="101"/>
      <c r="M21" s="101"/>
      <c r="N21" s="101"/>
      <c r="P21" s="275" t="str">
        <f>EUConst_AbsEm&amp;I11</f>
        <v>AbsEm_</v>
      </c>
      <c r="Q21" s="344"/>
      <c r="R21" s="344"/>
      <c r="S21" s="195"/>
      <c r="W21" s="340" t="str">
        <f>W20</f>
        <v/>
      </c>
      <c r="Z21" s="469" t="b">
        <f>AND(CNTR_ExistSubInstEntries,OR($W21="",INDEX($Z:$Z,MATCH(EUconst_StartRow&amp;$W21,$X:$X,0))&gt;COLUMNS($Z20:Z20),INDEX($AC:$AC,MATCH(EUconst_CessationRow&amp;$W21,$AA:$AA,0))&lt;=COLUMNS($Z20:Z20),CNTR_CNRPeriodNr&lt;COLUMNS($Z20:Z20),SUM(I36:N36)=0))</f>
        <v>1</v>
      </c>
      <c r="AA21" s="469" t="b">
        <f>AND(CNTR_ExistSubInstEntries,OR($W21="",INDEX($Z:$Z,MATCH(EUconst_StartRow&amp;$W21,$X:$X,0))&gt;COLUMNS($Z20:AA20),INDEX($AC:$AC,MATCH(EUconst_CessationRow&amp;$W21,$AA:$AA,0))&lt;=COLUMNS($Z20:AA20),CNTR_CNRPeriodNr&lt;COLUMNS($Z20:AA20),SUM(I36:N36)=0))</f>
        <v>1</v>
      </c>
      <c r="AB21" s="469" t="b">
        <f>AND(CNTR_ExistSubInstEntries,OR($W21="",INDEX($Z:$Z,MATCH(EUconst_StartRow&amp;$W21,$X:$X,0))&gt;COLUMNS($Z20:AB20),INDEX($AC:$AC,MATCH(EUconst_CessationRow&amp;$W21,$AA:$AA,0))&lt;=COLUMNS($Z20:AB20),CNTR_CNRPeriodNr&lt;COLUMNS($Z20:AB20),SUM(I36:N36)=0))</f>
        <v>1</v>
      </c>
      <c r="AC21" s="469" t="b">
        <f>AND(CNTR_ExistSubInstEntries,OR($W21="",INDEX($Z:$Z,MATCH(EUconst_StartRow&amp;$W21,$X:$X,0))&gt;COLUMNS($Z20:AC20),INDEX($AC:$AC,MATCH(EUconst_CessationRow&amp;$W21,$AA:$AA,0))&lt;=COLUMNS($Z20:AC20),CNTR_CNRPeriodNr&lt;COLUMNS($Z20:AC20),SUM(I36:N36)=0))</f>
        <v>1</v>
      </c>
      <c r="AD21" s="469" t="b">
        <f>AND(CNTR_ExistSubInstEntries,OR($W21="",INDEX($Z:$Z,MATCH(EUconst_StartRow&amp;$W21,$X:$X,0))&gt;COLUMNS($Z20:AD20),INDEX($AC:$AC,MATCH(EUconst_CessationRow&amp;$W21,$AA:$AA,0))&lt;=COLUMNS($Z20:AD20),CNTR_CNRPeriodNr&lt;COLUMNS($Z20:AD20),SUM(I36:N36)=0))</f>
        <v>1</v>
      </c>
      <c r="AE21" s="469" t="b">
        <f>AND(CNTR_ExistSubInstEntries,OR($W21="",INDEX($Z:$Z,MATCH(EUconst_StartRow&amp;$W21,$X:$X,0))&gt;COLUMNS($Z20:AE20),INDEX($AC:$AC,MATCH(EUconst_CessationRow&amp;$W21,$AA:$AA,0))&lt;=COLUMNS($Z20:AE20),CNTR_CNRPeriodNr&lt;COLUMNS($Z20:AE20),SUM(I36:N36)=0))</f>
        <v>1</v>
      </c>
    </row>
    <row r="22" spans="1:31" ht="12.75" customHeight="1" x14ac:dyDescent="0.2">
      <c r="A22" s="147"/>
      <c r="B22" s="173"/>
      <c r="C22" s="486"/>
      <c r="D22" s="337" t="s">
        <v>119</v>
      </c>
      <c r="E22" s="1269" t="str">
        <f>Translations!$B$625</f>
        <v>Sub-installation ceased operation</v>
      </c>
      <c r="F22" s="1269"/>
      <c r="G22" s="1269"/>
      <c r="H22" s="1270"/>
      <c r="I22" s="91"/>
      <c r="J22" s="92"/>
      <c r="K22" s="92"/>
      <c r="L22" s="92"/>
      <c r="M22" s="92"/>
      <c r="N22" s="92"/>
      <c r="P22" s="275" t="str">
        <f>EUconst_Cessation&amp;"_"&amp;I11</f>
        <v>Zaprzestanie_</v>
      </c>
      <c r="W22" s="340" t="str">
        <f>W21</f>
        <v/>
      </c>
      <c r="Y22" s="110" t="s">
        <v>1388</v>
      </c>
      <c r="Z22" s="469" t="b">
        <f>AND(CNTR_ExistSubInstEntries,OR(Z17&lt;&gt;$AC11,CNTR_CNRPeriodNr&lt;COLUMNS($Z19:Z19)))</f>
        <v>1</v>
      </c>
      <c r="AA22" s="469" t="b">
        <f>AND(CNTR_ExistSubInstEntries,OR(AA17&lt;&gt;$AC11,CNTR_CNRPeriodNr&lt;COLUMNS($Z19:AA19)))</f>
        <v>1</v>
      </c>
      <c r="AB22" s="469" t="b">
        <f>AND(CNTR_ExistSubInstEntries,OR(AB17&lt;&gt;$AC11,CNTR_CNRPeriodNr&lt;COLUMNS($Z19:AB19)))</f>
        <v>1</v>
      </c>
      <c r="AC22" s="469" t="b">
        <f>AND(CNTR_ExistSubInstEntries,OR(AC17&lt;&gt;$AC11,CNTR_CNRPeriodNr&lt;COLUMNS($Z19:AC19)))</f>
        <v>1</v>
      </c>
      <c r="AD22" s="469" t="b">
        <f>AND(CNTR_ExistSubInstEntries,OR(AD17&lt;&gt;$AC11,CNTR_CNRPeriodNr&lt;COLUMNS($Z19:AD19)))</f>
        <v>1</v>
      </c>
      <c r="AE22" s="469" t="b">
        <f>AND(CNTR_ExistSubInstEntries,OR(AE17&lt;&gt;$AC11,CNTR_CNRPeriodNr&lt;COLUMNS($Z19:AE19)))</f>
        <v>1</v>
      </c>
    </row>
    <row r="23" spans="1:31" ht="5.0999999999999996" customHeight="1" x14ac:dyDescent="0.2">
      <c r="C23" s="486"/>
      <c r="D23" s="1144"/>
      <c r="E23" s="1144"/>
      <c r="F23" s="1144"/>
      <c r="G23" s="1144"/>
      <c r="H23" s="1144"/>
      <c r="I23" s="1144"/>
      <c r="J23" s="1144"/>
      <c r="K23" s="1144"/>
      <c r="L23" s="1144"/>
      <c r="M23" s="1144"/>
      <c r="N23" s="1257"/>
    </row>
    <row r="24" spans="1:31" ht="12.75" customHeight="1" x14ac:dyDescent="0.2">
      <c r="C24" s="486"/>
      <c r="D24" s="247" t="s">
        <v>115</v>
      </c>
      <c r="E24" s="266" t="str">
        <f>Translations!$B$626</f>
        <v>Rzeczywiste względne emisje</v>
      </c>
      <c r="H24" s="498"/>
      <c r="L24" s="499"/>
      <c r="N24" s="492"/>
      <c r="P24" s="488"/>
      <c r="Q24" s="344"/>
      <c r="R24" s="500"/>
      <c r="S24" s="195"/>
    </row>
    <row r="25" spans="1:31" ht="25.5" customHeight="1" x14ac:dyDescent="0.2">
      <c r="C25" s="486"/>
      <c r="D25" s="354"/>
      <c r="E25" s="852" t="str">
        <f>Translations!$B$627</f>
        <v>Redukcja rzeczywistych specyficznych emisji w stosunku do wartości bazowej oraz w stosunku do wskaźnika emisyjności dla produktu są obliczane automatycznie na podstawie danych dotyczących rzeczywistych specyficznych emisji, wprowadzonych w lit. (c) powyżej.</v>
      </c>
      <c r="F25" s="852"/>
      <c r="G25" s="852"/>
      <c r="H25" s="852"/>
      <c r="I25" s="852"/>
      <c r="J25" s="852"/>
      <c r="K25" s="852"/>
      <c r="L25" s="852"/>
      <c r="M25" s="852"/>
      <c r="N25" s="1246"/>
    </row>
    <row r="26" spans="1:31" ht="25.5" customHeight="1" x14ac:dyDescent="0.2">
      <c r="C26" s="486"/>
      <c r="D26" s="354"/>
      <c r="E26" s="354"/>
      <c r="F26" s="354"/>
      <c r="G26" s="354"/>
      <c r="H26" s="355" t="str">
        <f>Translations!$B$271</f>
        <v>Wartość wyjściowa</v>
      </c>
      <c r="I26" s="1258">
        <f t="shared" ref="I26:N26" si="2">INDEX(EUconst_EndOfPeriods,Z17)</f>
        <v>2025</v>
      </c>
      <c r="J26" s="943">
        <f t="shared" si="2"/>
        <v>2030</v>
      </c>
      <c r="K26" s="943">
        <f t="shared" si="2"/>
        <v>2035</v>
      </c>
      <c r="L26" s="943">
        <f t="shared" si="2"/>
        <v>2040</v>
      </c>
      <c r="M26" s="943">
        <f t="shared" si="2"/>
        <v>2045</v>
      </c>
      <c r="N26" s="943">
        <f t="shared" si="2"/>
        <v>2050</v>
      </c>
    </row>
    <row r="27" spans="1:31" ht="12.75" customHeight="1" x14ac:dyDescent="0.2">
      <c r="C27" s="486"/>
      <c r="D27" s="354"/>
      <c r="E27" s="354"/>
      <c r="F27" s="354"/>
      <c r="G27" s="354"/>
      <c r="H27" s="361" t="str">
        <f>H20</f>
        <v/>
      </c>
      <c r="I27" s="1259"/>
      <c r="J27" s="944"/>
      <c r="K27" s="944"/>
      <c r="L27" s="944"/>
      <c r="M27" s="944"/>
      <c r="N27" s="944"/>
      <c r="W27" s="110" t="s">
        <v>711</v>
      </c>
      <c r="Z27" s="469">
        <f>I26</f>
        <v>2025</v>
      </c>
      <c r="AA27" s="469">
        <f t="shared" ref="AA27:AE27" si="3">J26</f>
        <v>2030</v>
      </c>
      <c r="AB27" s="469">
        <f t="shared" si="3"/>
        <v>2035</v>
      </c>
      <c r="AC27" s="469">
        <f t="shared" si="3"/>
        <v>2040</v>
      </c>
      <c r="AD27" s="469">
        <f t="shared" si="3"/>
        <v>2045</v>
      </c>
      <c r="AE27" s="469">
        <f t="shared" si="3"/>
        <v>2050</v>
      </c>
    </row>
    <row r="28" spans="1:31" ht="12.75" customHeight="1" x14ac:dyDescent="0.2">
      <c r="A28" s="147"/>
      <c r="B28" s="173"/>
      <c r="C28" s="486"/>
      <c r="D28" s="337" t="s">
        <v>117</v>
      </c>
      <c r="E28" s="931" t="str">
        <f>Translations!$B$272</f>
        <v>W odniesieniu do wartości bazowej</v>
      </c>
      <c r="F28" s="931"/>
      <c r="G28" s="932"/>
      <c r="H28" s="58" t="str">
        <f>H42</f>
        <v/>
      </c>
      <c r="I28" s="18" t="str">
        <f t="shared" ref="I28:N28" si="4">IF(OR(Z28,I20=""),"",IF($H28=0,Euconst_NA,I20/$H28))</f>
        <v/>
      </c>
      <c r="J28" s="12" t="str">
        <f t="shared" si="4"/>
        <v/>
      </c>
      <c r="K28" s="12" t="str">
        <f t="shared" si="4"/>
        <v/>
      </c>
      <c r="L28" s="12" t="str">
        <f t="shared" si="4"/>
        <v/>
      </c>
      <c r="M28" s="12" t="str">
        <f t="shared" si="4"/>
        <v/>
      </c>
      <c r="N28" s="12" t="str">
        <f t="shared" si="4"/>
        <v/>
      </c>
      <c r="P28" s="275" t="str">
        <f>EUconst_SpecEmRelToBaseline&amp;I11</f>
        <v>SpecEmBL_</v>
      </c>
      <c r="Q28" s="344"/>
      <c r="R28" s="344"/>
      <c r="S28" s="195"/>
      <c r="W28" s="340" t="str">
        <f>I11</f>
        <v/>
      </c>
      <c r="Y28" s="110" t="s">
        <v>808</v>
      </c>
      <c r="Z28" s="469" t="b">
        <f>AND(CNTR_ExistSubInstEntries,OR($W28="",INDEX($Z:$Z,MATCH(EUconst_StartRow&amp;$W28,$X:$X,0))&gt;COLUMNS($Z27:Z27),INDEX($AC:$AC,MATCH(EUconst_CessationRow&amp;$W28,$AA:$AA,0))&lt;=COLUMNS($Z27:Z27),CNTR_CNRPeriodNr&lt;COLUMNS($Z27:Z27)))</f>
        <v>1</v>
      </c>
      <c r="AA28" s="469" t="b">
        <f>AND(CNTR_ExistSubInstEntries,OR($W28="",INDEX($Z:$Z,MATCH(EUconst_StartRow&amp;$W28,$X:$X,0))&gt;COLUMNS($Z27:AA27),INDEX($AC:$AC,MATCH(EUconst_CessationRow&amp;$W28,$AA:$AA,0))&lt;=COLUMNS($Z27:AA27),CNTR_CNRPeriodNr&lt;COLUMNS($Z27:AA27)))</f>
        <v>1</v>
      </c>
      <c r="AB28" s="469" t="b">
        <f>AND(CNTR_ExistSubInstEntries,OR($W28="",INDEX($Z:$Z,MATCH(EUconst_StartRow&amp;$W28,$X:$X,0))&gt;COLUMNS($Z27:AB27),INDEX($AC:$AC,MATCH(EUconst_CessationRow&amp;$W28,$AA:$AA,0))&lt;=COLUMNS($Z27:AB27),CNTR_CNRPeriodNr&lt;COLUMNS($Z27:AB27)))</f>
        <v>1</v>
      </c>
      <c r="AC28" s="469" t="b">
        <f>AND(CNTR_ExistSubInstEntries,OR($W28="",INDEX($Z:$Z,MATCH(EUconst_StartRow&amp;$W28,$X:$X,0))&gt;COLUMNS($Z27:AC27),INDEX($AC:$AC,MATCH(EUconst_CessationRow&amp;$W28,$AA:$AA,0))&lt;=COLUMNS($Z27:AC27),CNTR_CNRPeriodNr&lt;COLUMNS($Z27:AC27)))</f>
        <v>1</v>
      </c>
      <c r="AD28" s="469" t="b">
        <f>AND(CNTR_ExistSubInstEntries,OR($W28="",INDEX($Z:$Z,MATCH(EUconst_StartRow&amp;$W28,$X:$X,0))&gt;COLUMNS($Z27:AD27),INDEX($AC:$AC,MATCH(EUconst_CessationRow&amp;$W28,$AA:$AA,0))&lt;=COLUMNS($Z27:AD27),CNTR_CNRPeriodNr&lt;COLUMNS($Z27:AD27)))</f>
        <v>1</v>
      </c>
      <c r="AE28" s="469" t="b">
        <f>AND(CNTR_ExistSubInstEntries,OR($W28="",INDEX($Z:$Z,MATCH(EUconst_StartRow&amp;$W28,$X:$X,0))&gt;COLUMNS($Z27:AE27),INDEX($AC:$AC,MATCH(EUconst_CessationRow&amp;$W28,$AA:$AA,0))&lt;=COLUMNS($Z27:AE27),CNTR_CNRPeriodNr&lt;COLUMNS($Z27:AE27)))</f>
        <v>1</v>
      </c>
    </row>
    <row r="29" spans="1:31" ht="12.75" customHeight="1" x14ac:dyDescent="0.2">
      <c r="A29" s="147"/>
      <c r="B29" s="173"/>
      <c r="C29" s="486"/>
      <c r="D29" s="337" t="s">
        <v>118</v>
      </c>
      <c r="E29" s="933" t="str">
        <f>Translations!$B$273</f>
        <v>W odniesieniu do wartości benchmarku</v>
      </c>
      <c r="F29" s="933"/>
      <c r="G29" s="934"/>
      <c r="H29" s="59" t="str">
        <f>H43</f>
        <v/>
      </c>
      <c r="I29" s="11" t="str">
        <f t="shared" ref="I29:N29" si="5">IF(OR(Z29,I20=""),"",IF(OR($H29=0,NOT(ISNUMBER($H29))),Euconst_NA,I20/$H29))</f>
        <v/>
      </c>
      <c r="J29" s="5" t="str">
        <f t="shared" si="5"/>
        <v/>
      </c>
      <c r="K29" s="5" t="str">
        <f t="shared" si="5"/>
        <v/>
      </c>
      <c r="L29" s="5" t="str">
        <f t="shared" si="5"/>
        <v/>
      </c>
      <c r="M29" s="5" t="str">
        <f t="shared" si="5"/>
        <v/>
      </c>
      <c r="N29" s="5" t="str">
        <f t="shared" si="5"/>
        <v/>
      </c>
      <c r="P29" s="275" t="str">
        <f>EUconst_SpecEmRelToBM&amp;I11</f>
        <v>SpecEmBM_</v>
      </c>
      <c r="Q29" s="344"/>
      <c r="R29" s="344"/>
      <c r="S29" s="195"/>
      <c r="W29" s="340" t="str">
        <f>W28</f>
        <v/>
      </c>
      <c r="Z29" s="469" t="b">
        <f>AND(CNTR_ExistSubInstEntries,OR($W29="",INDEX($Z:$Z,MATCH(EUconst_StartRow&amp;$W29,$X:$X,0))&gt;COLUMNS($Z28:Z28),INDEX($AC:$AC,MATCH(EUconst_CessationRow&amp;$W29,$AA:$AA,0))&lt;=COLUMNS($Z28:Z28),CNTR_CNRPeriodNr&lt;COLUMNS($Z28:Z28)))</f>
        <v>1</v>
      </c>
      <c r="AA29" s="469" t="b">
        <f>AND(CNTR_ExistSubInstEntries,OR($W29="",INDEX($Z:$Z,MATCH(EUconst_StartRow&amp;$W29,$X:$X,0))&gt;COLUMNS($Z28:AA28),INDEX($AC:$AC,MATCH(EUconst_CessationRow&amp;$W29,$AA:$AA,0))&lt;=COLUMNS($Z28:AA28),CNTR_CNRPeriodNr&lt;COLUMNS($Z28:AA28)))</f>
        <v>1</v>
      </c>
      <c r="AB29" s="469" t="b">
        <f>AND(CNTR_ExistSubInstEntries,OR($W29="",INDEX($Z:$Z,MATCH(EUconst_StartRow&amp;$W29,$X:$X,0))&gt;COLUMNS($Z28:AB28),INDEX($AC:$AC,MATCH(EUconst_CessationRow&amp;$W29,$AA:$AA,0))&lt;=COLUMNS($Z28:AB28),CNTR_CNRPeriodNr&lt;COLUMNS($Z28:AB28)))</f>
        <v>1</v>
      </c>
      <c r="AC29" s="469" t="b">
        <f>AND(CNTR_ExistSubInstEntries,OR($W29="",INDEX($Z:$Z,MATCH(EUconst_StartRow&amp;$W29,$X:$X,0))&gt;COLUMNS($Z28:AC28),INDEX($AC:$AC,MATCH(EUconst_CessationRow&amp;$W29,$AA:$AA,0))&lt;=COLUMNS($Z28:AC28),CNTR_CNRPeriodNr&lt;COLUMNS($Z28:AC28)))</f>
        <v>1</v>
      </c>
      <c r="AD29" s="469" t="b">
        <f>AND(CNTR_ExistSubInstEntries,OR($W29="",INDEX($Z:$Z,MATCH(EUconst_StartRow&amp;$W29,$X:$X,0))&gt;COLUMNS($Z28:AD28),INDEX($AC:$AC,MATCH(EUconst_CessationRow&amp;$W29,$AA:$AA,0))&lt;=COLUMNS($Z28:AD28),CNTR_CNRPeriodNr&lt;COLUMNS($Z28:AD28)))</f>
        <v>1</v>
      </c>
      <c r="AE29" s="469" t="b">
        <f>AND(CNTR_ExistSubInstEntries,OR($W29="",INDEX($Z:$Z,MATCH(EUconst_StartRow&amp;$W29,$X:$X,0))&gt;COLUMNS($Z28:AE28),INDEX($AC:$AC,MATCH(EUconst_CessationRow&amp;$W29,$AA:$AA,0))&lt;=COLUMNS($Z28:AE28),CNTR_CNRPeriodNr&lt;COLUMNS($Z28:AE28)))</f>
        <v>1</v>
      </c>
    </row>
    <row r="30" spans="1:31" ht="5.0999999999999996" customHeight="1" x14ac:dyDescent="0.2">
      <c r="C30" s="486"/>
      <c r="N30" s="492"/>
      <c r="P30" s="488"/>
      <c r="Q30" s="344"/>
      <c r="R30" s="500"/>
      <c r="S30" s="195"/>
    </row>
    <row r="31" spans="1:31" ht="12.75" customHeight="1" x14ac:dyDescent="0.2">
      <c r="C31" s="486"/>
      <c r="D31" s="247" t="s">
        <v>666</v>
      </c>
      <c r="E31" s="266" t="str">
        <f>Translations!$B$628</f>
        <v>Wartości docelowe wielkości emisji (informacje pobrane z akrusza „c_CNPSummary”)</v>
      </c>
      <c r="F31" s="214"/>
      <c r="G31" s="214"/>
      <c r="H31" s="214"/>
      <c r="I31" s="214"/>
      <c r="J31" s="214"/>
      <c r="K31" s="214"/>
      <c r="L31" s="214"/>
      <c r="M31" s="214"/>
      <c r="N31" s="501"/>
      <c r="P31" s="502"/>
      <c r="Q31" s="502"/>
      <c r="R31" s="344"/>
      <c r="S31" s="195"/>
    </row>
    <row r="32" spans="1:31" ht="5.0999999999999996" customHeight="1" x14ac:dyDescent="0.2">
      <c r="C32" s="486"/>
      <c r="D32" s="1144"/>
      <c r="E32" s="1144"/>
      <c r="F32" s="1144"/>
      <c r="G32" s="1144"/>
      <c r="H32" s="1144"/>
      <c r="I32" s="1144"/>
      <c r="J32" s="1144"/>
      <c r="K32" s="1144"/>
      <c r="L32" s="1144"/>
      <c r="M32" s="1144"/>
      <c r="N32" s="1257"/>
    </row>
    <row r="33" spans="1:31" ht="12.75" customHeight="1" x14ac:dyDescent="0.2">
      <c r="A33" s="147"/>
      <c r="B33" s="173"/>
      <c r="C33" s="486"/>
      <c r="D33" s="345"/>
      <c r="F33" s="346"/>
      <c r="G33" s="347" t="str">
        <f>Translations!$B$169</f>
        <v>Wartość wyjściowa</v>
      </c>
      <c r="H33" s="348" t="str">
        <f xml:space="preserve"> EUconst_Unit</f>
        <v>Jednostka</v>
      </c>
      <c r="I33" s="272">
        <f t="shared" ref="I33:N33" si="6">INDEX(EUconst_EndOfPeriods,Z17)</f>
        <v>2025</v>
      </c>
      <c r="J33" s="270">
        <f t="shared" si="6"/>
        <v>2030</v>
      </c>
      <c r="K33" s="270">
        <f t="shared" si="6"/>
        <v>2035</v>
      </c>
      <c r="L33" s="270">
        <f t="shared" si="6"/>
        <v>2040</v>
      </c>
      <c r="M33" s="270">
        <f t="shared" si="6"/>
        <v>2045</v>
      </c>
      <c r="N33" s="270">
        <f t="shared" si="6"/>
        <v>2050</v>
      </c>
      <c r="W33" s="110" t="s">
        <v>711</v>
      </c>
      <c r="Z33" s="469">
        <f t="shared" ref="Z33:AE33" si="7">I33</f>
        <v>2025</v>
      </c>
      <c r="AA33" s="469">
        <f t="shared" si="7"/>
        <v>2030</v>
      </c>
      <c r="AB33" s="469">
        <f t="shared" si="7"/>
        <v>2035</v>
      </c>
      <c r="AC33" s="469">
        <f t="shared" si="7"/>
        <v>2040</v>
      </c>
      <c r="AD33" s="469">
        <f t="shared" si="7"/>
        <v>2045</v>
      </c>
      <c r="AE33" s="469">
        <f t="shared" si="7"/>
        <v>2050</v>
      </c>
    </row>
    <row r="34" spans="1:31" ht="12.75" customHeight="1" x14ac:dyDescent="0.2">
      <c r="A34" s="147"/>
      <c r="B34" s="173"/>
      <c r="C34" s="486"/>
      <c r="D34" s="1260" t="s">
        <v>117</v>
      </c>
      <c r="E34" s="1261" t="str">
        <f>Translations!$B$264</f>
        <v>Wartości docelowe dla specyficznych emisji</v>
      </c>
      <c r="F34" s="1262"/>
      <c r="G34" s="1265" t="str">
        <f>INDEX(c_CNPSummary!G:G,MATCH($P34,c_CNPSummary!$P:$P,0))</f>
        <v/>
      </c>
      <c r="H34" s="1267" t="str">
        <f>INDEX(c_CNPSummary!H:H,MATCH($P34,c_CNPSummary!$P:$P,0))</f>
        <v/>
      </c>
      <c r="I34" s="503" t="str">
        <f>IF(Z34,"",INDEX(c_CNPSummary!I:I,MATCH($P34,c_CNPSummary!$P:$P,0)))</f>
        <v/>
      </c>
      <c r="J34" s="504" t="str">
        <f>IF(AA34,"",INDEX(c_CNPSummary!J:J,MATCH($P34,c_CNPSummary!$P:$P,0)))</f>
        <v/>
      </c>
      <c r="K34" s="504" t="str">
        <f>IF(AB34,"",INDEX(c_CNPSummary!K:K,MATCH($P34,c_CNPSummary!$P:$P,0)))</f>
        <v/>
      </c>
      <c r="L34" s="504" t="str">
        <f>IF(AC34,"",INDEX(c_CNPSummary!L:L,MATCH($P34,c_CNPSummary!$P:$P,0)))</f>
        <v/>
      </c>
      <c r="M34" s="504" t="str">
        <f>IF(AD34,"",INDEX(c_CNPSummary!M:M,MATCH($P34,c_CNPSummary!$P:$P,0)))</f>
        <v/>
      </c>
      <c r="N34" s="504" t="str">
        <f>IF(AE34,"",INDEX(c_CNPSummary!N:N,MATCH($P34,c_CNPSummary!$P:$P,0)))</f>
        <v/>
      </c>
      <c r="P34" s="275" t="str">
        <f>EUConst_Target&amp;I11</f>
        <v>Target_</v>
      </c>
      <c r="W34" s="340" t="str">
        <f>I11</f>
        <v/>
      </c>
      <c r="Y34" s="110" t="s">
        <v>808</v>
      </c>
      <c r="Z34" s="469" t="b">
        <f>AND(CNTR_ExistSubInstEntries,OR($W34="",INDEX($Z:$Z,MATCH(EUconst_StartRow&amp;$W34,$X:$X,0))&gt;COLUMNS($Z33:Z33),INDEX($AC:$AC,MATCH(EUconst_CessationRow&amp;$W34,$AA:$AA,0))&lt;=COLUMNS($Z33:Z33),CNTR_CNRPeriodNr&lt;COLUMNS($Z33:Z33)))</f>
        <v>1</v>
      </c>
      <c r="AA34" s="469" t="b">
        <f>AND(CNTR_ExistSubInstEntries,OR($W34="",INDEX($Z:$Z,MATCH(EUconst_StartRow&amp;$W34,$X:$X,0))&gt;COLUMNS($Z33:AA33),INDEX($AC:$AC,MATCH(EUconst_CessationRow&amp;$W34,$AA:$AA,0))&lt;=COLUMNS($Z33:AA33),CNTR_CNRPeriodNr&lt;COLUMNS($Z33:AA33)))</f>
        <v>1</v>
      </c>
      <c r="AB34" s="469" t="b">
        <f>AND(CNTR_ExistSubInstEntries,OR($W34="",INDEX($Z:$Z,MATCH(EUconst_StartRow&amp;$W34,$X:$X,0))&gt;COLUMNS($Z33:AB33),INDEX($AC:$AC,MATCH(EUconst_CessationRow&amp;$W34,$AA:$AA,0))&lt;=COLUMNS($Z33:AB33),CNTR_CNRPeriodNr&lt;COLUMNS($Z33:AB33)))</f>
        <v>1</v>
      </c>
      <c r="AC34" s="469" t="b">
        <f>AND(CNTR_ExistSubInstEntries,OR($W34="",INDEX($Z:$Z,MATCH(EUconst_StartRow&amp;$W34,$X:$X,0))&gt;COLUMNS($Z33:AC33),INDEX($AC:$AC,MATCH(EUconst_CessationRow&amp;$W34,$AA:$AA,0))&lt;=COLUMNS($Z33:AC33),CNTR_CNRPeriodNr&lt;COLUMNS($Z33:AC33)))</f>
        <v>1</v>
      </c>
      <c r="AD34" s="469" t="b">
        <f>AND(CNTR_ExistSubInstEntries,OR($W34="",INDEX($Z:$Z,MATCH(EUconst_StartRow&amp;$W34,$X:$X,0))&gt;COLUMNS($Z33:AD33),INDEX($AC:$AC,MATCH(EUconst_CessationRow&amp;$W34,$AA:$AA,0))&lt;=COLUMNS($Z33:AD33),CNTR_CNRPeriodNr&lt;COLUMNS($Z33:AD33)))</f>
        <v>1</v>
      </c>
      <c r="AE34" s="469" t="b">
        <f>AND(CNTR_ExistSubInstEntries,OR($W34="",INDEX($Z:$Z,MATCH(EUconst_StartRow&amp;$W34,$X:$X,0))&gt;COLUMNS($Z33:AE33),INDEX($AC:$AC,MATCH(EUconst_CessationRow&amp;$W34,$AA:$AA,0))&lt;=COLUMNS($Z33:AE33),CNTR_CNRPeriodNr&lt;COLUMNS($Z33:AE33)))</f>
        <v>1</v>
      </c>
    </row>
    <row r="35" spans="1:31" ht="9.9499999999999993" customHeight="1" x14ac:dyDescent="0.2">
      <c r="A35" s="147"/>
      <c r="B35" s="173"/>
      <c r="C35" s="486"/>
      <c r="D35" s="1260"/>
      <c r="E35" s="1263"/>
      <c r="F35" s="1264"/>
      <c r="G35" s="1266" t="e">
        <f>INDEX(c_CNPSummary!G:G,MATCH($P35,c_CNPSummary!$P:$P,0))</f>
        <v>#N/A</v>
      </c>
      <c r="H35" s="1268" t="e">
        <f>INDEX(c_CNPSummary!H:H,MATCH($P35,c_CNPSummary!$P:$P,0))</f>
        <v>#N/A</v>
      </c>
      <c r="I35" s="505" t="str">
        <f>IF(OR(Z35,$G34="",$G34=0),"",REPT("|",SUM(I34)/$G34*28))</f>
        <v/>
      </c>
      <c r="J35" s="506" t="str">
        <f t="shared" ref="J35:N35" si="8">IF(OR(AA35,$G34="",$G34=0),"",REPT("|",SUM(J34)/$G34*28))</f>
        <v/>
      </c>
      <c r="K35" s="506" t="str">
        <f t="shared" si="8"/>
        <v/>
      </c>
      <c r="L35" s="506" t="str">
        <f t="shared" si="8"/>
        <v/>
      </c>
      <c r="M35" s="506" t="str">
        <f t="shared" si="8"/>
        <v/>
      </c>
      <c r="N35" s="506" t="str">
        <f t="shared" si="8"/>
        <v/>
      </c>
      <c r="P35" s="507"/>
      <c r="Q35" s="344"/>
      <c r="R35" s="344"/>
      <c r="S35" s="508"/>
      <c r="W35" s="340" t="str">
        <f>W34</f>
        <v/>
      </c>
      <c r="Z35" s="469" t="b">
        <f>AND(CNTR_ExistSubInstEntries,OR($W35="",INDEX($Z:$Z,MATCH(EUconst_StartRow&amp;$W35,$X:$X,0))&gt;COLUMNS($Z34:Z34),INDEX($AC:$AC,MATCH(EUconst_CessationRow&amp;$W35,$AA:$AA,0))&lt;=COLUMNS($Z34:Z34),CNTR_CNRPeriodNr&lt;COLUMNS($Z34:Z34)))</f>
        <v>1</v>
      </c>
      <c r="AA35" s="469" t="b">
        <f>AND(CNTR_ExistSubInstEntries,OR($W35="",INDEX($Z:$Z,MATCH(EUconst_StartRow&amp;$W35,$X:$X,0))&gt;COLUMNS($Z34:AA34),INDEX($AC:$AC,MATCH(EUconst_CessationRow&amp;$W35,$AA:$AA,0))&lt;=COLUMNS($Z34:AA34),CNTR_CNRPeriodNr&lt;COLUMNS($Z34:AA34)))</f>
        <v>1</v>
      </c>
      <c r="AB35" s="469" t="b">
        <f>AND(CNTR_ExistSubInstEntries,OR($W35="",INDEX($Z:$Z,MATCH(EUconst_StartRow&amp;$W35,$X:$X,0))&gt;COLUMNS($Z34:AB34),INDEX($AC:$AC,MATCH(EUconst_CessationRow&amp;$W35,$AA:$AA,0))&lt;=COLUMNS($Z34:AB34),CNTR_CNRPeriodNr&lt;COLUMNS($Z34:AB34)))</f>
        <v>1</v>
      </c>
      <c r="AC35" s="469" t="b">
        <f>AND(CNTR_ExistSubInstEntries,OR($W35="",INDEX($Z:$Z,MATCH(EUconst_StartRow&amp;$W35,$X:$X,0))&gt;COLUMNS($Z34:AC34),INDEX($AC:$AC,MATCH(EUconst_CessationRow&amp;$W35,$AA:$AA,0))&lt;=COLUMNS($Z34:AC34),CNTR_CNRPeriodNr&lt;COLUMNS($Z34:AC34)))</f>
        <v>1</v>
      </c>
      <c r="AD35" s="469" t="b">
        <f>AND(CNTR_ExistSubInstEntries,OR($W35="",INDEX($Z:$Z,MATCH(EUconst_StartRow&amp;$W35,$X:$X,0))&gt;COLUMNS($Z34:AD34),INDEX($AC:$AC,MATCH(EUconst_CessationRow&amp;$W35,$AA:$AA,0))&lt;=COLUMNS($Z34:AD34),CNTR_CNRPeriodNr&lt;COLUMNS($Z34:AD34)))</f>
        <v>1</v>
      </c>
      <c r="AE35" s="469" t="b">
        <f>AND(CNTR_ExistSubInstEntries,OR($W35="",INDEX($Z:$Z,MATCH(EUconst_StartRow&amp;$W35,$X:$X,0))&gt;COLUMNS($Z34:AE34),INDEX($AC:$AC,MATCH(EUconst_CessationRow&amp;$W35,$AA:$AA,0))&lt;=COLUMNS($Z34:AE34),CNTR_CNRPeriodNr&lt;COLUMNS($Z34:AE34)))</f>
        <v>1</v>
      </c>
    </row>
    <row r="36" spans="1:31" ht="12.75" customHeight="1" x14ac:dyDescent="0.2">
      <c r="A36" s="147"/>
      <c r="B36" s="173"/>
      <c r="C36" s="486"/>
      <c r="D36" s="337" t="s">
        <v>118</v>
      </c>
      <c r="E36" s="962" t="str">
        <f>Translations!$B$268</f>
        <v>Wartości docelowe bezwzględnej wielkości emisji</v>
      </c>
      <c r="F36" s="963"/>
      <c r="G36" s="509" t="str">
        <f>INDEX(c_CNPSummary!G:G,MATCH($P36,c_CNPSummary!$P:$P,0))</f>
        <v/>
      </c>
      <c r="H36" s="510" t="str">
        <f>INDEX(c_CNPSummary!H:H,MATCH($P36,c_CNPSummary!$P:$P,0))</f>
        <v>t CO2e</v>
      </c>
      <c r="I36" s="511" t="str">
        <f>IF(Z36,"",INDEX(c_CNPSummary!I:I,MATCH($P36,c_CNPSummary!$P:$P,0)))</f>
        <v/>
      </c>
      <c r="J36" s="509" t="str">
        <f>IF(AA36,"",INDEX(c_CNPSummary!J:J,MATCH($P36,c_CNPSummary!$P:$P,0)))</f>
        <v/>
      </c>
      <c r="K36" s="509" t="str">
        <f>IF(AB36,"",INDEX(c_CNPSummary!K:K,MATCH($P36,c_CNPSummary!$P:$P,0)))</f>
        <v/>
      </c>
      <c r="L36" s="509" t="str">
        <f>IF(AC36,"",INDEX(c_CNPSummary!L:L,MATCH($P36,c_CNPSummary!$P:$P,0)))</f>
        <v/>
      </c>
      <c r="M36" s="509" t="str">
        <f>IF(AD36,"",INDEX(c_CNPSummary!M:M,MATCH($P36,c_CNPSummary!$P:$P,0)))</f>
        <v/>
      </c>
      <c r="N36" s="509" t="str">
        <f>IF(AE36,"",INDEX(c_CNPSummary!N:N,MATCH($P36,c_CNPSummary!$P:$P,0)))</f>
        <v/>
      </c>
      <c r="P36" s="275" t="str">
        <f>EUConst_TargetAbs&amp;I11</f>
        <v>TargetAbs_</v>
      </c>
      <c r="Q36" s="344"/>
      <c r="R36" s="344"/>
      <c r="S36" s="512"/>
      <c r="W36" s="340" t="str">
        <f t="shared" ref="W36" si="9">W35</f>
        <v/>
      </c>
      <c r="Z36" s="469" t="b">
        <f>AND(CNTR_ExistSubInstEntries,OR($W36="",INDEX($Z:$Z,MATCH(EUconst_StartRow&amp;$W36,$X:$X,0))&gt;COLUMNS($Z35:Z35),INDEX($AC:$AC,MATCH(EUconst_CessationRow&amp;$W36,$AA:$AA,0))&lt;=COLUMNS($Z35:Z35),CNTR_CNRPeriodNr&lt;COLUMNS($Z35:Z35)))</f>
        <v>1</v>
      </c>
      <c r="AA36" s="469" t="b">
        <f>AND(CNTR_ExistSubInstEntries,OR($W36="",INDEX($Z:$Z,MATCH(EUconst_StartRow&amp;$W36,$X:$X,0))&gt;COLUMNS($Z35:AA35),INDEX($AC:$AC,MATCH(EUconst_CessationRow&amp;$W36,$AA:$AA,0))&lt;=COLUMNS($Z35:AA35),CNTR_CNRPeriodNr&lt;COLUMNS($Z35:AA35)))</f>
        <v>1</v>
      </c>
      <c r="AB36" s="469" t="b">
        <f>AND(CNTR_ExistSubInstEntries,OR($W36="",INDEX($Z:$Z,MATCH(EUconst_StartRow&amp;$W36,$X:$X,0))&gt;COLUMNS($Z35:AB35),INDEX($AC:$AC,MATCH(EUconst_CessationRow&amp;$W36,$AA:$AA,0))&lt;=COLUMNS($Z35:AB35),CNTR_CNRPeriodNr&lt;COLUMNS($Z35:AB35)))</f>
        <v>1</v>
      </c>
      <c r="AC36" s="469" t="b">
        <f>AND(CNTR_ExistSubInstEntries,OR($W36="",INDEX($Z:$Z,MATCH(EUconst_StartRow&amp;$W36,$X:$X,0))&gt;COLUMNS($Z35:AC35),INDEX($AC:$AC,MATCH(EUconst_CessationRow&amp;$W36,$AA:$AA,0))&lt;=COLUMNS($Z35:AC35),CNTR_CNRPeriodNr&lt;COLUMNS($Z35:AC35)))</f>
        <v>1</v>
      </c>
      <c r="AD36" s="469" t="b">
        <f>AND(CNTR_ExistSubInstEntries,OR($W36="",INDEX($Z:$Z,MATCH(EUconst_StartRow&amp;$W36,$X:$X,0))&gt;COLUMNS($Z35:AD35),INDEX($AC:$AC,MATCH(EUconst_CessationRow&amp;$W36,$AA:$AA,0))&lt;=COLUMNS($Z35:AD35),CNTR_CNRPeriodNr&lt;COLUMNS($Z35:AD35)))</f>
        <v>1</v>
      </c>
      <c r="AE36" s="469" t="b">
        <f>AND(CNTR_ExistSubInstEntries,OR($W36="",INDEX($Z:$Z,MATCH(EUconst_StartRow&amp;$W36,$X:$X,0))&gt;COLUMNS($Z35:AE35),INDEX($AC:$AC,MATCH(EUconst_CessationRow&amp;$W36,$AA:$AA,0))&lt;=COLUMNS($Z35:AE35),CNTR_CNRPeriodNr&lt;COLUMNS($Z35:AE35)))</f>
        <v>1</v>
      </c>
    </row>
    <row r="37" spans="1:31" ht="5.0999999999999996" customHeight="1" x14ac:dyDescent="0.2">
      <c r="C37" s="486"/>
      <c r="D37" s="1144"/>
      <c r="E37" s="1144"/>
      <c r="F37" s="1144"/>
      <c r="G37" s="1144"/>
      <c r="H37" s="1144"/>
      <c r="I37" s="1144"/>
      <c r="J37" s="1144"/>
      <c r="K37" s="1144"/>
      <c r="L37" s="1144"/>
      <c r="M37" s="1144"/>
      <c r="N37" s="1257"/>
    </row>
    <row r="38" spans="1:31" ht="12.75" customHeight="1" x14ac:dyDescent="0.2">
      <c r="C38" s="486"/>
      <c r="D38" s="247" t="s">
        <v>1430</v>
      </c>
      <c r="E38" s="266" t="str">
        <f>Translations!$B$629</f>
        <v>Wartości docelowe specyficznych względnych wielkości emisji (informacje pobrane z akrusza „c_CNPSummary”)</v>
      </c>
      <c r="H38" s="498"/>
      <c r="L38" s="499"/>
      <c r="N38" s="492"/>
      <c r="P38" s="488"/>
      <c r="Q38" s="344"/>
      <c r="R38" s="500"/>
      <c r="S38" s="195"/>
    </row>
    <row r="39" spans="1:31" ht="5.0999999999999996" customHeight="1" x14ac:dyDescent="0.2">
      <c r="C39" s="486"/>
      <c r="D39" s="1144"/>
      <c r="E39" s="1144"/>
      <c r="F39" s="1144"/>
      <c r="G39" s="1144"/>
      <c r="H39" s="1144"/>
      <c r="I39" s="1144"/>
      <c r="J39" s="1144"/>
      <c r="K39" s="1144"/>
      <c r="L39" s="1144"/>
      <c r="M39" s="1144"/>
      <c r="N39" s="1257"/>
    </row>
    <row r="40" spans="1:31" ht="25.5" customHeight="1" x14ac:dyDescent="0.2">
      <c r="C40" s="486"/>
      <c r="D40" s="354"/>
      <c r="E40" s="354"/>
      <c r="F40" s="354"/>
      <c r="G40" s="354"/>
      <c r="H40" s="355" t="str">
        <f>Translations!$B$271</f>
        <v>Wartość wyjściowa</v>
      </c>
      <c r="I40" s="1258">
        <f t="shared" ref="I40:N40" si="10">INDEX(EUconst_EndOfPeriods,Z17)</f>
        <v>2025</v>
      </c>
      <c r="J40" s="943">
        <f t="shared" si="10"/>
        <v>2030</v>
      </c>
      <c r="K40" s="943">
        <f t="shared" si="10"/>
        <v>2035</v>
      </c>
      <c r="L40" s="943">
        <f t="shared" si="10"/>
        <v>2040</v>
      </c>
      <c r="M40" s="943">
        <f t="shared" si="10"/>
        <v>2045</v>
      </c>
      <c r="N40" s="943">
        <f t="shared" si="10"/>
        <v>2050</v>
      </c>
    </row>
    <row r="41" spans="1:31" ht="12.75" customHeight="1" x14ac:dyDescent="0.2">
      <c r="C41" s="486"/>
      <c r="D41" s="354"/>
      <c r="E41" s="354"/>
      <c r="F41" s="354"/>
      <c r="G41" s="354"/>
      <c r="H41" s="513" t="str">
        <f>H34</f>
        <v/>
      </c>
      <c r="I41" s="1259"/>
      <c r="J41" s="944"/>
      <c r="K41" s="944"/>
      <c r="L41" s="944"/>
      <c r="M41" s="944"/>
      <c r="N41" s="944"/>
      <c r="W41" s="110" t="s">
        <v>711</v>
      </c>
      <c r="Z41" s="469">
        <f>I40</f>
        <v>2025</v>
      </c>
      <c r="AA41" s="469">
        <f t="shared" ref="AA41:AE41" si="11">J40</f>
        <v>2030</v>
      </c>
      <c r="AB41" s="469">
        <f t="shared" si="11"/>
        <v>2035</v>
      </c>
      <c r="AC41" s="469">
        <f t="shared" si="11"/>
        <v>2040</v>
      </c>
      <c r="AD41" s="469">
        <f t="shared" si="11"/>
        <v>2045</v>
      </c>
      <c r="AE41" s="469">
        <f t="shared" si="11"/>
        <v>2050</v>
      </c>
    </row>
    <row r="42" spans="1:31" ht="12.75" customHeight="1" x14ac:dyDescent="0.2">
      <c r="A42" s="147"/>
      <c r="B42" s="173"/>
      <c r="C42" s="486"/>
      <c r="D42" s="337" t="s">
        <v>117</v>
      </c>
      <c r="E42" s="931" t="str">
        <f>Translations!$B$272</f>
        <v>W odniesieniu do wartości bazowej</v>
      </c>
      <c r="F42" s="931"/>
      <c r="G42" s="932"/>
      <c r="H42" s="85" t="str">
        <f>INDEX(c_CNPSummary!H:H,MATCH($P42,c_CNPSummary!$P:$P,0))</f>
        <v/>
      </c>
      <c r="I42" s="86" t="str">
        <f>IF(Z42,"",INDEX(c_CNPSummary!I:I,MATCH($P42,c_CNPSummary!$P:$P,0)))</f>
        <v/>
      </c>
      <c r="J42" s="87" t="str">
        <f>IF(AA42,"",INDEX(c_CNPSummary!J:J,MATCH($P42,c_CNPSummary!$P:$P,0)))</f>
        <v/>
      </c>
      <c r="K42" s="87" t="str">
        <f>IF(AB42,"",INDEX(c_CNPSummary!K:K,MATCH($P42,c_CNPSummary!$P:$P,0)))</f>
        <v/>
      </c>
      <c r="L42" s="87" t="str">
        <f>IF(AC42,"",INDEX(c_CNPSummary!L:L,MATCH($P42,c_CNPSummary!$P:$P,0)))</f>
        <v/>
      </c>
      <c r="M42" s="87" t="str">
        <f>IF(AD42,"",INDEX(c_CNPSummary!M:M,MATCH($P42,c_CNPSummary!$P:$P,0)))</f>
        <v/>
      </c>
      <c r="N42" s="87" t="str">
        <f>IF(AE42,"",INDEX(c_CNPSummary!N:N,MATCH($P42,c_CNPSummary!$P:$P,0)))</f>
        <v/>
      </c>
      <c r="P42" s="275" t="str">
        <f>EUconst_SubRelToBaseline&amp;I11</f>
        <v>RelBL_</v>
      </c>
      <c r="Q42" s="344"/>
      <c r="R42" s="344"/>
      <c r="S42" s="195"/>
      <c r="W42" s="340" t="str">
        <f>I11</f>
        <v/>
      </c>
      <c r="Y42" s="110" t="s">
        <v>808</v>
      </c>
      <c r="Z42" s="469" t="b">
        <f>AND(CNTR_ExistSubInstEntries,OR($W42="",INDEX($Z:$Z,MATCH(EUconst_StartRow&amp;$W42,$X:$X,0))&gt;COLUMNS($Z41:Z41),INDEX($AC:$AC,MATCH(EUconst_CessationRow&amp;$W42,$AA:$AA,0))&lt;=COLUMNS($Z41:Z41),CNTR_CNRPeriodNr&lt;COLUMNS($Z41:Z41)))</f>
        <v>1</v>
      </c>
      <c r="AA42" s="469" t="b">
        <f>AND(CNTR_ExistSubInstEntries,OR($W42="",INDEX($Z:$Z,MATCH(EUconst_StartRow&amp;$W42,$X:$X,0))&gt;COLUMNS($Z41:AA41),INDEX($AC:$AC,MATCH(EUconst_CessationRow&amp;$W42,$AA:$AA,0))&lt;=COLUMNS($Z41:AA41),CNTR_CNRPeriodNr&lt;COLUMNS($Z41:AA41)))</f>
        <v>1</v>
      </c>
      <c r="AB42" s="469" t="b">
        <f>AND(CNTR_ExistSubInstEntries,OR($W42="",INDEX($Z:$Z,MATCH(EUconst_StartRow&amp;$W42,$X:$X,0))&gt;COLUMNS($Z41:AB41),INDEX($AC:$AC,MATCH(EUconst_CessationRow&amp;$W42,$AA:$AA,0))&lt;=COLUMNS($Z41:AB41),CNTR_CNRPeriodNr&lt;COLUMNS($Z41:AB41)))</f>
        <v>1</v>
      </c>
      <c r="AC42" s="469" t="b">
        <f>AND(CNTR_ExistSubInstEntries,OR($W42="",INDEX($Z:$Z,MATCH(EUconst_StartRow&amp;$W42,$X:$X,0))&gt;COLUMNS($Z41:AC41),INDEX($AC:$AC,MATCH(EUconst_CessationRow&amp;$W42,$AA:$AA,0))&lt;=COLUMNS($Z41:AC41),CNTR_CNRPeriodNr&lt;COLUMNS($Z41:AC41)))</f>
        <v>1</v>
      </c>
      <c r="AD42" s="469" t="b">
        <f>AND(CNTR_ExistSubInstEntries,OR($W42="",INDEX($Z:$Z,MATCH(EUconst_StartRow&amp;$W42,$X:$X,0))&gt;COLUMNS($Z41:AD41),INDEX($AC:$AC,MATCH(EUconst_CessationRow&amp;$W42,$AA:$AA,0))&lt;=COLUMNS($Z41:AD41),CNTR_CNRPeriodNr&lt;COLUMNS($Z41:AD41)))</f>
        <v>1</v>
      </c>
      <c r="AE42" s="469" t="b">
        <f>AND(CNTR_ExistSubInstEntries,OR($W42="",INDEX($Z:$Z,MATCH(EUconst_StartRow&amp;$W42,$X:$X,0))&gt;COLUMNS($Z41:AE41),INDEX($AC:$AC,MATCH(EUconst_CessationRow&amp;$W42,$AA:$AA,0))&lt;=COLUMNS($Z41:AE41),CNTR_CNRPeriodNr&lt;COLUMNS($Z41:AE41)))</f>
        <v>1</v>
      </c>
    </row>
    <row r="43" spans="1:31" ht="12.75" customHeight="1" x14ac:dyDescent="0.2">
      <c r="A43" s="147"/>
      <c r="B43" s="173"/>
      <c r="C43" s="486"/>
      <c r="D43" s="337" t="s">
        <v>118</v>
      </c>
      <c r="E43" s="933" t="str">
        <f>Translations!$B$273</f>
        <v>W odniesieniu do wartości benchmarku</v>
      </c>
      <c r="F43" s="933"/>
      <c r="G43" s="934"/>
      <c r="H43" s="88" t="str">
        <f>IFERROR(IF(INDEX(c_CNPSummary!$E$1465:$E$1487,MATCH($I11,CNTR_SubInstListNames,0))&gt;20,Euconst_NA,INDEX(c_CNPSummary!H:H,MATCH($P43,c_CNPSummary!$P:$P,0))),"")</f>
        <v/>
      </c>
      <c r="I43" s="89" t="str">
        <f>IFERROR(IF(Z43,"",IF(INDEX(c_CNPSummary!$E$1465:$E$1487,MATCH($I11,CNTR_SubInstListNames,0))&gt;20,Euconst_NA,INDEX(c_CNPSummary!I:I,MATCH($P43,c_CNPSummary!$P:$P,0)))),"")</f>
        <v/>
      </c>
      <c r="J43" s="90" t="str">
        <f>IFERROR(IF(AA43,"",IF(INDEX(c_CNPSummary!$E$1465:$E$1487,MATCH($I11,CNTR_SubInstListNames,0))&gt;20,Euconst_NA,INDEX(c_CNPSummary!J:J,MATCH($P43,c_CNPSummary!$P:$P,0)))),"")</f>
        <v/>
      </c>
      <c r="K43" s="90" t="str">
        <f>IFERROR(IF(AB43,"",IF(INDEX(c_CNPSummary!$E$1465:$E$1487,MATCH($I11,CNTR_SubInstListNames,0))&gt;20,Euconst_NA,INDEX(c_CNPSummary!K:K,MATCH($P43,c_CNPSummary!$P:$P,0)))),"")</f>
        <v/>
      </c>
      <c r="L43" s="90" t="str">
        <f>IFERROR(IF(AC43,"",IF(INDEX(c_CNPSummary!$E$1465:$E$1487,MATCH($I11,CNTR_SubInstListNames,0))&gt;20,Euconst_NA,INDEX(c_CNPSummary!L:L,MATCH($P43,c_CNPSummary!$P:$P,0)))),"")</f>
        <v/>
      </c>
      <c r="M43" s="90" t="str">
        <f>IFERROR(IF(AD43,"",IF(INDEX(c_CNPSummary!$E$1465:$E$1487,MATCH($I11,CNTR_SubInstListNames,0))&gt;20,Euconst_NA,INDEX(c_CNPSummary!M:M,MATCH($P43,c_CNPSummary!$P:$P,0)))),"")</f>
        <v/>
      </c>
      <c r="N43" s="90" t="str">
        <f>IFERROR(IF(AE43,"",IF(INDEX(c_CNPSummary!$E$1465:$E$1487,MATCH($I11,CNTR_SubInstListNames,0))&gt;20,Euconst_NA,INDEX(c_CNPSummary!N:N,MATCH($P43,c_CNPSummary!$P:$P,0)))),"")</f>
        <v/>
      </c>
      <c r="P43" s="275" t="str">
        <f>EUconst_SubRelToBM&amp;I11</f>
        <v>RelBM_</v>
      </c>
      <c r="Q43" s="344"/>
      <c r="R43" s="344"/>
      <c r="S43" s="195"/>
      <c r="W43" s="340" t="str">
        <f>W42</f>
        <v/>
      </c>
      <c r="Z43" s="469" t="b">
        <f>AND(CNTR_ExistSubInstEntries,OR($W43="",INDEX($Z:$Z,MATCH(EUconst_StartRow&amp;$W43,$X:$X,0))&gt;COLUMNS($Z42:Z42),INDEX($AC:$AC,MATCH(EUconst_CessationRow&amp;$W43,$AA:$AA,0))&lt;=COLUMNS($Z42:Z42),CNTR_CNRPeriodNr&lt;COLUMNS($Z42:Z42)))</f>
        <v>1</v>
      </c>
      <c r="AA43" s="469" t="b">
        <f>AND(CNTR_ExistSubInstEntries,OR($W43="",INDEX($Z:$Z,MATCH(EUconst_StartRow&amp;$W43,$X:$X,0))&gt;COLUMNS($Z42:AA42),INDEX($AC:$AC,MATCH(EUconst_CessationRow&amp;$W43,$AA:$AA,0))&lt;=COLUMNS($Z42:AA42),CNTR_CNRPeriodNr&lt;COLUMNS($Z42:AA42)))</f>
        <v>1</v>
      </c>
      <c r="AB43" s="469" t="b">
        <f>AND(CNTR_ExistSubInstEntries,OR($W43="",INDEX($Z:$Z,MATCH(EUconst_StartRow&amp;$W43,$X:$X,0))&gt;COLUMNS($Z42:AB42),INDEX($AC:$AC,MATCH(EUconst_CessationRow&amp;$W43,$AA:$AA,0))&lt;=COLUMNS($Z42:AB42),CNTR_CNRPeriodNr&lt;COLUMNS($Z42:AB42)))</f>
        <v>1</v>
      </c>
      <c r="AC43" s="469" t="b">
        <f>AND(CNTR_ExistSubInstEntries,OR($W43="",INDEX($Z:$Z,MATCH(EUconst_StartRow&amp;$W43,$X:$X,0))&gt;COLUMNS($Z42:AC42),INDEX($AC:$AC,MATCH(EUconst_CessationRow&amp;$W43,$AA:$AA,0))&lt;=COLUMNS($Z42:AC42),CNTR_CNRPeriodNr&lt;COLUMNS($Z42:AC42)))</f>
        <v>1</v>
      </c>
      <c r="AD43" s="469" t="b">
        <f>AND(CNTR_ExistSubInstEntries,OR($W43="",INDEX($Z:$Z,MATCH(EUconst_StartRow&amp;$W43,$X:$X,0))&gt;COLUMNS($Z42:AD42),INDEX($AC:$AC,MATCH(EUconst_CessationRow&amp;$W43,$AA:$AA,0))&lt;=COLUMNS($Z42:AD42),CNTR_CNRPeriodNr&lt;COLUMNS($Z42:AD42)))</f>
        <v>1</v>
      </c>
      <c r="AE43" s="469" t="b">
        <f>AND(CNTR_ExistSubInstEntries,OR($W43="",INDEX($Z:$Z,MATCH(EUconst_StartRow&amp;$W43,$X:$X,0))&gt;COLUMNS($Z42:AE42),INDEX($AC:$AC,MATCH(EUconst_CessationRow&amp;$W43,$AA:$AA,0))&lt;=COLUMNS($Z42:AE42),CNTR_CNRPeriodNr&lt;COLUMNS($Z42:AE42)))</f>
        <v>1</v>
      </c>
    </row>
    <row r="44" spans="1:31" ht="5.0999999999999996" customHeight="1" x14ac:dyDescent="0.2">
      <c r="A44" s="147"/>
      <c r="B44" s="173"/>
      <c r="C44" s="486"/>
      <c r="D44" s="345"/>
      <c r="E44" s="456"/>
      <c r="F44" s="456"/>
      <c r="G44" s="456"/>
      <c r="H44" s="487"/>
      <c r="I44" s="20"/>
      <c r="J44" s="20"/>
      <c r="K44" s="21"/>
      <c r="L44" s="20"/>
      <c r="M44" s="20"/>
      <c r="N44" s="22"/>
      <c r="P44" s="488"/>
      <c r="Q44" s="344"/>
      <c r="R44" s="344"/>
      <c r="S44" s="195"/>
    </row>
    <row r="45" spans="1:31" ht="12.75" customHeight="1" x14ac:dyDescent="0.2">
      <c r="C45" s="486"/>
      <c r="D45" s="247" t="s">
        <v>1376</v>
      </c>
      <c r="E45" s="266" t="str">
        <f>Translations!$B$615</f>
        <v>Osiągnięcie wartości docelowych</v>
      </c>
      <c r="H45" s="498"/>
      <c r="L45" s="499"/>
      <c r="N45" s="492"/>
      <c r="P45" s="488"/>
      <c r="Q45" s="344"/>
      <c r="R45" s="500"/>
      <c r="S45" s="195"/>
    </row>
    <row r="46" spans="1:31" ht="25.5" customHeight="1" x14ac:dyDescent="0.2">
      <c r="C46" s="486"/>
      <c r="D46" s="354"/>
      <c r="E46" s="852" t="str">
        <f>Translations!$B$630</f>
        <v>Na podstawie wprowadzonych powyżej wartości osiągnięcie wartości docelowych specyficznych emisji oraz, jeśeli dotyczy, wartości docelowych bezwzględnej wielkości emisji, jest automatycznie obliczana Based on the entries above the achievement of the specific emission targets and, where relevant, the absolute emission targets is automatically calculated. In addition, an indication of whether a planned cessation has indeed occurred is given.</v>
      </c>
      <c r="F46" s="852"/>
      <c r="G46" s="852"/>
      <c r="H46" s="852"/>
      <c r="I46" s="852"/>
      <c r="J46" s="852"/>
      <c r="K46" s="852"/>
      <c r="L46" s="852"/>
      <c r="M46" s="852"/>
      <c r="N46" s="1246"/>
    </row>
    <row r="47" spans="1:31" ht="12.75" customHeight="1" x14ac:dyDescent="0.2">
      <c r="C47" s="486"/>
      <c r="D47" s="354"/>
      <c r="E47" s="354"/>
      <c r="F47" s="354"/>
      <c r="G47" s="354"/>
      <c r="H47" s="514"/>
      <c r="I47" s="272">
        <f t="shared" ref="I47:N47" si="12">INDEX(EUconst_EndOfPeriods,Z17)</f>
        <v>2025</v>
      </c>
      <c r="J47" s="358">
        <f t="shared" si="12"/>
        <v>2030</v>
      </c>
      <c r="K47" s="358">
        <f t="shared" si="12"/>
        <v>2035</v>
      </c>
      <c r="L47" s="358">
        <f t="shared" si="12"/>
        <v>2040</v>
      </c>
      <c r="M47" s="358">
        <f t="shared" si="12"/>
        <v>2045</v>
      </c>
      <c r="N47" s="358">
        <f t="shared" si="12"/>
        <v>2050</v>
      </c>
      <c r="W47" s="110" t="s">
        <v>711</v>
      </c>
      <c r="Z47" s="469">
        <f>I47</f>
        <v>2025</v>
      </c>
      <c r="AA47" s="469">
        <f t="shared" ref="AA47:AE47" si="13">J47</f>
        <v>2030</v>
      </c>
      <c r="AB47" s="469">
        <f t="shared" si="13"/>
        <v>2035</v>
      </c>
      <c r="AC47" s="469">
        <f t="shared" si="13"/>
        <v>2040</v>
      </c>
      <c r="AD47" s="469">
        <f t="shared" si="13"/>
        <v>2045</v>
      </c>
      <c r="AE47" s="469">
        <f t="shared" si="13"/>
        <v>2050</v>
      </c>
    </row>
    <row r="48" spans="1:31" ht="12.75" customHeight="1" x14ac:dyDescent="0.2">
      <c r="A48" s="147"/>
      <c r="B48" s="173"/>
      <c r="C48" s="486"/>
      <c r="D48" s="337" t="s">
        <v>117</v>
      </c>
      <c r="E48" s="931" t="str">
        <f>Translations!$B$631</f>
        <v>Osiągnięto wartości docelowe dla specyficznych emisji</v>
      </c>
      <c r="F48" s="931"/>
      <c r="G48" s="931"/>
      <c r="H48" s="1247"/>
      <c r="I48" s="93" t="str">
        <f>IF(OR(I47&gt;CNTR_ReportingYear-1,COLUMNS($I47:I47)&lt;$Z11,COLUMNS($I47:I47)&gt;=$AC11),"",IF(I20="",FALSE,I20&lt;=I34))</f>
        <v/>
      </c>
      <c r="J48" s="94" t="str">
        <f>IF(OR(J47&gt;CNTR_ReportingYear-1,COLUMNS($I47:J47)&lt;$Z11,COLUMNS($I47:J47)&gt;=$AC11),"",IF(J20="",FALSE,J20&lt;=J34))</f>
        <v/>
      </c>
      <c r="K48" s="94" t="str">
        <f>IF(OR(K47&gt;CNTR_ReportingYear-1,COLUMNS($I47:K47)&lt;$Z11,COLUMNS($I47:K47)&gt;=$AC11),"",IF(K20="",FALSE,K20&lt;=K34))</f>
        <v/>
      </c>
      <c r="L48" s="94" t="str">
        <f>IF(OR(L47&gt;CNTR_ReportingYear-1,COLUMNS($I47:L47)&lt;$Z11,COLUMNS($I47:L47)&gt;=$AC11),"",IF(L20="",FALSE,L20&lt;=L34))</f>
        <v/>
      </c>
      <c r="M48" s="94" t="str">
        <f>IF(OR(M47&gt;CNTR_ReportingYear-1,COLUMNS($I47:M47)&lt;$Z11,COLUMNS($I47:M47)&gt;=$AC11),"",IF(M20="",FALSE,M20&lt;=M34))</f>
        <v/>
      </c>
      <c r="N48" s="94" t="str">
        <f>IF(OR(N47&gt;CNTR_ReportingYear-1,COLUMNS($I47:N47)&lt;$Z11,COLUMNS($I47:N47)&gt;=$AC11),"",IF(N20="",FALSE,N20&lt;=N34))</f>
        <v/>
      </c>
      <c r="Q48" s="344"/>
      <c r="R48" s="344"/>
      <c r="S48" s="195"/>
      <c r="W48" s="340" t="str">
        <f>I11</f>
        <v/>
      </c>
      <c r="Y48" s="110" t="s">
        <v>808</v>
      </c>
      <c r="Z48" s="469" t="b">
        <f>AND(CNTR_ExistSubInstEntries,OR($W48="",INDEX($Z:$Z,MATCH(EUconst_StartRow&amp;$W48,$X:$X,0))&gt;COLUMNS($Z47:Z47),INDEX($AC:$AC,MATCH(EUconst_CessationRow&amp;$W48,$AA:$AA,0))&lt;=COLUMNS($Z47:Z47),CNTR_CNRPeriodNr&lt;COLUMNS($Z47:Z47)))</f>
        <v>1</v>
      </c>
      <c r="AA48" s="469" t="b">
        <f>AND(CNTR_ExistSubInstEntries,OR($W48="",INDEX($Z:$Z,MATCH(EUconst_StartRow&amp;$W48,$X:$X,0))&gt;COLUMNS($Z47:AA47),INDEX($AC:$AC,MATCH(EUconst_CessationRow&amp;$W48,$AA:$AA,0))&lt;=COLUMNS($Z47:AA47),CNTR_CNRPeriodNr&lt;COLUMNS($Z47:AA47)))</f>
        <v>1</v>
      </c>
      <c r="AB48" s="469" t="b">
        <f>AND(CNTR_ExistSubInstEntries,OR($W48="",INDEX($Z:$Z,MATCH(EUconst_StartRow&amp;$W48,$X:$X,0))&gt;COLUMNS($Z47:AB47),INDEX($AC:$AC,MATCH(EUconst_CessationRow&amp;$W48,$AA:$AA,0))&lt;=COLUMNS($Z47:AB47),CNTR_CNRPeriodNr&lt;COLUMNS($Z47:AB47)))</f>
        <v>1</v>
      </c>
      <c r="AC48" s="469" t="b">
        <f>AND(CNTR_ExistSubInstEntries,OR($W48="",INDEX($Z:$Z,MATCH(EUconst_StartRow&amp;$W48,$X:$X,0))&gt;COLUMNS($Z47:AC47),INDEX($AC:$AC,MATCH(EUconst_CessationRow&amp;$W48,$AA:$AA,0))&lt;=COLUMNS($Z47:AC47),CNTR_CNRPeriodNr&lt;COLUMNS($Z47:AC47)))</f>
        <v>1</v>
      </c>
      <c r="AD48" s="469" t="b">
        <f>AND(CNTR_ExistSubInstEntries,OR($W48="",INDEX($Z:$Z,MATCH(EUconst_StartRow&amp;$W48,$X:$X,0))&gt;COLUMNS($Z47:AD47),INDEX($AC:$AC,MATCH(EUconst_CessationRow&amp;$W48,$AA:$AA,0))&lt;=COLUMNS($Z47:AD47),CNTR_CNRPeriodNr&lt;COLUMNS($Z47:AD47)))</f>
        <v>1</v>
      </c>
      <c r="AE48" s="469" t="b">
        <f>AND(CNTR_ExistSubInstEntries,OR($W48="",INDEX($Z:$Z,MATCH(EUconst_StartRow&amp;$W48,$X:$X,0))&gt;COLUMNS($Z47:AE47),INDEX($AC:$AC,MATCH(EUconst_CessationRow&amp;$W48,$AA:$AA,0))&lt;=COLUMNS($Z47:AE47),CNTR_CNRPeriodNr&lt;COLUMNS($Z47:AE47)))</f>
        <v>1</v>
      </c>
    </row>
    <row r="49" spans="1:32" ht="12.75" customHeight="1" x14ac:dyDescent="0.2">
      <c r="A49" s="147"/>
      <c r="B49" s="173"/>
      <c r="C49" s="486"/>
      <c r="D49" s="337" t="s">
        <v>118</v>
      </c>
      <c r="E49" s="1248" t="str">
        <f>Translations!$B$632</f>
        <v>Osiągnięto wartości docelowe dla bezwzględnych emisji</v>
      </c>
      <c r="F49" s="1248"/>
      <c r="G49" s="1248"/>
      <c r="H49" s="1249"/>
      <c r="I49" s="95" t="str">
        <f>IF(OR(I47&gt;CNTR_ReportingYear-1,COLUMNS($I47:I47)&lt;$Z11,COLUMNS($I47:I47)&gt;=$AC11),"",IF(I36="",Euconst_NA,IF(I21="",FALSE,I21&lt;=I36)))</f>
        <v/>
      </c>
      <c r="J49" s="96" t="str">
        <f>IF(OR(J47&gt;CNTR_ReportingYear-1,COLUMNS($I47:J47)&lt;$Z11,COLUMNS($I47:J47)&gt;=$AC11),"",IF(J36="",Euconst_NA,IF(J21="",FALSE,J21&lt;=J36)))</f>
        <v/>
      </c>
      <c r="K49" s="96" t="str">
        <f>IF(OR(K47&gt;CNTR_ReportingYear-1,COLUMNS($I47:K47)&lt;$Z11,COLUMNS($I47:K47)&gt;=$AC11),"",IF(K36="",Euconst_NA,IF(K21="",FALSE,K21&lt;=K36)))</f>
        <v/>
      </c>
      <c r="L49" s="96" t="str">
        <f>IF(OR(L47&gt;CNTR_ReportingYear-1,COLUMNS($I47:L47)&lt;$Z11,COLUMNS($I47:L47)&gt;=$AC11),"",IF(L36="",Euconst_NA,IF(L21="",FALSE,L21&lt;=L36)))</f>
        <v/>
      </c>
      <c r="M49" s="96" t="str">
        <f>IF(OR(M47&gt;CNTR_ReportingYear-1,COLUMNS($I47:M47)&lt;$Z11,COLUMNS($I47:M47)&gt;=$AC11),"",IF(M36="",Euconst_NA,IF(M21="",FALSE,M21&lt;=M36)))</f>
        <v/>
      </c>
      <c r="N49" s="96" t="str">
        <f>IF(OR(N47&gt;CNTR_ReportingYear-1,COLUMNS($I47:N47)&lt;$Z11,COLUMNS($I47:N47)&gt;=$AC11),"",IF(N36="",Euconst_NA,IF(N21="",FALSE,N21&lt;=N36)))</f>
        <v/>
      </c>
      <c r="Q49" s="344"/>
      <c r="R49" s="344"/>
      <c r="S49" s="195"/>
      <c r="W49" s="340" t="str">
        <f>W48</f>
        <v/>
      </c>
      <c r="Z49" s="469" t="b">
        <f>AND(CNTR_ExistSubInstEntries,OR($W49="",INDEX($Z:$Z,MATCH(EUconst_StartRow&amp;$W49,$X:$X,0))&gt;COLUMNS($Z48:Z48),INDEX($AC:$AC,MATCH(EUconst_CessationRow&amp;$W49,$AA:$AA,0))&lt;=COLUMNS($Z48:Z48),CNTR_CNRPeriodNr&lt;COLUMNS($Z48:Z48)))</f>
        <v>1</v>
      </c>
      <c r="AA49" s="469" t="b">
        <f>AND(CNTR_ExistSubInstEntries,OR($W49="",INDEX($Z:$Z,MATCH(EUconst_StartRow&amp;$W49,$X:$X,0))&gt;COLUMNS($Z48:AA48),INDEX($AC:$AC,MATCH(EUconst_CessationRow&amp;$W49,$AA:$AA,0))&lt;=COLUMNS($Z48:AA48),CNTR_CNRPeriodNr&lt;COLUMNS($Z48:AA48)))</f>
        <v>1</v>
      </c>
      <c r="AB49" s="469" t="b">
        <f>AND(CNTR_ExistSubInstEntries,OR($W49="",INDEX($Z:$Z,MATCH(EUconst_StartRow&amp;$W49,$X:$X,0))&gt;COLUMNS($Z48:AB48),INDEX($AC:$AC,MATCH(EUconst_CessationRow&amp;$W49,$AA:$AA,0))&lt;=COLUMNS($Z48:AB48),CNTR_CNRPeriodNr&lt;COLUMNS($Z48:AB48)))</f>
        <v>1</v>
      </c>
      <c r="AC49" s="469" t="b">
        <f>AND(CNTR_ExistSubInstEntries,OR($W49="",INDEX($Z:$Z,MATCH(EUconst_StartRow&amp;$W49,$X:$X,0))&gt;COLUMNS($Z48:AC48),INDEX($AC:$AC,MATCH(EUconst_CessationRow&amp;$W49,$AA:$AA,0))&lt;=COLUMNS($Z48:AC48),CNTR_CNRPeriodNr&lt;COLUMNS($Z48:AC48)))</f>
        <v>1</v>
      </c>
      <c r="AD49" s="469" t="b">
        <f>AND(CNTR_ExistSubInstEntries,OR($W49="",INDEX($Z:$Z,MATCH(EUconst_StartRow&amp;$W49,$X:$X,0))&gt;COLUMNS($Z48:AD48),INDEX($AC:$AC,MATCH(EUconst_CessationRow&amp;$W49,$AA:$AA,0))&lt;=COLUMNS($Z48:AD48),CNTR_CNRPeriodNr&lt;COLUMNS($Z48:AD48)))</f>
        <v>1</v>
      </c>
      <c r="AE49" s="469" t="b">
        <f>AND(CNTR_ExistSubInstEntries,OR($W49="",INDEX($Z:$Z,MATCH(EUconst_StartRow&amp;$W49,$X:$X,0))&gt;COLUMNS($Z48:AE48),INDEX($AC:$AC,MATCH(EUconst_CessationRow&amp;$W49,$AA:$AA,0))&lt;=COLUMNS($Z48:AE48),CNTR_CNRPeriodNr&lt;COLUMNS($Z48:AE48)))</f>
        <v>1</v>
      </c>
    </row>
    <row r="50" spans="1:32" ht="12.75" customHeight="1" thickBot="1" x14ac:dyDescent="0.25">
      <c r="A50" s="147"/>
      <c r="B50" s="173"/>
      <c r="C50" s="486"/>
      <c r="D50" s="337" t="s">
        <v>119</v>
      </c>
      <c r="E50" s="1250" t="s">
        <v>809</v>
      </c>
      <c r="F50" s="1250"/>
      <c r="G50" s="1250"/>
      <c r="H50" s="1251"/>
      <c r="I50" s="97" t="str">
        <f>IF(OR(I47&gt;CNTR_ReportingYear-1,COLUMNS($I47:I47)&lt;$Z11,COLUMNS($I47:I47)&gt;$AC11),"",IF(COLUMNS($I47:I47)&lt;&gt;$AC11,Euconst_NA,I22=TRUE))</f>
        <v/>
      </c>
      <c r="J50" s="97" t="str">
        <f>IF(OR(J47&gt;CNTR_ReportingYear-1,COLUMNS($I47:J47)&lt;$Z11,COLUMNS($I47:J47)&gt;$AC11),"",IF(COLUMNS($I47:J47)&lt;&gt;$AC11,Euconst_NA,J22=TRUE))</f>
        <v/>
      </c>
      <c r="K50" s="97" t="str">
        <f>IF(OR(K47&gt;CNTR_ReportingYear-1,COLUMNS($I47:K47)&lt;$Z11,COLUMNS($I47:K47)&gt;$AC11),"",IF(COLUMNS($I47:K47)&lt;&gt;$AC11,Euconst_NA,K22=TRUE))</f>
        <v/>
      </c>
      <c r="L50" s="97" t="str">
        <f>IF(OR(L47&gt;CNTR_ReportingYear-1,COLUMNS($I47:L47)&lt;$Z11,COLUMNS($I47:L47)&gt;$AC11),"",IF(COLUMNS($I47:L47)&lt;&gt;$AC11,Euconst_NA,L22=TRUE))</f>
        <v/>
      </c>
      <c r="M50" s="97" t="str">
        <f>IF(OR(M47&gt;CNTR_ReportingYear-1,COLUMNS($I47:M47)&lt;$Z11,COLUMNS($I47:M47)&gt;$AC11),"",IF(COLUMNS($I47:M47)&lt;&gt;$AC11,Euconst_NA,M22=TRUE))</f>
        <v/>
      </c>
      <c r="N50" s="97" t="str">
        <f>IF(OR(N47&gt;CNTR_ReportingYear-1,COLUMNS($I47:N47)&lt;$Z11,COLUMNS($I47:N47)&gt;$AC11),"",IF(COLUMNS($I47:N47)&lt;&gt;$AC11,Euconst_NA,N22=TRUE))</f>
        <v/>
      </c>
      <c r="Q50" s="344"/>
      <c r="R50" s="344"/>
      <c r="S50" s="195"/>
      <c r="W50" s="340" t="str">
        <f>W49</f>
        <v/>
      </c>
      <c r="Z50" s="469" t="b">
        <f>AND(CNTR_ExistSubInstEntries,OR($W50="",INDEX($Z:$Z,MATCH(EUconst_StartRow&amp;$W50,$X:$X,0))&gt;COLUMNS($Z47:Z47),INDEX($AC:$AC,MATCH(EUconst_CessationRow&amp;$W50,$AA:$AA,0))&lt;COLUMNS($Z47:Z47),CNTR_CNRPeriodNr&lt;COLUMNS($Z47:Z47)))</f>
        <v>1</v>
      </c>
      <c r="AA50" s="469" t="b">
        <f>AND(CNTR_ExistSubInstEntries,OR($W50="",INDEX($Z:$Z,MATCH(EUconst_StartRow&amp;$W50,$X:$X,0))&gt;COLUMNS($Z47:AA47),INDEX($AC:$AC,MATCH(EUconst_CessationRow&amp;$W50,$AA:$AA,0))&lt;COLUMNS($Z47:AA47),CNTR_CNRPeriodNr&lt;COLUMNS($Z47:AA47)))</f>
        <v>1</v>
      </c>
      <c r="AB50" s="469" t="b">
        <f>AND(CNTR_ExistSubInstEntries,OR($W50="",INDEX($Z:$Z,MATCH(EUconst_StartRow&amp;$W50,$X:$X,0))&gt;COLUMNS($Z47:AB47),INDEX($AC:$AC,MATCH(EUconst_CessationRow&amp;$W50,$AA:$AA,0))&lt;COLUMNS($Z47:AB47),CNTR_CNRPeriodNr&lt;COLUMNS($Z47:AB47)))</f>
        <v>1</v>
      </c>
      <c r="AC50" s="469" t="b">
        <f>AND(CNTR_ExistSubInstEntries,OR($W50="",INDEX($Z:$Z,MATCH(EUconst_StartRow&amp;$W50,$X:$X,0))&gt;COLUMNS($Z47:AC47),INDEX($AC:$AC,MATCH(EUconst_CessationRow&amp;$W50,$AA:$AA,0))&lt;COLUMNS($Z47:AC47),CNTR_CNRPeriodNr&lt;COLUMNS($Z47:AC47)))</f>
        <v>1</v>
      </c>
      <c r="AD50" s="469" t="b">
        <f>AND(CNTR_ExistSubInstEntries,OR($W50="",INDEX($Z:$Z,MATCH(EUconst_StartRow&amp;$W50,$X:$X,0))&gt;COLUMNS($Z47:AD47),INDEX($AC:$AC,MATCH(EUconst_CessationRow&amp;$W50,$AA:$AA,0))&lt;COLUMNS($Z47:AD47),CNTR_CNRPeriodNr&lt;COLUMNS($Z47:AD47)))</f>
        <v>1</v>
      </c>
      <c r="AE50" s="469" t="b">
        <f>AND(CNTR_ExistSubInstEntries,OR($W50="",INDEX($Z:$Z,MATCH(EUconst_StartRow&amp;$W50,$X:$X,0))&gt;COLUMNS($Z47:AE47),INDEX($AC:$AC,MATCH(EUconst_CessationRow&amp;$W50,$AA:$AA,0))&lt;COLUMNS($Z47:AE47),CNTR_CNRPeriodNr&lt;COLUMNS($Z47:AE47)))</f>
        <v>1</v>
      </c>
    </row>
    <row r="51" spans="1:32" ht="12.75" customHeight="1" x14ac:dyDescent="0.2">
      <c r="A51" s="147"/>
      <c r="B51" s="173"/>
      <c r="C51" s="486"/>
      <c r="D51" s="337" t="s">
        <v>120</v>
      </c>
      <c r="E51" s="1252" t="str">
        <f>Translations!$B$633</f>
        <v>Osiągnięto wszystkie wartości docelowe</v>
      </c>
      <c r="F51" s="1252"/>
      <c r="G51" s="1252"/>
      <c r="H51" s="1253"/>
      <c r="I51" s="98" t="str">
        <f>IFERROR(IF(Z51,"",AND(I48:I50)),"")</f>
        <v/>
      </c>
      <c r="J51" s="99" t="str">
        <f t="shared" ref="J51:N51" si="14">IFERROR(IF(AA51,"",AND(J48:J50)),"")</f>
        <v/>
      </c>
      <c r="K51" s="99" t="str">
        <f t="shared" si="14"/>
        <v/>
      </c>
      <c r="L51" s="99" t="str">
        <f t="shared" si="14"/>
        <v/>
      </c>
      <c r="M51" s="99" t="str">
        <f t="shared" si="14"/>
        <v/>
      </c>
      <c r="N51" s="99" t="str">
        <f t="shared" si="14"/>
        <v/>
      </c>
      <c r="P51" s="275" t="str">
        <f>EUConst_TargetsMet&amp;I11</f>
        <v>TargetsMet_</v>
      </c>
      <c r="Q51" s="344"/>
      <c r="R51" s="344"/>
      <c r="S51" s="195"/>
      <c r="W51" s="340" t="str">
        <f>I11</f>
        <v/>
      </c>
      <c r="Z51" s="469" t="b">
        <f>AND(CNTR_ExistSubInstEntries,OR($W51="",INDEX($Z:$Z,MATCH(EUconst_StartRow&amp;$W51,$X:$X,0))&gt;COLUMNS($Z47:Z47),INDEX($AC:$AC,MATCH(EUconst_CessationRow&amp;$W51,$AA:$AA,0))&lt;COLUMNS($Z47:Z47),CNTR_CNRPeriodNr&lt;COLUMNS($Z47:Z47)))</f>
        <v>1</v>
      </c>
      <c r="AA51" s="469" t="b">
        <f>AND(CNTR_ExistSubInstEntries,OR($W51="",INDEX($Z:$Z,MATCH(EUconst_StartRow&amp;$W51,$X:$X,0))&gt;COLUMNS($Z47:AA47),INDEX($AC:$AC,MATCH(EUconst_CessationRow&amp;$W51,$AA:$AA,0))&lt;COLUMNS($Z47:AA47),CNTR_CNRPeriodNr&lt;COLUMNS($Z47:AA47)))</f>
        <v>1</v>
      </c>
      <c r="AB51" s="469" t="b">
        <f>AND(CNTR_ExistSubInstEntries,OR($W51="",INDEX($Z:$Z,MATCH(EUconst_StartRow&amp;$W51,$X:$X,0))&gt;COLUMNS($Z47:AB47),INDEX($AC:$AC,MATCH(EUconst_CessationRow&amp;$W51,$AA:$AA,0))&lt;COLUMNS($Z47:AB47),CNTR_CNRPeriodNr&lt;COLUMNS($Z47:AB47)))</f>
        <v>1</v>
      </c>
      <c r="AC51" s="469" t="b">
        <f>AND(CNTR_ExistSubInstEntries,OR($W51="",INDEX($Z:$Z,MATCH(EUconst_StartRow&amp;$W51,$X:$X,0))&gt;COLUMNS($Z47:AC47),INDEX($AC:$AC,MATCH(EUconst_CessationRow&amp;$W51,$AA:$AA,0))&lt;COLUMNS($Z47:AC47),CNTR_CNRPeriodNr&lt;COLUMNS($Z47:AC47)))</f>
        <v>1</v>
      </c>
      <c r="AD51" s="469" t="b">
        <f>AND(CNTR_ExistSubInstEntries,OR($W51="",INDEX($Z:$Z,MATCH(EUconst_StartRow&amp;$W51,$X:$X,0))&gt;COLUMNS($Z47:AD47),INDEX($AC:$AC,MATCH(EUconst_CessationRow&amp;$W51,$AA:$AA,0))&lt;COLUMNS($Z47:AD47),CNTR_CNRPeriodNr&lt;COLUMNS($Z47:AD47)))</f>
        <v>1</v>
      </c>
      <c r="AE51" s="469" t="b">
        <f>AND(CNTR_ExistSubInstEntries,OR($W51="",INDEX($Z:$Z,MATCH(EUconst_StartRow&amp;$W51,$X:$X,0))&gt;COLUMNS($Z47:AE47),INDEX($AC:$AC,MATCH(EUconst_CessationRow&amp;$W51,$AA:$AA,0))&lt;COLUMNS($Z47:AE47),CNTR_CNRPeriodNr&lt;COLUMNS($Z47:AE47)))</f>
        <v>1</v>
      </c>
    </row>
    <row r="52" spans="1:32" ht="5.0999999999999996" customHeight="1" x14ac:dyDescent="0.2">
      <c r="A52" s="147"/>
      <c r="B52" s="173"/>
      <c r="C52" s="486"/>
      <c r="D52" s="345"/>
      <c r="N52" s="492"/>
      <c r="P52" s="453"/>
    </row>
    <row r="53" spans="1:32" ht="12.75" customHeight="1" x14ac:dyDescent="0.2">
      <c r="C53" s="486"/>
      <c r="D53" s="247" t="s">
        <v>1377</v>
      </c>
      <c r="E53" s="980" t="str">
        <f>Translations!$B$612</f>
        <v>Uwagi</v>
      </c>
      <c r="F53" s="980"/>
      <c r="G53" s="980"/>
      <c r="H53" s="980"/>
      <c r="I53" s="980"/>
      <c r="J53" s="980"/>
      <c r="K53" s="980"/>
      <c r="L53" s="980"/>
      <c r="M53" s="980"/>
      <c r="N53" s="981"/>
      <c r="P53" s="344"/>
      <c r="Q53" s="344"/>
      <c r="R53" s="344"/>
      <c r="S53" s="195"/>
    </row>
    <row r="54" spans="1:32" ht="38.85" customHeight="1" x14ac:dyDescent="0.2">
      <c r="A54" s="147"/>
      <c r="B54" s="173"/>
      <c r="C54" s="486"/>
      <c r="D54" s="345"/>
      <c r="E54" s="1254"/>
      <c r="F54" s="1255"/>
      <c r="G54" s="1255"/>
      <c r="H54" s="1255"/>
      <c r="I54" s="1255"/>
      <c r="J54" s="1255"/>
      <c r="K54" s="1255"/>
      <c r="L54" s="1255"/>
      <c r="M54" s="1255"/>
      <c r="N54" s="1256"/>
      <c r="P54" s="453"/>
    </row>
    <row r="55" spans="1:32" ht="12.75" customHeight="1" x14ac:dyDescent="0.2">
      <c r="A55" s="147"/>
      <c r="B55" s="173"/>
      <c r="C55" s="517"/>
      <c r="D55" s="518"/>
      <c r="E55" s="519"/>
      <c r="F55" s="519"/>
      <c r="G55" s="519"/>
      <c r="H55" s="519"/>
      <c r="I55" s="519"/>
      <c r="J55" s="519"/>
      <c r="K55" s="519"/>
      <c r="L55" s="519"/>
      <c r="M55" s="519"/>
      <c r="N55" s="520"/>
    </row>
    <row r="56" spans="1:32" ht="12.75" customHeight="1" thickBot="1" x14ac:dyDescent="0.25">
      <c r="A56" s="147"/>
      <c r="E56" s="334"/>
      <c r="F56" s="183"/>
      <c r="G56" s="183"/>
      <c r="H56" s="183"/>
      <c r="I56" s="183"/>
      <c r="J56" s="183"/>
      <c r="K56" s="183"/>
      <c r="L56" s="183"/>
      <c r="M56" s="183"/>
      <c r="N56" s="183"/>
    </row>
    <row r="57" spans="1:32" ht="12.75" customHeight="1" thickBot="1" x14ac:dyDescent="0.3">
      <c r="A57" s="147"/>
      <c r="C57" s="335"/>
      <c r="D57" s="335"/>
      <c r="E57" s="335"/>
      <c r="F57" s="335"/>
      <c r="G57" s="335"/>
      <c r="H57" s="335"/>
      <c r="I57" s="335"/>
      <c r="J57" s="335"/>
      <c r="K57" s="335"/>
      <c r="L57" s="335"/>
      <c r="M57" s="335"/>
      <c r="N57" s="335"/>
    </row>
    <row r="58" spans="1:32" s="246" customFormat="1" ht="18" customHeight="1" thickBot="1" x14ac:dyDescent="0.25">
      <c r="A58" s="482">
        <f>C58</f>
        <v>2</v>
      </c>
      <c r="B58" s="186"/>
      <c r="C58" s="483">
        <f>C11+1</f>
        <v>2</v>
      </c>
      <c r="D58" s="1271" t="str">
        <f>Translations!$B$616</f>
        <v>Podinstalacja</v>
      </c>
      <c r="E58" s="1272"/>
      <c r="F58" s="1272"/>
      <c r="G58" s="1272"/>
      <c r="H58" s="1273"/>
      <c r="I58" s="1274" t="str">
        <f>IF(C58&gt;MAX(CNTR_SubInstListSorting),"",INDEX(CNTR_SubInstListNames,MATCH($C58,CNTR_SubInstListSorting,0)))</f>
        <v/>
      </c>
      <c r="J58" s="1275"/>
      <c r="K58" s="1275"/>
      <c r="L58" s="1275"/>
      <c r="M58" s="1275"/>
      <c r="N58" s="1276"/>
      <c r="O58" s="176"/>
      <c r="P58" s="118" t="str">
        <f>IF(CNTR_ExistSubInstEntries,IF(I58&lt;&gt;"",I58,""),"BM: " &amp; C58)</f>
        <v/>
      </c>
      <c r="Q58" s="110"/>
      <c r="R58" s="110"/>
      <c r="S58" s="417">
        <f>MAX(CNTR_SubInstListSorting)</f>
        <v>0</v>
      </c>
      <c r="T58" s="110"/>
      <c r="U58" s="110"/>
      <c r="V58" s="110"/>
      <c r="W58" s="110"/>
      <c r="X58" s="118" t="str">
        <f>EUconst_StartRow&amp;I58</f>
        <v>Start_</v>
      </c>
      <c r="Y58" s="244" t="str">
        <f>IF($I58="","",INDEX(c_CNPSummary!$G:$G,MATCH($X58,c_CNPSummary!$P:$P,0)))</f>
        <v/>
      </c>
      <c r="Z58" s="244" t="str">
        <f>IF($I58="","",IF(Y58=INDEX(EUconst_SubinstallationStart,1),1,IF(Y58=INDEX(EUconst_SubinstallationStart,2),2,MATCH(Y58,EUconst_Periods,0))))</f>
        <v/>
      </c>
      <c r="AA58" s="118" t="str">
        <f>EUconst_CessationRow&amp;I58</f>
        <v>Cessation_</v>
      </c>
      <c r="AB58" s="244" t="str">
        <f>IF($I58="","",INDEX(c_CNPSummary!$G:$G,MATCH($AA58,c_CNPSummary!$P:$P,0)))</f>
        <v/>
      </c>
      <c r="AC58" s="244" t="str">
        <f>IFERROR(IF(OR(I58="",AB58=""),"",IF(AB58=INDEX(EUconst_SubinstallationCessation,1),10,IF(AB58=INDEX(EUconst_SubinstallationCessation,2),1,MATCH(AB58,EUconst_Periods,0)))),10)</f>
        <v/>
      </c>
      <c r="AD58" s="116"/>
      <c r="AE58" s="484" t="b">
        <f>AND(CNTR_ExistSubInstEntries,I58="")</f>
        <v>1</v>
      </c>
      <c r="AF58" s="116"/>
    </row>
    <row r="59" spans="1:32" ht="12.75" customHeight="1" x14ac:dyDescent="0.2">
      <c r="C59" s="485"/>
      <c r="D59" s="183"/>
      <c r="E59" s="1161" t="str">
        <f>Translations!$B$617</f>
        <v>Nazwa podinstalacji/innego procesu jest wyświetlana automatycznie na podstawie danych wprowadzonych w arkuszu „c_CNPSummary”.</v>
      </c>
      <c r="F59" s="1277"/>
      <c r="G59" s="1277"/>
      <c r="H59" s="1277"/>
      <c r="I59" s="1277"/>
      <c r="J59" s="1277"/>
      <c r="K59" s="1277"/>
      <c r="L59" s="1277"/>
      <c r="M59" s="1277"/>
      <c r="N59" s="1278"/>
      <c r="P59" s="344"/>
      <c r="Q59" s="344"/>
      <c r="R59" s="344"/>
      <c r="S59" s="195"/>
    </row>
    <row r="60" spans="1:32" ht="5.0999999999999996" customHeight="1" x14ac:dyDescent="0.2">
      <c r="A60" s="147"/>
      <c r="B60" s="173"/>
      <c r="C60" s="486"/>
      <c r="D60" s="345"/>
      <c r="E60" s="456"/>
      <c r="F60" s="456"/>
      <c r="G60" s="456"/>
      <c r="H60" s="487"/>
      <c r="I60" s="20"/>
      <c r="J60" s="20"/>
      <c r="K60" s="21"/>
      <c r="L60" s="20"/>
      <c r="M60" s="20"/>
      <c r="N60" s="22"/>
      <c r="P60" s="488"/>
      <c r="Q60" s="344"/>
      <c r="R60" s="344"/>
      <c r="S60" s="195"/>
    </row>
    <row r="61" spans="1:32" ht="12.75" customHeight="1" x14ac:dyDescent="0.2">
      <c r="C61" s="486"/>
      <c r="D61" s="247" t="s">
        <v>114</v>
      </c>
      <c r="E61" s="266" t="str">
        <f>Translations!$B$618</f>
        <v>Rzeczywiste emisje</v>
      </c>
      <c r="F61" s="489"/>
      <c r="G61" s="490"/>
      <c r="H61" s="491"/>
      <c r="N61" s="492"/>
      <c r="P61" s="344"/>
      <c r="Q61" s="344"/>
      <c r="R61" s="344"/>
      <c r="S61" s="195"/>
    </row>
    <row r="62" spans="1:32" ht="15" customHeight="1" x14ac:dyDescent="0.2">
      <c r="C62" s="486"/>
      <c r="D62" s="247"/>
      <c r="E62" s="852" t="str">
        <f>Translations!$B$619</f>
        <v>Proszę podać rzeczywiste indywidualne poziomy emisji (zgodnie z emisjami przypisanymi zgodnie z zasadami FAR i MRR) na koniec każdego pięcioletniego okresu.</v>
      </c>
      <c r="F62" s="852"/>
      <c r="G62" s="852"/>
      <c r="H62" s="852"/>
      <c r="I62" s="852"/>
      <c r="J62" s="852"/>
      <c r="K62" s="852"/>
      <c r="L62" s="852"/>
      <c r="M62" s="852"/>
      <c r="N62" s="1246"/>
      <c r="P62" s="344"/>
      <c r="Q62" s="344"/>
      <c r="R62" s="344"/>
      <c r="S62" s="195"/>
    </row>
    <row r="63" spans="1:32" ht="38.25" customHeight="1" x14ac:dyDescent="0.2">
      <c r="C63" s="486"/>
      <c r="D63" s="247"/>
      <c r="E63" s="852" t="str">
        <f>Translations!$B$620</f>
        <v xml:space="preserve">Indywidualne poziomy emisji powinny zostać obliczone poprzez podzielenie przypisanych emisji przez poziom działalności, obie wartości oparte na odpowiednich zasadach FAR, zgodnie z danymi wprowadzonymi w raportach ALC za dany rok. W przypadku procesów  nie objętych wskaźnikiem emisyjności podinstalacji, prosimy upewnić się, że emisje odnoszą się do odpowiednich jednostek produkcji wskazanych w arkuszu [C.I.3] ostatniego PNK. </v>
      </c>
      <c r="F63" s="852"/>
      <c r="G63" s="852"/>
      <c r="H63" s="852"/>
      <c r="I63" s="852"/>
      <c r="J63" s="852"/>
      <c r="K63" s="852"/>
      <c r="L63" s="852"/>
      <c r="M63" s="852"/>
      <c r="N63" s="1246"/>
      <c r="P63" s="344"/>
      <c r="Q63" s="344"/>
      <c r="R63" s="344"/>
      <c r="S63" s="195"/>
    </row>
    <row r="64" spans="1:32" ht="12.75" customHeight="1" x14ac:dyDescent="0.2">
      <c r="C64" s="486"/>
      <c r="D64" s="247"/>
      <c r="E64" s="852" t="str">
        <f>Translations!$B$621</f>
        <v>Dodatkowo, wprowadzenie danych dla bezwzględnych emisji, wyrażonych w t CO2e, jest obowiązkowe, jeśli bezwzględne wielkości emisji zostały wymienione w ostatnim PNK.</v>
      </c>
      <c r="F64" s="852"/>
      <c r="G64" s="852"/>
      <c r="H64" s="852"/>
      <c r="I64" s="852"/>
      <c r="J64" s="852"/>
      <c r="K64" s="852"/>
      <c r="L64" s="852"/>
      <c r="M64" s="852"/>
      <c r="N64" s="1246"/>
      <c r="P64" s="344"/>
      <c r="Q64" s="344"/>
      <c r="R64" s="344"/>
      <c r="S64" s="195"/>
      <c r="Y64" s="493" t="str">
        <f>Translations!$B$265</f>
        <v>Okresy</v>
      </c>
      <c r="Z64" s="494">
        <v>1</v>
      </c>
      <c r="AA64" s="244">
        <v>2</v>
      </c>
      <c r="AB64" s="244">
        <v>3</v>
      </c>
      <c r="AC64" s="244">
        <v>4</v>
      </c>
      <c r="AD64" s="244">
        <v>5</v>
      </c>
      <c r="AE64" s="244">
        <v>6</v>
      </c>
    </row>
    <row r="65" spans="1:31" ht="12.75" customHeight="1" x14ac:dyDescent="0.2">
      <c r="C65" s="486"/>
      <c r="D65" s="247"/>
      <c r="E65" s="852" t="str">
        <f>Translations!$B$622</f>
        <v>Jeśli zgodnie z PNK zaplanowano zaprzestanie działalności podinstalacji w danym pięcioletnim okresie, prosimy o potwierdzenie, że podinstalacja zakończyła działalność.</v>
      </c>
      <c r="F65" s="852"/>
      <c r="G65" s="852"/>
      <c r="H65" s="852"/>
      <c r="I65" s="852"/>
      <c r="J65" s="852"/>
      <c r="K65" s="852"/>
      <c r="L65" s="852"/>
      <c r="M65" s="852"/>
      <c r="N65" s="1246"/>
      <c r="P65" s="344"/>
      <c r="Q65" s="344"/>
      <c r="R65" s="344"/>
      <c r="S65" s="195"/>
    </row>
    <row r="66" spans="1:31" ht="12.75" customHeight="1" x14ac:dyDescent="0.2">
      <c r="A66" s="147"/>
      <c r="B66" s="173"/>
      <c r="C66" s="486"/>
      <c r="D66" s="345"/>
      <c r="F66" s="269"/>
      <c r="G66" s="495"/>
      <c r="H66" s="348" t="str">
        <f>Translations!$B$401</f>
        <v>Jednostka</v>
      </c>
      <c r="I66" s="272">
        <f t="shared" ref="I66" si="15">INDEX(EUconst_EndOfPeriods,Z64)</f>
        <v>2025</v>
      </c>
      <c r="J66" s="270">
        <f t="shared" ref="J66" si="16">INDEX(EUconst_EndOfPeriods,AA64)</f>
        <v>2030</v>
      </c>
      <c r="K66" s="270">
        <f t="shared" ref="K66" si="17">INDEX(EUconst_EndOfPeriods,AB64)</f>
        <v>2035</v>
      </c>
      <c r="L66" s="270">
        <f t="shared" ref="L66" si="18">INDEX(EUconst_EndOfPeriods,AC64)</f>
        <v>2040</v>
      </c>
      <c r="M66" s="270">
        <f t="shared" ref="M66" si="19">INDEX(EUconst_EndOfPeriods,AD64)</f>
        <v>2045</v>
      </c>
      <c r="N66" s="270">
        <f t="shared" ref="N66" si="20">INDEX(EUconst_EndOfPeriods,AE64)</f>
        <v>2050</v>
      </c>
      <c r="W66" s="110" t="s">
        <v>711</v>
      </c>
      <c r="Z66" s="469">
        <f t="shared" ref="Z66" si="21">I66</f>
        <v>2025</v>
      </c>
      <c r="AA66" s="469">
        <f t="shared" ref="AA66" si="22">J66</f>
        <v>2030</v>
      </c>
      <c r="AB66" s="469">
        <f t="shared" ref="AB66" si="23">K66</f>
        <v>2035</v>
      </c>
      <c r="AC66" s="469">
        <f t="shared" ref="AC66" si="24">L66</f>
        <v>2040</v>
      </c>
      <c r="AD66" s="469">
        <f t="shared" ref="AD66" si="25">M66</f>
        <v>2045</v>
      </c>
      <c r="AE66" s="469">
        <f t="shared" ref="AE66" si="26">N66</f>
        <v>2050</v>
      </c>
    </row>
    <row r="67" spans="1:31" ht="12.75" customHeight="1" x14ac:dyDescent="0.2">
      <c r="A67" s="147"/>
      <c r="B67" s="173"/>
      <c r="C67" s="486"/>
      <c r="D67" s="337" t="s">
        <v>117</v>
      </c>
      <c r="E67" s="1269" t="str">
        <f>Translations!$B$623</f>
        <v>Rzeczywiste specyficzne emisje</v>
      </c>
      <c r="F67" s="1269"/>
      <c r="G67" s="1279"/>
      <c r="H67" s="497" t="str">
        <f>H81</f>
        <v/>
      </c>
      <c r="I67" s="103"/>
      <c r="J67" s="104"/>
      <c r="K67" s="104"/>
      <c r="L67" s="104"/>
      <c r="M67" s="104"/>
      <c r="N67" s="104"/>
      <c r="P67" s="275" t="str">
        <f>EUConst_SpecEm&amp;I58</f>
        <v>SpecEm_</v>
      </c>
      <c r="W67" s="340" t="str">
        <f>I58</f>
        <v/>
      </c>
      <c r="Y67" s="110" t="s">
        <v>808</v>
      </c>
      <c r="Z67" s="469" t="b">
        <f>AND(CNTR_ExistSubInstEntries,OR($W67="",INDEX($Z:$Z,MATCH(EUconst_StartRow&amp;$W67,$X:$X,0))&gt;COLUMNS($Z66:Z66),INDEX($AC:$AC,MATCH(EUconst_CessationRow&amp;$W67,$AA:$AA,0))&lt;=COLUMNS($Z66:Z66),CNTR_CNRPeriodNr&lt;COLUMNS($Z66:Z66)))</f>
        <v>1</v>
      </c>
      <c r="AA67" s="469" t="b">
        <f>AND(CNTR_ExistSubInstEntries,OR($W67="",INDEX($Z:$Z,MATCH(EUconst_StartRow&amp;$W67,$X:$X,0))&gt;COLUMNS($Z66:AA66),INDEX($AC:$AC,MATCH(EUconst_CessationRow&amp;$W67,$AA:$AA,0))&lt;=COLUMNS($Z66:AA66),CNTR_CNRPeriodNr&lt;COLUMNS($Z66:AA66)))</f>
        <v>1</v>
      </c>
      <c r="AB67" s="469" t="b">
        <f>AND(CNTR_ExistSubInstEntries,OR($W67="",INDEX($Z:$Z,MATCH(EUconst_StartRow&amp;$W67,$X:$X,0))&gt;COLUMNS($Z66:AB66),INDEX($AC:$AC,MATCH(EUconst_CessationRow&amp;$W67,$AA:$AA,0))&lt;=COLUMNS($Z66:AB66),CNTR_CNRPeriodNr&lt;COLUMNS($Z66:AB66)))</f>
        <v>1</v>
      </c>
      <c r="AC67" s="469" t="b">
        <f>AND(CNTR_ExistSubInstEntries,OR($W67="",INDEX($Z:$Z,MATCH(EUconst_StartRow&amp;$W67,$X:$X,0))&gt;COLUMNS($Z66:AC66),INDEX($AC:$AC,MATCH(EUconst_CessationRow&amp;$W67,$AA:$AA,0))&lt;=COLUMNS($Z66:AC66),CNTR_CNRPeriodNr&lt;COLUMNS($Z66:AC66)))</f>
        <v>1</v>
      </c>
      <c r="AD67" s="469" t="b">
        <f>AND(CNTR_ExistSubInstEntries,OR($W67="",INDEX($Z:$Z,MATCH(EUconst_StartRow&amp;$W67,$X:$X,0))&gt;COLUMNS($Z66:AD66),INDEX($AC:$AC,MATCH(EUconst_CessationRow&amp;$W67,$AA:$AA,0))&lt;=COLUMNS($Z66:AD66),CNTR_CNRPeriodNr&lt;COLUMNS($Z66:AD66)))</f>
        <v>1</v>
      </c>
      <c r="AE67" s="469" t="b">
        <f>AND(CNTR_ExistSubInstEntries,OR($W67="",INDEX($Z:$Z,MATCH(EUconst_StartRow&amp;$W67,$X:$X,0))&gt;COLUMNS($Z66:AE66),INDEX($AC:$AC,MATCH(EUconst_CessationRow&amp;$W67,$AA:$AA,0))&lt;=COLUMNS($Z66:AE66),CNTR_CNRPeriodNr&lt;COLUMNS($Z66:AE66)))</f>
        <v>1</v>
      </c>
    </row>
    <row r="68" spans="1:31" ht="12.75" customHeight="1" x14ac:dyDescent="0.2">
      <c r="A68" s="147"/>
      <c r="B68" s="173"/>
      <c r="C68" s="486"/>
      <c r="D68" s="337" t="s">
        <v>118</v>
      </c>
      <c r="E68" s="962" t="str">
        <f>Translations!$B$624</f>
        <v>Rzeczywiste bezwzględne emisje</v>
      </c>
      <c r="F68" s="962"/>
      <c r="G68" s="963"/>
      <c r="H68" s="744" t="str">
        <f>EUconst_tCO2e</f>
        <v>t CO2e</v>
      </c>
      <c r="I68" s="100"/>
      <c r="J68" s="101"/>
      <c r="K68" s="101"/>
      <c r="L68" s="101"/>
      <c r="M68" s="101"/>
      <c r="N68" s="101"/>
      <c r="P68" s="275" t="str">
        <f>EUConst_AbsEm&amp;I58</f>
        <v>AbsEm_</v>
      </c>
      <c r="Q68" s="344"/>
      <c r="R68" s="344"/>
      <c r="S68" s="195"/>
      <c r="W68" s="340" t="str">
        <f>W67</f>
        <v/>
      </c>
      <c r="Z68" s="469" t="b">
        <f>AND(CNTR_ExistSubInstEntries,OR($W68="",INDEX($Z:$Z,MATCH(EUconst_StartRow&amp;$W68,$X:$X,0))&gt;COLUMNS($Z67:Z67),INDEX($AC:$AC,MATCH(EUconst_CessationRow&amp;$W68,$AA:$AA,0))&lt;=COLUMNS($Z67:Z67),CNTR_CNRPeriodNr&lt;COLUMNS($Z67:Z67),SUM(I83:N83)=0))</f>
        <v>1</v>
      </c>
      <c r="AA68" s="469" t="b">
        <f>AND(CNTR_ExistSubInstEntries,OR($W68="",INDEX($Z:$Z,MATCH(EUconst_StartRow&amp;$W68,$X:$X,0))&gt;COLUMNS($Z67:AA67),INDEX($AC:$AC,MATCH(EUconst_CessationRow&amp;$W68,$AA:$AA,0))&lt;=COLUMNS($Z67:AA67),CNTR_CNRPeriodNr&lt;COLUMNS($Z67:AA67),SUM(I83:N83)=0))</f>
        <v>1</v>
      </c>
      <c r="AB68" s="469" t="b">
        <f>AND(CNTR_ExistSubInstEntries,OR($W68="",INDEX($Z:$Z,MATCH(EUconst_StartRow&amp;$W68,$X:$X,0))&gt;COLUMNS($Z67:AB67),INDEX($AC:$AC,MATCH(EUconst_CessationRow&amp;$W68,$AA:$AA,0))&lt;=COLUMNS($Z67:AB67),CNTR_CNRPeriodNr&lt;COLUMNS($Z67:AB67),SUM(I83:N83)=0))</f>
        <v>1</v>
      </c>
      <c r="AC68" s="469" t="b">
        <f>AND(CNTR_ExistSubInstEntries,OR($W68="",INDEX($Z:$Z,MATCH(EUconst_StartRow&amp;$W68,$X:$X,0))&gt;COLUMNS($Z67:AC67),INDEX($AC:$AC,MATCH(EUconst_CessationRow&amp;$W68,$AA:$AA,0))&lt;=COLUMNS($Z67:AC67),CNTR_CNRPeriodNr&lt;COLUMNS($Z67:AC67),SUM(I83:N83)=0))</f>
        <v>1</v>
      </c>
      <c r="AD68" s="469" t="b">
        <f>AND(CNTR_ExistSubInstEntries,OR($W68="",INDEX($Z:$Z,MATCH(EUconst_StartRow&amp;$W68,$X:$X,0))&gt;COLUMNS($Z67:AD67),INDEX($AC:$AC,MATCH(EUconst_CessationRow&amp;$W68,$AA:$AA,0))&lt;=COLUMNS($Z67:AD67),CNTR_CNRPeriodNr&lt;COLUMNS($Z67:AD67),SUM(I83:N83)=0))</f>
        <v>1</v>
      </c>
      <c r="AE68" s="469" t="b">
        <f>AND(CNTR_ExistSubInstEntries,OR($W68="",INDEX($Z:$Z,MATCH(EUconst_StartRow&amp;$W68,$X:$X,0))&gt;COLUMNS($Z67:AE67),INDEX($AC:$AC,MATCH(EUconst_CessationRow&amp;$W68,$AA:$AA,0))&lt;=COLUMNS($Z67:AE67),CNTR_CNRPeriodNr&lt;COLUMNS($Z67:AE67),SUM(I83:N83)=0))</f>
        <v>1</v>
      </c>
    </row>
    <row r="69" spans="1:31" ht="12.75" customHeight="1" x14ac:dyDescent="0.2">
      <c r="A69" s="147"/>
      <c r="B69" s="173"/>
      <c r="C69" s="486"/>
      <c r="D69" s="337" t="s">
        <v>119</v>
      </c>
      <c r="E69" s="1269" t="str">
        <f>Translations!$B$625</f>
        <v>Sub-installation ceased operation</v>
      </c>
      <c r="F69" s="1269"/>
      <c r="G69" s="1269"/>
      <c r="H69" s="1270"/>
      <c r="I69" s="91"/>
      <c r="J69" s="92"/>
      <c r="K69" s="92"/>
      <c r="L69" s="92"/>
      <c r="M69" s="92"/>
      <c r="N69" s="92"/>
      <c r="P69" s="275" t="str">
        <f>EUconst_Cessation&amp;"_"&amp;I58</f>
        <v>Zaprzestanie_</v>
      </c>
      <c r="W69" s="340" t="str">
        <f>W68</f>
        <v/>
      </c>
      <c r="Y69" s="110" t="s">
        <v>1388</v>
      </c>
      <c r="Z69" s="469" t="b">
        <f>AND(CNTR_ExistSubInstEntries,OR(Z64&lt;&gt;$AC58,CNTR_CNRPeriodNr&lt;COLUMNS($Z66:Z66)))</f>
        <v>1</v>
      </c>
      <c r="AA69" s="469" t="b">
        <f>AND(CNTR_ExistSubInstEntries,OR(AA64&lt;&gt;$AC58,CNTR_CNRPeriodNr&lt;COLUMNS($Z66:AA66)))</f>
        <v>1</v>
      </c>
      <c r="AB69" s="469" t="b">
        <f>AND(CNTR_ExistSubInstEntries,OR(AB64&lt;&gt;$AC58,CNTR_CNRPeriodNr&lt;COLUMNS($Z66:AB66)))</f>
        <v>1</v>
      </c>
      <c r="AC69" s="469" t="b">
        <f>AND(CNTR_ExistSubInstEntries,OR(AC64&lt;&gt;$AC58,CNTR_CNRPeriodNr&lt;COLUMNS($Z66:AC66)))</f>
        <v>1</v>
      </c>
      <c r="AD69" s="469" t="b">
        <f>AND(CNTR_ExistSubInstEntries,OR(AD64&lt;&gt;$AC58,CNTR_CNRPeriodNr&lt;COLUMNS($Z66:AD66)))</f>
        <v>1</v>
      </c>
      <c r="AE69" s="469" t="b">
        <f>AND(CNTR_ExistSubInstEntries,OR(AE64&lt;&gt;$AC58,CNTR_CNRPeriodNr&lt;COLUMNS($Z66:AE66)))</f>
        <v>1</v>
      </c>
    </row>
    <row r="70" spans="1:31" ht="5.0999999999999996" customHeight="1" x14ac:dyDescent="0.2">
      <c r="C70" s="486"/>
      <c r="D70" s="1144"/>
      <c r="E70" s="1144"/>
      <c r="F70" s="1144"/>
      <c r="G70" s="1144"/>
      <c r="H70" s="1144"/>
      <c r="I70" s="1144"/>
      <c r="J70" s="1144"/>
      <c r="K70" s="1144"/>
      <c r="L70" s="1144"/>
      <c r="M70" s="1144"/>
      <c r="N70" s="1257"/>
    </row>
    <row r="71" spans="1:31" ht="12.75" customHeight="1" x14ac:dyDescent="0.2">
      <c r="C71" s="486"/>
      <c r="D71" s="247" t="s">
        <v>115</v>
      </c>
      <c r="E71" s="266" t="str">
        <f>Translations!$B$626</f>
        <v>Rzeczywiste względne emisje</v>
      </c>
      <c r="H71" s="498"/>
      <c r="L71" s="499"/>
      <c r="N71" s="492"/>
      <c r="P71" s="488"/>
      <c r="Q71" s="344"/>
      <c r="R71" s="500"/>
      <c r="S71" s="195"/>
    </row>
    <row r="72" spans="1:31" ht="25.5" customHeight="1" x14ac:dyDescent="0.2">
      <c r="C72" s="486"/>
      <c r="D72" s="354"/>
      <c r="E72" s="852" t="str">
        <f>Translations!$B$627</f>
        <v>Redukcja rzeczywistych specyficznych emisji w stosunku do wartości bazowej oraz w stosunku do wskaźnika emisyjności dla produktu są obliczane automatycznie na podstawie danych dotyczących rzeczywistych specyficznych emisji, wprowadzonych w lit. (c) powyżej.</v>
      </c>
      <c r="F72" s="852"/>
      <c r="G72" s="852"/>
      <c r="H72" s="852"/>
      <c r="I72" s="852"/>
      <c r="J72" s="852"/>
      <c r="K72" s="852"/>
      <c r="L72" s="852"/>
      <c r="M72" s="852"/>
      <c r="N72" s="1246"/>
    </row>
    <row r="73" spans="1:31" ht="25.5" customHeight="1" x14ac:dyDescent="0.2">
      <c r="C73" s="486"/>
      <c r="D73" s="354"/>
      <c r="E73" s="354"/>
      <c r="F73" s="354"/>
      <c r="G73" s="354"/>
      <c r="H73" s="355" t="str">
        <f>Translations!$B$271</f>
        <v>Wartość wyjściowa</v>
      </c>
      <c r="I73" s="1258">
        <f t="shared" ref="I73" si="27">INDEX(EUconst_EndOfPeriods,Z64)</f>
        <v>2025</v>
      </c>
      <c r="J73" s="943">
        <f t="shared" ref="J73" si="28">INDEX(EUconst_EndOfPeriods,AA64)</f>
        <v>2030</v>
      </c>
      <c r="K73" s="943">
        <f t="shared" ref="K73" si="29">INDEX(EUconst_EndOfPeriods,AB64)</f>
        <v>2035</v>
      </c>
      <c r="L73" s="943">
        <f t="shared" ref="L73" si="30">INDEX(EUconst_EndOfPeriods,AC64)</f>
        <v>2040</v>
      </c>
      <c r="M73" s="943">
        <f t="shared" ref="M73" si="31">INDEX(EUconst_EndOfPeriods,AD64)</f>
        <v>2045</v>
      </c>
      <c r="N73" s="943">
        <f t="shared" ref="N73" si="32">INDEX(EUconst_EndOfPeriods,AE64)</f>
        <v>2050</v>
      </c>
    </row>
    <row r="74" spans="1:31" ht="12.75" customHeight="1" x14ac:dyDescent="0.2">
      <c r="C74" s="486"/>
      <c r="D74" s="354"/>
      <c r="E74" s="354"/>
      <c r="F74" s="354"/>
      <c r="G74" s="354"/>
      <c r="H74" s="361" t="str">
        <f>H67</f>
        <v/>
      </c>
      <c r="I74" s="1259"/>
      <c r="J74" s="944"/>
      <c r="K74" s="944"/>
      <c r="L74" s="944"/>
      <c r="M74" s="944"/>
      <c r="N74" s="944"/>
      <c r="W74" s="110" t="s">
        <v>711</v>
      </c>
      <c r="Z74" s="469">
        <f>I73</f>
        <v>2025</v>
      </c>
      <c r="AA74" s="469">
        <f t="shared" ref="AA74" si="33">J73</f>
        <v>2030</v>
      </c>
      <c r="AB74" s="469">
        <f t="shared" ref="AB74" si="34">K73</f>
        <v>2035</v>
      </c>
      <c r="AC74" s="469">
        <f t="shared" ref="AC74" si="35">L73</f>
        <v>2040</v>
      </c>
      <c r="AD74" s="469">
        <f t="shared" ref="AD74" si="36">M73</f>
        <v>2045</v>
      </c>
      <c r="AE74" s="469">
        <f t="shared" ref="AE74" si="37">N73</f>
        <v>2050</v>
      </c>
    </row>
    <row r="75" spans="1:31" ht="12.75" customHeight="1" x14ac:dyDescent="0.2">
      <c r="A75" s="147"/>
      <c r="B75" s="173"/>
      <c r="C75" s="486"/>
      <c r="D75" s="337" t="s">
        <v>117</v>
      </c>
      <c r="E75" s="931" t="str">
        <f>Translations!$B$272</f>
        <v>W odniesieniu do wartości bazowej</v>
      </c>
      <c r="F75" s="931"/>
      <c r="G75" s="932"/>
      <c r="H75" s="58" t="str">
        <f>H89</f>
        <v/>
      </c>
      <c r="I75" s="18" t="str">
        <f t="shared" ref="I75" si="38">IF(OR(Z75,I67=""),"",IF($H75=0,Euconst_NA,I67/$H75))</f>
        <v/>
      </c>
      <c r="J75" s="12" t="str">
        <f t="shared" ref="J75" si="39">IF(OR(AA75,J67=""),"",IF($H75=0,Euconst_NA,J67/$H75))</f>
        <v/>
      </c>
      <c r="K75" s="12" t="str">
        <f t="shared" ref="K75" si="40">IF(OR(AB75,K67=""),"",IF($H75=0,Euconst_NA,K67/$H75))</f>
        <v/>
      </c>
      <c r="L75" s="12" t="str">
        <f t="shared" ref="L75" si="41">IF(OR(AC75,L67=""),"",IF($H75=0,Euconst_NA,L67/$H75))</f>
        <v/>
      </c>
      <c r="M75" s="12" t="str">
        <f t="shared" ref="M75" si="42">IF(OR(AD75,M67=""),"",IF($H75=0,Euconst_NA,M67/$H75))</f>
        <v/>
      </c>
      <c r="N75" s="12" t="str">
        <f t="shared" ref="N75" si="43">IF(OR(AE75,N67=""),"",IF($H75=0,Euconst_NA,N67/$H75))</f>
        <v/>
      </c>
      <c r="P75" s="275" t="str">
        <f>EUconst_SpecEmRelToBaseline&amp;I58</f>
        <v>SpecEmBL_</v>
      </c>
      <c r="Q75" s="344"/>
      <c r="R75" s="344"/>
      <c r="S75" s="195"/>
      <c r="W75" s="340" t="str">
        <f>I58</f>
        <v/>
      </c>
      <c r="Y75" s="110" t="s">
        <v>808</v>
      </c>
      <c r="Z75" s="469" t="b">
        <f>AND(CNTR_ExistSubInstEntries,OR($W75="",INDEX($Z:$Z,MATCH(EUconst_StartRow&amp;$W75,$X:$X,0))&gt;COLUMNS($Z74:Z74),INDEX($AC:$AC,MATCH(EUconst_CessationRow&amp;$W75,$AA:$AA,0))&lt;=COLUMNS($Z74:Z74),CNTR_CNRPeriodNr&lt;COLUMNS($Z74:Z74)))</f>
        <v>1</v>
      </c>
      <c r="AA75" s="469" t="b">
        <f>AND(CNTR_ExistSubInstEntries,OR($W75="",INDEX($Z:$Z,MATCH(EUconst_StartRow&amp;$W75,$X:$X,0))&gt;COLUMNS($Z74:AA74),INDEX($AC:$AC,MATCH(EUconst_CessationRow&amp;$W75,$AA:$AA,0))&lt;=COLUMNS($Z74:AA74),CNTR_CNRPeriodNr&lt;COLUMNS($Z74:AA74)))</f>
        <v>1</v>
      </c>
      <c r="AB75" s="469" t="b">
        <f>AND(CNTR_ExistSubInstEntries,OR($W75="",INDEX($Z:$Z,MATCH(EUconst_StartRow&amp;$W75,$X:$X,0))&gt;COLUMNS($Z74:AB74),INDEX($AC:$AC,MATCH(EUconst_CessationRow&amp;$W75,$AA:$AA,0))&lt;=COLUMNS($Z74:AB74),CNTR_CNRPeriodNr&lt;COLUMNS($Z74:AB74)))</f>
        <v>1</v>
      </c>
      <c r="AC75" s="469" t="b">
        <f>AND(CNTR_ExistSubInstEntries,OR($W75="",INDEX($Z:$Z,MATCH(EUconst_StartRow&amp;$W75,$X:$X,0))&gt;COLUMNS($Z74:AC74),INDEX($AC:$AC,MATCH(EUconst_CessationRow&amp;$W75,$AA:$AA,0))&lt;=COLUMNS($Z74:AC74),CNTR_CNRPeriodNr&lt;COLUMNS($Z74:AC74)))</f>
        <v>1</v>
      </c>
      <c r="AD75" s="469" t="b">
        <f>AND(CNTR_ExistSubInstEntries,OR($W75="",INDEX($Z:$Z,MATCH(EUconst_StartRow&amp;$W75,$X:$X,0))&gt;COLUMNS($Z74:AD74),INDEX($AC:$AC,MATCH(EUconst_CessationRow&amp;$W75,$AA:$AA,0))&lt;=COLUMNS($Z74:AD74),CNTR_CNRPeriodNr&lt;COLUMNS($Z74:AD74)))</f>
        <v>1</v>
      </c>
      <c r="AE75" s="469" t="b">
        <f>AND(CNTR_ExistSubInstEntries,OR($W75="",INDEX($Z:$Z,MATCH(EUconst_StartRow&amp;$W75,$X:$X,0))&gt;COLUMNS($Z74:AE74),INDEX($AC:$AC,MATCH(EUconst_CessationRow&amp;$W75,$AA:$AA,0))&lt;=COLUMNS($Z74:AE74),CNTR_CNRPeriodNr&lt;COLUMNS($Z74:AE74)))</f>
        <v>1</v>
      </c>
    </row>
    <row r="76" spans="1:31" ht="12.75" customHeight="1" x14ac:dyDescent="0.2">
      <c r="A76" s="147"/>
      <c r="B76" s="173"/>
      <c r="C76" s="486"/>
      <c r="D76" s="337" t="s">
        <v>118</v>
      </c>
      <c r="E76" s="933" t="str">
        <f>Translations!$B$273</f>
        <v>W odniesieniu do wartości benchmarku</v>
      </c>
      <c r="F76" s="933"/>
      <c r="G76" s="934"/>
      <c r="H76" s="59" t="str">
        <f>H90</f>
        <v/>
      </c>
      <c r="I76" s="11" t="str">
        <f t="shared" ref="I76:N76" si="44">IF(OR(Z76,I67=""),"",IF(OR($H76=0,NOT(ISNUMBER($H76))),Euconst_NA,I67/$H76))</f>
        <v/>
      </c>
      <c r="J76" s="5" t="str">
        <f t="shared" si="44"/>
        <v/>
      </c>
      <c r="K76" s="5" t="str">
        <f t="shared" si="44"/>
        <v/>
      </c>
      <c r="L76" s="5" t="str">
        <f t="shared" si="44"/>
        <v/>
      </c>
      <c r="M76" s="5" t="str">
        <f t="shared" si="44"/>
        <v/>
      </c>
      <c r="N76" s="5" t="str">
        <f t="shared" si="44"/>
        <v/>
      </c>
      <c r="P76" s="275" t="str">
        <f>EUconst_SpecEmRelToBM&amp;I58</f>
        <v>SpecEmBM_</v>
      </c>
      <c r="Q76" s="344"/>
      <c r="R76" s="344"/>
      <c r="S76" s="195"/>
      <c r="W76" s="340" t="str">
        <f>W75</f>
        <v/>
      </c>
      <c r="Z76" s="469" t="b">
        <f>AND(CNTR_ExistSubInstEntries,OR($W76="",INDEX($Z:$Z,MATCH(EUconst_StartRow&amp;$W76,$X:$X,0))&gt;COLUMNS($Z75:Z75),INDEX($AC:$AC,MATCH(EUconst_CessationRow&amp;$W76,$AA:$AA,0))&lt;=COLUMNS($Z75:Z75),CNTR_CNRPeriodNr&lt;COLUMNS($Z75:Z75)))</f>
        <v>1</v>
      </c>
      <c r="AA76" s="469" t="b">
        <f>AND(CNTR_ExistSubInstEntries,OR($W76="",INDEX($Z:$Z,MATCH(EUconst_StartRow&amp;$W76,$X:$X,0))&gt;COLUMNS($Z75:AA75),INDEX($AC:$AC,MATCH(EUconst_CessationRow&amp;$W76,$AA:$AA,0))&lt;=COLUMNS($Z75:AA75),CNTR_CNRPeriodNr&lt;COLUMNS($Z75:AA75)))</f>
        <v>1</v>
      </c>
      <c r="AB76" s="469" t="b">
        <f>AND(CNTR_ExistSubInstEntries,OR($W76="",INDEX($Z:$Z,MATCH(EUconst_StartRow&amp;$W76,$X:$X,0))&gt;COLUMNS($Z75:AB75),INDEX($AC:$AC,MATCH(EUconst_CessationRow&amp;$W76,$AA:$AA,0))&lt;=COLUMNS($Z75:AB75),CNTR_CNRPeriodNr&lt;COLUMNS($Z75:AB75)))</f>
        <v>1</v>
      </c>
      <c r="AC76" s="469" t="b">
        <f>AND(CNTR_ExistSubInstEntries,OR($W76="",INDEX($Z:$Z,MATCH(EUconst_StartRow&amp;$W76,$X:$X,0))&gt;COLUMNS($Z75:AC75),INDEX($AC:$AC,MATCH(EUconst_CessationRow&amp;$W76,$AA:$AA,0))&lt;=COLUMNS($Z75:AC75),CNTR_CNRPeriodNr&lt;COLUMNS($Z75:AC75)))</f>
        <v>1</v>
      </c>
      <c r="AD76" s="469" t="b">
        <f>AND(CNTR_ExistSubInstEntries,OR($W76="",INDEX($Z:$Z,MATCH(EUconst_StartRow&amp;$W76,$X:$X,0))&gt;COLUMNS($Z75:AD75),INDEX($AC:$AC,MATCH(EUconst_CessationRow&amp;$W76,$AA:$AA,0))&lt;=COLUMNS($Z75:AD75),CNTR_CNRPeriodNr&lt;COLUMNS($Z75:AD75)))</f>
        <v>1</v>
      </c>
      <c r="AE76" s="469" t="b">
        <f>AND(CNTR_ExistSubInstEntries,OR($W76="",INDEX($Z:$Z,MATCH(EUconst_StartRow&amp;$W76,$X:$X,0))&gt;COLUMNS($Z75:AE75),INDEX($AC:$AC,MATCH(EUconst_CessationRow&amp;$W76,$AA:$AA,0))&lt;=COLUMNS($Z75:AE75),CNTR_CNRPeriodNr&lt;COLUMNS($Z75:AE75)))</f>
        <v>1</v>
      </c>
    </row>
    <row r="77" spans="1:31" ht="5.0999999999999996" customHeight="1" x14ac:dyDescent="0.2">
      <c r="C77" s="486"/>
      <c r="N77" s="492"/>
      <c r="P77" s="488"/>
      <c r="Q77" s="344"/>
      <c r="R77" s="500"/>
      <c r="S77" s="195"/>
    </row>
    <row r="78" spans="1:31" ht="12.75" customHeight="1" x14ac:dyDescent="0.2">
      <c r="C78" s="486"/>
      <c r="D78" s="247" t="s">
        <v>666</v>
      </c>
      <c r="E78" s="266" t="str">
        <f>Translations!$B$628</f>
        <v>Wartości docelowe wielkości emisji (informacje pobrane z akrusza „c_CNPSummary”)</v>
      </c>
      <c r="F78" s="214"/>
      <c r="G78" s="214"/>
      <c r="H78" s="214"/>
      <c r="I78" s="214"/>
      <c r="J78" s="214"/>
      <c r="K78" s="214"/>
      <c r="L78" s="214"/>
      <c r="M78" s="214"/>
      <c r="N78" s="501"/>
      <c r="P78" s="502"/>
      <c r="Q78" s="502"/>
      <c r="R78" s="344"/>
      <c r="S78" s="195"/>
    </row>
    <row r="79" spans="1:31" ht="5.0999999999999996" customHeight="1" x14ac:dyDescent="0.2">
      <c r="C79" s="486"/>
      <c r="D79" s="1144"/>
      <c r="E79" s="1144"/>
      <c r="F79" s="1144"/>
      <c r="G79" s="1144"/>
      <c r="H79" s="1144"/>
      <c r="I79" s="1144"/>
      <c r="J79" s="1144"/>
      <c r="K79" s="1144"/>
      <c r="L79" s="1144"/>
      <c r="M79" s="1144"/>
      <c r="N79" s="1257"/>
    </row>
    <row r="80" spans="1:31" ht="12.75" customHeight="1" x14ac:dyDescent="0.2">
      <c r="A80" s="147"/>
      <c r="B80" s="173"/>
      <c r="C80" s="486"/>
      <c r="D80" s="345"/>
      <c r="F80" s="346"/>
      <c r="G80" s="347" t="str">
        <f>Translations!$B$169</f>
        <v>Wartość wyjściowa</v>
      </c>
      <c r="H80" s="348" t="str">
        <f xml:space="preserve"> EUconst_Unit</f>
        <v>Jednostka</v>
      </c>
      <c r="I80" s="272">
        <f t="shared" ref="I80" si="45">INDEX(EUconst_EndOfPeriods,Z64)</f>
        <v>2025</v>
      </c>
      <c r="J80" s="270">
        <f t="shared" ref="J80" si="46">INDEX(EUconst_EndOfPeriods,AA64)</f>
        <v>2030</v>
      </c>
      <c r="K80" s="270">
        <f t="shared" ref="K80" si="47">INDEX(EUconst_EndOfPeriods,AB64)</f>
        <v>2035</v>
      </c>
      <c r="L80" s="270">
        <f t="shared" ref="L80" si="48">INDEX(EUconst_EndOfPeriods,AC64)</f>
        <v>2040</v>
      </c>
      <c r="M80" s="270">
        <f t="shared" ref="M80" si="49">INDEX(EUconst_EndOfPeriods,AD64)</f>
        <v>2045</v>
      </c>
      <c r="N80" s="270">
        <f t="shared" ref="N80" si="50">INDEX(EUconst_EndOfPeriods,AE64)</f>
        <v>2050</v>
      </c>
      <c r="W80" s="110" t="s">
        <v>711</v>
      </c>
      <c r="Z80" s="469">
        <f t="shared" ref="Z80" si="51">I80</f>
        <v>2025</v>
      </c>
      <c r="AA80" s="469">
        <f t="shared" ref="AA80" si="52">J80</f>
        <v>2030</v>
      </c>
      <c r="AB80" s="469">
        <f t="shared" ref="AB80" si="53">K80</f>
        <v>2035</v>
      </c>
      <c r="AC80" s="469">
        <f t="shared" ref="AC80" si="54">L80</f>
        <v>2040</v>
      </c>
      <c r="AD80" s="469">
        <f t="shared" ref="AD80" si="55">M80</f>
        <v>2045</v>
      </c>
      <c r="AE80" s="469">
        <f t="shared" ref="AE80" si="56">N80</f>
        <v>2050</v>
      </c>
    </row>
    <row r="81" spans="1:31" ht="12.75" customHeight="1" x14ac:dyDescent="0.2">
      <c r="A81" s="147"/>
      <c r="B81" s="173"/>
      <c r="C81" s="486"/>
      <c r="D81" s="1260" t="s">
        <v>117</v>
      </c>
      <c r="E81" s="1261" t="str">
        <f>Translations!$B$264</f>
        <v>Wartości docelowe dla specyficznych emisji</v>
      </c>
      <c r="F81" s="1262"/>
      <c r="G81" s="1265" t="str">
        <f>INDEX(c_CNPSummary!G:G,MATCH($P81,c_CNPSummary!$P:$P,0))</f>
        <v/>
      </c>
      <c r="H81" s="1267" t="str">
        <f>INDEX(c_CNPSummary!H:H,MATCH($P81,c_CNPSummary!$P:$P,0))</f>
        <v/>
      </c>
      <c r="I81" s="503" t="str">
        <f>IF(Z81,"",INDEX(c_CNPSummary!I:I,MATCH($P81,c_CNPSummary!$P:$P,0)))</f>
        <v/>
      </c>
      <c r="J81" s="504" t="str">
        <f>IF(AA81,"",INDEX(c_CNPSummary!J:J,MATCH($P81,c_CNPSummary!$P:$P,0)))</f>
        <v/>
      </c>
      <c r="K81" s="504" t="str">
        <f>IF(AB81,"",INDEX(c_CNPSummary!K:K,MATCH($P81,c_CNPSummary!$P:$P,0)))</f>
        <v/>
      </c>
      <c r="L81" s="504" t="str">
        <f>IF(AC81,"",INDEX(c_CNPSummary!L:L,MATCH($P81,c_CNPSummary!$P:$P,0)))</f>
        <v/>
      </c>
      <c r="M81" s="504" t="str">
        <f>IF(AD81,"",INDEX(c_CNPSummary!M:M,MATCH($P81,c_CNPSummary!$P:$P,0)))</f>
        <v/>
      </c>
      <c r="N81" s="504" t="str">
        <f>IF(AE81,"",INDEX(c_CNPSummary!N:N,MATCH($P81,c_CNPSummary!$P:$P,0)))</f>
        <v/>
      </c>
      <c r="P81" s="275" t="str">
        <f>EUConst_Target&amp;I58</f>
        <v>Target_</v>
      </c>
      <c r="W81" s="340" t="str">
        <f>I58</f>
        <v/>
      </c>
      <c r="Y81" s="110" t="s">
        <v>808</v>
      </c>
      <c r="Z81" s="469" t="b">
        <f>AND(CNTR_ExistSubInstEntries,OR($W81="",INDEX($Z:$Z,MATCH(EUconst_StartRow&amp;$W81,$X:$X,0))&gt;COLUMNS($Z80:Z80),INDEX($AC:$AC,MATCH(EUconst_CessationRow&amp;$W81,$AA:$AA,0))&lt;=COLUMNS($Z80:Z80),CNTR_CNRPeriodNr&lt;COLUMNS($Z80:Z80)))</f>
        <v>1</v>
      </c>
      <c r="AA81" s="469" t="b">
        <f>AND(CNTR_ExistSubInstEntries,OR($W81="",INDEX($Z:$Z,MATCH(EUconst_StartRow&amp;$W81,$X:$X,0))&gt;COLUMNS($Z80:AA80),INDEX($AC:$AC,MATCH(EUconst_CessationRow&amp;$W81,$AA:$AA,0))&lt;=COLUMNS($Z80:AA80),CNTR_CNRPeriodNr&lt;COLUMNS($Z80:AA80)))</f>
        <v>1</v>
      </c>
      <c r="AB81" s="469" t="b">
        <f>AND(CNTR_ExistSubInstEntries,OR($W81="",INDEX($Z:$Z,MATCH(EUconst_StartRow&amp;$W81,$X:$X,0))&gt;COLUMNS($Z80:AB80),INDEX($AC:$AC,MATCH(EUconst_CessationRow&amp;$W81,$AA:$AA,0))&lt;=COLUMNS($Z80:AB80),CNTR_CNRPeriodNr&lt;COLUMNS($Z80:AB80)))</f>
        <v>1</v>
      </c>
      <c r="AC81" s="469" t="b">
        <f>AND(CNTR_ExistSubInstEntries,OR($W81="",INDEX($Z:$Z,MATCH(EUconst_StartRow&amp;$W81,$X:$X,0))&gt;COLUMNS($Z80:AC80),INDEX($AC:$AC,MATCH(EUconst_CessationRow&amp;$W81,$AA:$AA,0))&lt;=COLUMNS($Z80:AC80),CNTR_CNRPeriodNr&lt;COLUMNS($Z80:AC80)))</f>
        <v>1</v>
      </c>
      <c r="AD81" s="469" t="b">
        <f>AND(CNTR_ExistSubInstEntries,OR($W81="",INDEX($Z:$Z,MATCH(EUconst_StartRow&amp;$W81,$X:$X,0))&gt;COLUMNS($Z80:AD80),INDEX($AC:$AC,MATCH(EUconst_CessationRow&amp;$W81,$AA:$AA,0))&lt;=COLUMNS($Z80:AD80),CNTR_CNRPeriodNr&lt;COLUMNS($Z80:AD80)))</f>
        <v>1</v>
      </c>
      <c r="AE81" s="469" t="b">
        <f>AND(CNTR_ExistSubInstEntries,OR($W81="",INDEX($Z:$Z,MATCH(EUconst_StartRow&amp;$W81,$X:$X,0))&gt;COLUMNS($Z80:AE80),INDEX($AC:$AC,MATCH(EUconst_CessationRow&amp;$W81,$AA:$AA,0))&lt;=COLUMNS($Z80:AE80),CNTR_CNRPeriodNr&lt;COLUMNS($Z80:AE80)))</f>
        <v>1</v>
      </c>
    </row>
    <row r="82" spans="1:31" ht="9.9499999999999993" customHeight="1" x14ac:dyDescent="0.2">
      <c r="A82" s="147"/>
      <c r="B82" s="173"/>
      <c r="C82" s="486"/>
      <c r="D82" s="1260"/>
      <c r="E82" s="1263"/>
      <c r="F82" s="1264"/>
      <c r="G82" s="1266" t="e">
        <f>INDEX(c_CNPSummary!G:G,MATCH($P82,c_CNPSummary!$P:$P,0))</f>
        <v>#N/A</v>
      </c>
      <c r="H82" s="1268" t="e">
        <f>INDEX(c_CNPSummary!H:H,MATCH($P82,c_CNPSummary!$P:$P,0))</f>
        <v>#N/A</v>
      </c>
      <c r="I82" s="505" t="str">
        <f>IF(OR(Z82,$G81="",$G81=0),"",REPT("|",SUM(I81)/$G81*28))</f>
        <v/>
      </c>
      <c r="J82" s="506" t="str">
        <f t="shared" ref="J82" si="57">IF(OR(AA82,$G81="",$G81=0),"",REPT("|",SUM(J81)/$G81*28))</f>
        <v/>
      </c>
      <c r="K82" s="506" t="str">
        <f t="shared" ref="K82" si="58">IF(OR(AB82,$G81="",$G81=0),"",REPT("|",SUM(K81)/$G81*28))</f>
        <v/>
      </c>
      <c r="L82" s="506" t="str">
        <f t="shared" ref="L82" si="59">IF(OR(AC82,$G81="",$G81=0),"",REPT("|",SUM(L81)/$G81*28))</f>
        <v/>
      </c>
      <c r="M82" s="506" t="str">
        <f t="shared" ref="M82" si="60">IF(OR(AD82,$G81="",$G81=0),"",REPT("|",SUM(M81)/$G81*28))</f>
        <v/>
      </c>
      <c r="N82" s="506" t="str">
        <f t="shared" ref="N82" si="61">IF(OR(AE82,$G81="",$G81=0),"",REPT("|",SUM(N81)/$G81*28))</f>
        <v/>
      </c>
      <c r="P82" s="507"/>
      <c r="Q82" s="344"/>
      <c r="R82" s="344"/>
      <c r="S82" s="508"/>
      <c r="W82" s="340" t="str">
        <f>W81</f>
        <v/>
      </c>
      <c r="Z82" s="469" t="b">
        <f>AND(CNTR_ExistSubInstEntries,OR($W82="",INDEX($Z:$Z,MATCH(EUconst_StartRow&amp;$W82,$X:$X,0))&gt;COLUMNS($Z81:Z81),INDEX($AC:$AC,MATCH(EUconst_CessationRow&amp;$W82,$AA:$AA,0))&lt;=COLUMNS($Z81:Z81),CNTR_CNRPeriodNr&lt;COLUMNS($Z81:Z81)))</f>
        <v>1</v>
      </c>
      <c r="AA82" s="469" t="b">
        <f>AND(CNTR_ExistSubInstEntries,OR($W82="",INDEX($Z:$Z,MATCH(EUconst_StartRow&amp;$W82,$X:$X,0))&gt;COLUMNS($Z81:AA81),INDEX($AC:$AC,MATCH(EUconst_CessationRow&amp;$W82,$AA:$AA,0))&lt;=COLUMNS($Z81:AA81),CNTR_CNRPeriodNr&lt;COLUMNS($Z81:AA81)))</f>
        <v>1</v>
      </c>
      <c r="AB82" s="469" t="b">
        <f>AND(CNTR_ExistSubInstEntries,OR($W82="",INDEX($Z:$Z,MATCH(EUconst_StartRow&amp;$W82,$X:$X,0))&gt;COLUMNS($Z81:AB81),INDEX($AC:$AC,MATCH(EUconst_CessationRow&amp;$W82,$AA:$AA,0))&lt;=COLUMNS($Z81:AB81),CNTR_CNRPeriodNr&lt;COLUMNS($Z81:AB81)))</f>
        <v>1</v>
      </c>
      <c r="AC82" s="469" t="b">
        <f>AND(CNTR_ExistSubInstEntries,OR($W82="",INDEX($Z:$Z,MATCH(EUconst_StartRow&amp;$W82,$X:$X,0))&gt;COLUMNS($Z81:AC81),INDEX($AC:$AC,MATCH(EUconst_CessationRow&amp;$W82,$AA:$AA,0))&lt;=COLUMNS($Z81:AC81),CNTR_CNRPeriodNr&lt;COLUMNS($Z81:AC81)))</f>
        <v>1</v>
      </c>
      <c r="AD82" s="469" t="b">
        <f>AND(CNTR_ExistSubInstEntries,OR($W82="",INDEX($Z:$Z,MATCH(EUconst_StartRow&amp;$W82,$X:$X,0))&gt;COLUMNS($Z81:AD81),INDEX($AC:$AC,MATCH(EUconst_CessationRow&amp;$W82,$AA:$AA,0))&lt;=COLUMNS($Z81:AD81),CNTR_CNRPeriodNr&lt;COLUMNS($Z81:AD81)))</f>
        <v>1</v>
      </c>
      <c r="AE82" s="469" t="b">
        <f>AND(CNTR_ExistSubInstEntries,OR($W82="",INDEX($Z:$Z,MATCH(EUconst_StartRow&amp;$W82,$X:$X,0))&gt;COLUMNS($Z81:AE81),INDEX($AC:$AC,MATCH(EUconst_CessationRow&amp;$W82,$AA:$AA,0))&lt;=COLUMNS($Z81:AE81),CNTR_CNRPeriodNr&lt;COLUMNS($Z81:AE81)))</f>
        <v>1</v>
      </c>
    </row>
    <row r="83" spans="1:31" ht="12.75" customHeight="1" x14ac:dyDescent="0.2">
      <c r="A83" s="147"/>
      <c r="B83" s="173"/>
      <c r="C83" s="486"/>
      <c r="D83" s="337" t="s">
        <v>118</v>
      </c>
      <c r="E83" s="962" t="str">
        <f>Translations!$B$268</f>
        <v>Wartości docelowe bezwzględnej wielkości emisji</v>
      </c>
      <c r="F83" s="963"/>
      <c r="G83" s="509" t="str">
        <f>INDEX(c_CNPSummary!G:G,MATCH($P83,c_CNPSummary!$P:$P,0))</f>
        <v/>
      </c>
      <c r="H83" s="510" t="str">
        <f>INDEX(c_CNPSummary!H:H,MATCH($P83,c_CNPSummary!$P:$P,0))</f>
        <v>t CO2e</v>
      </c>
      <c r="I83" s="511" t="str">
        <f>IF(Z83,"",INDEX(c_CNPSummary!I:I,MATCH($P83,c_CNPSummary!$P:$P,0)))</f>
        <v/>
      </c>
      <c r="J83" s="509" t="str">
        <f>IF(AA83,"",INDEX(c_CNPSummary!J:J,MATCH($P83,c_CNPSummary!$P:$P,0)))</f>
        <v/>
      </c>
      <c r="K83" s="509" t="str">
        <f>IF(AB83,"",INDEX(c_CNPSummary!K:K,MATCH($P83,c_CNPSummary!$P:$P,0)))</f>
        <v/>
      </c>
      <c r="L83" s="509" t="str">
        <f>IF(AC83,"",INDEX(c_CNPSummary!L:L,MATCH($P83,c_CNPSummary!$P:$P,0)))</f>
        <v/>
      </c>
      <c r="M83" s="509" t="str">
        <f>IF(AD83,"",INDEX(c_CNPSummary!M:M,MATCH($P83,c_CNPSummary!$P:$P,0)))</f>
        <v/>
      </c>
      <c r="N83" s="509" t="str">
        <f>IF(AE83,"",INDEX(c_CNPSummary!N:N,MATCH($P83,c_CNPSummary!$P:$P,0)))</f>
        <v/>
      </c>
      <c r="P83" s="275" t="str">
        <f>EUConst_TargetAbs&amp;I58</f>
        <v>TargetAbs_</v>
      </c>
      <c r="Q83" s="344"/>
      <c r="R83" s="344"/>
      <c r="S83" s="512"/>
      <c r="W83" s="340" t="str">
        <f t="shared" ref="W83" si="62">W82</f>
        <v/>
      </c>
      <c r="Z83" s="469" t="b">
        <f>AND(CNTR_ExistSubInstEntries,OR($W83="",INDEX($Z:$Z,MATCH(EUconst_StartRow&amp;$W83,$X:$X,0))&gt;COLUMNS($Z82:Z82),INDEX($AC:$AC,MATCH(EUconst_CessationRow&amp;$W83,$AA:$AA,0))&lt;=COLUMNS($Z82:Z82),CNTR_CNRPeriodNr&lt;COLUMNS($Z82:Z82)))</f>
        <v>1</v>
      </c>
      <c r="AA83" s="469" t="b">
        <f>AND(CNTR_ExistSubInstEntries,OR($W83="",INDEX($Z:$Z,MATCH(EUconst_StartRow&amp;$W83,$X:$X,0))&gt;COLUMNS($Z82:AA82),INDEX($AC:$AC,MATCH(EUconst_CessationRow&amp;$W83,$AA:$AA,0))&lt;=COLUMNS($Z82:AA82),CNTR_CNRPeriodNr&lt;COLUMNS($Z82:AA82)))</f>
        <v>1</v>
      </c>
      <c r="AB83" s="469" t="b">
        <f>AND(CNTR_ExistSubInstEntries,OR($W83="",INDEX($Z:$Z,MATCH(EUconst_StartRow&amp;$W83,$X:$X,0))&gt;COLUMNS($Z82:AB82),INDEX($AC:$AC,MATCH(EUconst_CessationRow&amp;$W83,$AA:$AA,0))&lt;=COLUMNS($Z82:AB82),CNTR_CNRPeriodNr&lt;COLUMNS($Z82:AB82)))</f>
        <v>1</v>
      </c>
      <c r="AC83" s="469" t="b">
        <f>AND(CNTR_ExistSubInstEntries,OR($W83="",INDEX($Z:$Z,MATCH(EUconst_StartRow&amp;$W83,$X:$X,0))&gt;COLUMNS($Z82:AC82),INDEX($AC:$AC,MATCH(EUconst_CessationRow&amp;$W83,$AA:$AA,0))&lt;=COLUMNS($Z82:AC82),CNTR_CNRPeriodNr&lt;COLUMNS($Z82:AC82)))</f>
        <v>1</v>
      </c>
      <c r="AD83" s="469" t="b">
        <f>AND(CNTR_ExistSubInstEntries,OR($W83="",INDEX($Z:$Z,MATCH(EUconst_StartRow&amp;$W83,$X:$X,0))&gt;COLUMNS($Z82:AD82),INDEX($AC:$AC,MATCH(EUconst_CessationRow&amp;$W83,$AA:$AA,0))&lt;=COLUMNS($Z82:AD82),CNTR_CNRPeriodNr&lt;COLUMNS($Z82:AD82)))</f>
        <v>1</v>
      </c>
      <c r="AE83" s="469" t="b">
        <f>AND(CNTR_ExistSubInstEntries,OR($W83="",INDEX($Z:$Z,MATCH(EUconst_StartRow&amp;$W83,$X:$X,0))&gt;COLUMNS($Z82:AE82),INDEX($AC:$AC,MATCH(EUconst_CessationRow&amp;$W83,$AA:$AA,0))&lt;=COLUMNS($Z82:AE82),CNTR_CNRPeriodNr&lt;COLUMNS($Z82:AE82)))</f>
        <v>1</v>
      </c>
    </row>
    <row r="84" spans="1:31" ht="5.0999999999999996" customHeight="1" x14ac:dyDescent="0.2">
      <c r="C84" s="486"/>
      <c r="D84" s="1144"/>
      <c r="E84" s="1144"/>
      <c r="F84" s="1144"/>
      <c r="G84" s="1144"/>
      <c r="H84" s="1144"/>
      <c r="I84" s="1144"/>
      <c r="J84" s="1144"/>
      <c r="K84" s="1144"/>
      <c r="L84" s="1144"/>
      <c r="M84" s="1144"/>
      <c r="N84" s="1257"/>
    </row>
    <row r="85" spans="1:31" ht="12.75" customHeight="1" x14ac:dyDescent="0.2">
      <c r="C85" s="486"/>
      <c r="D85" s="247" t="s">
        <v>1430</v>
      </c>
      <c r="E85" s="266" t="str">
        <f>Translations!$B$629</f>
        <v>Wartości docelowe specyficznych względnych wielkości emisji (informacje pobrane z akrusza „c_CNPSummary”)</v>
      </c>
      <c r="H85" s="498"/>
      <c r="L85" s="499"/>
      <c r="N85" s="492"/>
      <c r="P85" s="488"/>
      <c r="Q85" s="344"/>
      <c r="R85" s="500"/>
      <c r="S85" s="195"/>
    </row>
    <row r="86" spans="1:31" ht="5.0999999999999996" customHeight="1" x14ac:dyDescent="0.2">
      <c r="C86" s="486"/>
      <c r="D86" s="1144"/>
      <c r="E86" s="1144"/>
      <c r="F86" s="1144"/>
      <c r="G86" s="1144"/>
      <c r="H86" s="1144"/>
      <c r="I86" s="1144"/>
      <c r="J86" s="1144"/>
      <c r="K86" s="1144"/>
      <c r="L86" s="1144"/>
      <c r="M86" s="1144"/>
      <c r="N86" s="1257"/>
    </row>
    <row r="87" spans="1:31" ht="25.5" customHeight="1" x14ac:dyDescent="0.2">
      <c r="C87" s="486"/>
      <c r="D87" s="354"/>
      <c r="E87" s="354"/>
      <c r="F87" s="354"/>
      <c r="G87" s="354"/>
      <c r="H87" s="355" t="str">
        <f>Translations!$B$271</f>
        <v>Wartość wyjściowa</v>
      </c>
      <c r="I87" s="1258">
        <f t="shared" ref="I87" si="63">INDEX(EUconst_EndOfPeriods,Z64)</f>
        <v>2025</v>
      </c>
      <c r="J87" s="943">
        <f t="shared" ref="J87" si="64">INDEX(EUconst_EndOfPeriods,AA64)</f>
        <v>2030</v>
      </c>
      <c r="K87" s="943">
        <f t="shared" ref="K87" si="65">INDEX(EUconst_EndOfPeriods,AB64)</f>
        <v>2035</v>
      </c>
      <c r="L87" s="943">
        <f t="shared" ref="L87" si="66">INDEX(EUconst_EndOfPeriods,AC64)</f>
        <v>2040</v>
      </c>
      <c r="M87" s="943">
        <f t="shared" ref="M87" si="67">INDEX(EUconst_EndOfPeriods,AD64)</f>
        <v>2045</v>
      </c>
      <c r="N87" s="943">
        <f t="shared" ref="N87" si="68">INDEX(EUconst_EndOfPeriods,AE64)</f>
        <v>2050</v>
      </c>
    </row>
    <row r="88" spans="1:31" ht="12.75" customHeight="1" x14ac:dyDescent="0.2">
      <c r="C88" s="486"/>
      <c r="D88" s="354"/>
      <c r="E88" s="354"/>
      <c r="F88" s="354"/>
      <c r="G88" s="354"/>
      <c r="H88" s="513" t="str">
        <f>H81</f>
        <v/>
      </c>
      <c r="I88" s="1259"/>
      <c r="J88" s="944"/>
      <c r="K88" s="944"/>
      <c r="L88" s="944"/>
      <c r="M88" s="944"/>
      <c r="N88" s="944"/>
      <c r="W88" s="110" t="s">
        <v>711</v>
      </c>
      <c r="Z88" s="469">
        <f>I87</f>
        <v>2025</v>
      </c>
      <c r="AA88" s="469">
        <f t="shared" ref="AA88" si="69">J87</f>
        <v>2030</v>
      </c>
      <c r="AB88" s="469">
        <f t="shared" ref="AB88" si="70">K87</f>
        <v>2035</v>
      </c>
      <c r="AC88" s="469">
        <f t="shared" ref="AC88" si="71">L87</f>
        <v>2040</v>
      </c>
      <c r="AD88" s="469">
        <f t="shared" ref="AD88" si="72">M87</f>
        <v>2045</v>
      </c>
      <c r="AE88" s="469">
        <f t="shared" ref="AE88" si="73">N87</f>
        <v>2050</v>
      </c>
    </row>
    <row r="89" spans="1:31" ht="12.75" customHeight="1" x14ac:dyDescent="0.2">
      <c r="A89" s="147"/>
      <c r="B89" s="173"/>
      <c r="C89" s="486"/>
      <c r="D89" s="337" t="s">
        <v>117</v>
      </c>
      <c r="E89" s="931" t="str">
        <f>Translations!$B$272</f>
        <v>W odniesieniu do wartości bazowej</v>
      </c>
      <c r="F89" s="931"/>
      <c r="G89" s="932"/>
      <c r="H89" s="85" t="str">
        <f>INDEX(c_CNPSummary!H:H,MATCH($P89,c_CNPSummary!$P:$P,0))</f>
        <v/>
      </c>
      <c r="I89" s="86" t="str">
        <f>IF(Z89,"",INDEX(c_CNPSummary!I:I,MATCH($P89,c_CNPSummary!$P:$P,0)))</f>
        <v/>
      </c>
      <c r="J89" s="87" t="str">
        <f>IF(AA89,"",INDEX(c_CNPSummary!J:J,MATCH($P89,c_CNPSummary!$P:$P,0)))</f>
        <v/>
      </c>
      <c r="K89" s="87" t="str">
        <f>IF(AB89,"",INDEX(c_CNPSummary!K:K,MATCH($P89,c_CNPSummary!$P:$P,0)))</f>
        <v/>
      </c>
      <c r="L89" s="87" t="str">
        <f>IF(AC89,"",INDEX(c_CNPSummary!L:L,MATCH($P89,c_CNPSummary!$P:$P,0)))</f>
        <v/>
      </c>
      <c r="M89" s="87" t="str">
        <f>IF(AD89,"",INDEX(c_CNPSummary!M:M,MATCH($P89,c_CNPSummary!$P:$P,0)))</f>
        <v/>
      </c>
      <c r="N89" s="87" t="str">
        <f>IF(AE89,"",INDEX(c_CNPSummary!N:N,MATCH($P89,c_CNPSummary!$P:$P,0)))</f>
        <v/>
      </c>
      <c r="P89" s="275" t="str">
        <f>EUconst_SubRelToBaseline&amp;I58</f>
        <v>RelBL_</v>
      </c>
      <c r="Q89" s="344"/>
      <c r="R89" s="344"/>
      <c r="S89" s="195"/>
      <c r="W89" s="340" t="str">
        <f>I58</f>
        <v/>
      </c>
      <c r="Y89" s="110" t="s">
        <v>808</v>
      </c>
      <c r="Z89" s="469" t="b">
        <f>AND(CNTR_ExistSubInstEntries,OR($W89="",INDEX($Z:$Z,MATCH(EUconst_StartRow&amp;$W89,$X:$X,0))&gt;COLUMNS($Z88:Z88),INDEX($AC:$AC,MATCH(EUconst_CessationRow&amp;$W89,$AA:$AA,0))&lt;=COLUMNS($Z88:Z88),CNTR_CNRPeriodNr&lt;COLUMNS($Z88:Z88)))</f>
        <v>1</v>
      </c>
      <c r="AA89" s="469" t="b">
        <f>AND(CNTR_ExistSubInstEntries,OR($W89="",INDEX($Z:$Z,MATCH(EUconst_StartRow&amp;$W89,$X:$X,0))&gt;COLUMNS($Z88:AA88),INDEX($AC:$AC,MATCH(EUconst_CessationRow&amp;$W89,$AA:$AA,0))&lt;=COLUMNS($Z88:AA88),CNTR_CNRPeriodNr&lt;COLUMNS($Z88:AA88)))</f>
        <v>1</v>
      </c>
      <c r="AB89" s="469" t="b">
        <f>AND(CNTR_ExistSubInstEntries,OR($W89="",INDEX($Z:$Z,MATCH(EUconst_StartRow&amp;$W89,$X:$X,0))&gt;COLUMNS($Z88:AB88),INDEX($AC:$AC,MATCH(EUconst_CessationRow&amp;$W89,$AA:$AA,0))&lt;=COLUMNS($Z88:AB88),CNTR_CNRPeriodNr&lt;COLUMNS($Z88:AB88)))</f>
        <v>1</v>
      </c>
      <c r="AC89" s="469" t="b">
        <f>AND(CNTR_ExistSubInstEntries,OR($W89="",INDEX($Z:$Z,MATCH(EUconst_StartRow&amp;$W89,$X:$X,0))&gt;COLUMNS($Z88:AC88),INDEX($AC:$AC,MATCH(EUconst_CessationRow&amp;$W89,$AA:$AA,0))&lt;=COLUMNS($Z88:AC88),CNTR_CNRPeriodNr&lt;COLUMNS($Z88:AC88)))</f>
        <v>1</v>
      </c>
      <c r="AD89" s="469" t="b">
        <f>AND(CNTR_ExistSubInstEntries,OR($W89="",INDEX($Z:$Z,MATCH(EUconst_StartRow&amp;$W89,$X:$X,0))&gt;COLUMNS($Z88:AD88),INDEX($AC:$AC,MATCH(EUconst_CessationRow&amp;$W89,$AA:$AA,0))&lt;=COLUMNS($Z88:AD88),CNTR_CNRPeriodNr&lt;COLUMNS($Z88:AD88)))</f>
        <v>1</v>
      </c>
      <c r="AE89" s="469" t="b">
        <f>AND(CNTR_ExistSubInstEntries,OR($W89="",INDEX($Z:$Z,MATCH(EUconst_StartRow&amp;$W89,$X:$X,0))&gt;COLUMNS($Z88:AE88),INDEX($AC:$AC,MATCH(EUconst_CessationRow&amp;$W89,$AA:$AA,0))&lt;=COLUMNS($Z88:AE88),CNTR_CNRPeriodNr&lt;COLUMNS($Z88:AE88)))</f>
        <v>1</v>
      </c>
    </row>
    <row r="90" spans="1:31" ht="12.75" customHeight="1" x14ac:dyDescent="0.2">
      <c r="A90" s="147"/>
      <c r="B90" s="173"/>
      <c r="C90" s="486"/>
      <c r="D90" s="337" t="s">
        <v>118</v>
      </c>
      <c r="E90" s="933" t="str">
        <f>Translations!$B$273</f>
        <v>W odniesieniu do wartości benchmarku</v>
      </c>
      <c r="F90" s="933"/>
      <c r="G90" s="934"/>
      <c r="H90" s="88" t="str">
        <f>IFERROR(IF(INDEX(c_CNPSummary!$E$1465:$E$1487,MATCH($I58,CNTR_SubInstListNames,0))&gt;20,Euconst_NA,INDEX(c_CNPSummary!H:H,MATCH($P90,c_CNPSummary!$P:$P,0))),"")</f>
        <v/>
      </c>
      <c r="I90" s="89" t="str">
        <f>IFERROR(IF(Z90,"",IF(INDEX(c_CNPSummary!$E$1465:$E$1487,MATCH($I58,CNTR_SubInstListNames,0))&gt;20,Euconst_NA,INDEX(c_CNPSummary!I:I,MATCH($P90,c_CNPSummary!$P:$P,0)))),"")</f>
        <v/>
      </c>
      <c r="J90" s="90" t="str">
        <f>IFERROR(IF(AA90,"",IF(INDEX(c_CNPSummary!$E$1465:$E$1487,MATCH($I58,CNTR_SubInstListNames,0))&gt;20,Euconst_NA,INDEX(c_CNPSummary!J:J,MATCH($P90,c_CNPSummary!$P:$P,0)))),"")</f>
        <v/>
      </c>
      <c r="K90" s="90" t="str">
        <f>IFERROR(IF(AB90,"",IF(INDEX(c_CNPSummary!$E$1465:$E$1487,MATCH($I58,CNTR_SubInstListNames,0))&gt;20,Euconst_NA,INDEX(c_CNPSummary!K:K,MATCH($P90,c_CNPSummary!$P:$P,0)))),"")</f>
        <v/>
      </c>
      <c r="L90" s="90" t="str">
        <f>IFERROR(IF(AC90,"",IF(INDEX(c_CNPSummary!$E$1465:$E$1487,MATCH($I58,CNTR_SubInstListNames,0))&gt;20,Euconst_NA,INDEX(c_CNPSummary!L:L,MATCH($P90,c_CNPSummary!$P:$P,0)))),"")</f>
        <v/>
      </c>
      <c r="M90" s="90" t="str">
        <f>IFERROR(IF(AD90,"",IF(INDEX(c_CNPSummary!$E$1465:$E$1487,MATCH($I58,CNTR_SubInstListNames,0))&gt;20,Euconst_NA,INDEX(c_CNPSummary!M:M,MATCH($P90,c_CNPSummary!$P:$P,0)))),"")</f>
        <v/>
      </c>
      <c r="N90" s="90" t="str">
        <f>IFERROR(IF(AE90,"",IF(INDEX(c_CNPSummary!$E$1465:$E$1487,MATCH($I58,CNTR_SubInstListNames,0))&gt;20,Euconst_NA,INDEX(c_CNPSummary!N:N,MATCH($P90,c_CNPSummary!$P:$P,0)))),"")</f>
        <v/>
      </c>
      <c r="P90" s="275" t="str">
        <f>EUconst_SubRelToBM&amp;I58</f>
        <v>RelBM_</v>
      </c>
      <c r="Q90" s="344"/>
      <c r="R90" s="344"/>
      <c r="S90" s="195"/>
      <c r="W90" s="340" t="str">
        <f>W89</f>
        <v/>
      </c>
      <c r="Z90" s="469" t="b">
        <f>AND(CNTR_ExistSubInstEntries,OR($W90="",INDEX($Z:$Z,MATCH(EUconst_StartRow&amp;$W90,$X:$X,0))&gt;COLUMNS($Z89:Z89),INDEX($AC:$AC,MATCH(EUconst_CessationRow&amp;$W90,$AA:$AA,0))&lt;=COLUMNS($Z89:Z89),CNTR_CNRPeriodNr&lt;COLUMNS($Z89:Z89)))</f>
        <v>1</v>
      </c>
      <c r="AA90" s="469" t="b">
        <f>AND(CNTR_ExistSubInstEntries,OR($W90="",INDEX($Z:$Z,MATCH(EUconst_StartRow&amp;$W90,$X:$X,0))&gt;COLUMNS($Z89:AA89),INDEX($AC:$AC,MATCH(EUconst_CessationRow&amp;$W90,$AA:$AA,0))&lt;=COLUMNS($Z89:AA89),CNTR_CNRPeriodNr&lt;COLUMNS($Z89:AA89)))</f>
        <v>1</v>
      </c>
      <c r="AB90" s="469" t="b">
        <f>AND(CNTR_ExistSubInstEntries,OR($W90="",INDEX($Z:$Z,MATCH(EUconst_StartRow&amp;$W90,$X:$X,0))&gt;COLUMNS($Z89:AB89),INDEX($AC:$AC,MATCH(EUconst_CessationRow&amp;$W90,$AA:$AA,0))&lt;=COLUMNS($Z89:AB89),CNTR_CNRPeriodNr&lt;COLUMNS($Z89:AB89)))</f>
        <v>1</v>
      </c>
      <c r="AC90" s="469" t="b">
        <f>AND(CNTR_ExistSubInstEntries,OR($W90="",INDEX($Z:$Z,MATCH(EUconst_StartRow&amp;$W90,$X:$X,0))&gt;COLUMNS($Z89:AC89),INDEX($AC:$AC,MATCH(EUconst_CessationRow&amp;$W90,$AA:$AA,0))&lt;=COLUMNS($Z89:AC89),CNTR_CNRPeriodNr&lt;COLUMNS($Z89:AC89)))</f>
        <v>1</v>
      </c>
      <c r="AD90" s="469" t="b">
        <f>AND(CNTR_ExistSubInstEntries,OR($W90="",INDEX($Z:$Z,MATCH(EUconst_StartRow&amp;$W90,$X:$X,0))&gt;COLUMNS($Z89:AD89),INDEX($AC:$AC,MATCH(EUconst_CessationRow&amp;$W90,$AA:$AA,0))&lt;=COLUMNS($Z89:AD89),CNTR_CNRPeriodNr&lt;COLUMNS($Z89:AD89)))</f>
        <v>1</v>
      </c>
      <c r="AE90" s="469" t="b">
        <f>AND(CNTR_ExistSubInstEntries,OR($W90="",INDEX($Z:$Z,MATCH(EUconst_StartRow&amp;$W90,$X:$X,0))&gt;COLUMNS($Z89:AE89),INDEX($AC:$AC,MATCH(EUconst_CessationRow&amp;$W90,$AA:$AA,0))&lt;=COLUMNS($Z89:AE89),CNTR_CNRPeriodNr&lt;COLUMNS($Z89:AE89)))</f>
        <v>1</v>
      </c>
    </row>
    <row r="91" spans="1:31" ht="5.0999999999999996" customHeight="1" x14ac:dyDescent="0.2">
      <c r="A91" s="147"/>
      <c r="B91" s="173"/>
      <c r="C91" s="486"/>
      <c r="D91" s="345"/>
      <c r="E91" s="456"/>
      <c r="F91" s="456"/>
      <c r="G91" s="456"/>
      <c r="H91" s="487"/>
      <c r="I91" s="20"/>
      <c r="J91" s="20"/>
      <c r="K91" s="21"/>
      <c r="L91" s="20"/>
      <c r="M91" s="20"/>
      <c r="N91" s="22"/>
      <c r="P91" s="488"/>
      <c r="Q91" s="344"/>
      <c r="R91" s="344"/>
      <c r="S91" s="195"/>
    </row>
    <row r="92" spans="1:31" ht="12.75" customHeight="1" x14ac:dyDescent="0.2">
      <c r="C92" s="486"/>
      <c r="D92" s="247" t="s">
        <v>1376</v>
      </c>
      <c r="E92" s="266" t="str">
        <f>Translations!$B$615</f>
        <v>Osiągnięcie wartości docelowych</v>
      </c>
      <c r="H92" s="498"/>
      <c r="L92" s="499"/>
      <c r="N92" s="492"/>
      <c r="P92" s="488"/>
      <c r="Q92" s="344"/>
      <c r="R92" s="500"/>
      <c r="S92" s="195"/>
    </row>
    <row r="93" spans="1:31" ht="25.5" customHeight="1" x14ac:dyDescent="0.2">
      <c r="C93" s="486"/>
      <c r="D93" s="354"/>
      <c r="E93" s="852" t="str">
        <f>Translations!$B$630</f>
        <v>Na podstawie wprowadzonych powyżej wartości osiągnięcie wartości docelowych specyficznych emisji oraz, jeśeli dotyczy, wartości docelowych bezwzględnej wielkości emisji, jest automatycznie obliczana Based on the entries above the achievement of the specific emission targets and, where relevant, the absolute emission targets is automatically calculated. In addition, an indication of whether a planned cessation has indeed occurred is given.</v>
      </c>
      <c r="F93" s="852"/>
      <c r="G93" s="852"/>
      <c r="H93" s="852"/>
      <c r="I93" s="852"/>
      <c r="J93" s="852"/>
      <c r="K93" s="852"/>
      <c r="L93" s="852"/>
      <c r="M93" s="852"/>
      <c r="N93" s="1246"/>
    </row>
    <row r="94" spans="1:31" ht="12.75" customHeight="1" x14ac:dyDescent="0.2">
      <c r="C94" s="486"/>
      <c r="D94" s="354"/>
      <c r="E94" s="354"/>
      <c r="F94" s="354"/>
      <c r="G94" s="354"/>
      <c r="H94" s="514"/>
      <c r="I94" s="272">
        <f t="shared" ref="I94" si="74">INDEX(EUconst_EndOfPeriods,Z64)</f>
        <v>2025</v>
      </c>
      <c r="J94" s="358">
        <f t="shared" ref="J94" si="75">INDEX(EUconst_EndOfPeriods,AA64)</f>
        <v>2030</v>
      </c>
      <c r="K94" s="358">
        <f t="shared" ref="K94" si="76">INDEX(EUconst_EndOfPeriods,AB64)</f>
        <v>2035</v>
      </c>
      <c r="L94" s="358">
        <f t="shared" ref="L94" si="77">INDEX(EUconst_EndOfPeriods,AC64)</f>
        <v>2040</v>
      </c>
      <c r="M94" s="358">
        <f t="shared" ref="M94" si="78">INDEX(EUconst_EndOfPeriods,AD64)</f>
        <v>2045</v>
      </c>
      <c r="N94" s="358">
        <f t="shared" ref="N94" si="79">INDEX(EUconst_EndOfPeriods,AE64)</f>
        <v>2050</v>
      </c>
      <c r="W94" s="110" t="s">
        <v>711</v>
      </c>
      <c r="Z94" s="469">
        <f>I94</f>
        <v>2025</v>
      </c>
      <c r="AA94" s="469">
        <f t="shared" ref="AA94" si="80">J94</f>
        <v>2030</v>
      </c>
      <c r="AB94" s="469">
        <f t="shared" ref="AB94" si="81">K94</f>
        <v>2035</v>
      </c>
      <c r="AC94" s="469">
        <f t="shared" ref="AC94" si="82">L94</f>
        <v>2040</v>
      </c>
      <c r="AD94" s="469">
        <f t="shared" ref="AD94" si="83">M94</f>
        <v>2045</v>
      </c>
      <c r="AE94" s="469">
        <f t="shared" ref="AE94" si="84">N94</f>
        <v>2050</v>
      </c>
    </row>
    <row r="95" spans="1:31" ht="12.75" customHeight="1" x14ac:dyDescent="0.2">
      <c r="A95" s="147"/>
      <c r="B95" s="173"/>
      <c r="C95" s="486"/>
      <c r="D95" s="337" t="s">
        <v>117</v>
      </c>
      <c r="E95" s="931" t="str">
        <f>Translations!$B$631</f>
        <v>Osiągnięto wartości docelowe dla specyficznych emisji</v>
      </c>
      <c r="F95" s="931"/>
      <c r="G95" s="931"/>
      <c r="H95" s="1247"/>
      <c r="I95" s="93" t="str">
        <f>IF(OR(I94&gt;CNTR_ReportingYear-1,COLUMNS($I94:I94)&lt;$Z58,COLUMNS($I94:I94)&gt;=$AC58),"",IF(I67="",FALSE,I67&lt;=I81))</f>
        <v/>
      </c>
      <c r="J95" s="94" t="str">
        <f>IF(OR(J94&gt;CNTR_ReportingYear-1,COLUMNS($I94:J94)&lt;$Z58,COLUMNS($I94:J94)&gt;=$AC58),"",IF(J67="",FALSE,J67&lt;=J81))</f>
        <v/>
      </c>
      <c r="K95" s="94" t="str">
        <f>IF(OR(K94&gt;CNTR_ReportingYear-1,COLUMNS($I94:K94)&lt;$Z58,COLUMNS($I94:K94)&gt;=$AC58),"",IF(K67="",FALSE,K67&lt;=K81))</f>
        <v/>
      </c>
      <c r="L95" s="94" t="str">
        <f>IF(OR(L94&gt;CNTR_ReportingYear-1,COLUMNS($I94:L94)&lt;$Z58,COLUMNS($I94:L94)&gt;=$AC58),"",IF(L67="",FALSE,L67&lt;=L81))</f>
        <v/>
      </c>
      <c r="M95" s="94" t="str">
        <f>IF(OR(M94&gt;CNTR_ReportingYear-1,COLUMNS($I94:M94)&lt;$Z58,COLUMNS($I94:M94)&gt;=$AC58),"",IF(M67="",FALSE,M67&lt;=M81))</f>
        <v/>
      </c>
      <c r="N95" s="94" t="str">
        <f>IF(OR(N94&gt;CNTR_ReportingYear-1,COLUMNS($I94:N94)&lt;$Z58,COLUMNS($I94:N94)&gt;=$AC58),"",IF(N67="",FALSE,N67&lt;=N81))</f>
        <v/>
      </c>
      <c r="Q95" s="344"/>
      <c r="R95" s="344"/>
      <c r="S95" s="195"/>
      <c r="W95" s="340" t="str">
        <f>I58</f>
        <v/>
      </c>
      <c r="Y95" s="110" t="s">
        <v>808</v>
      </c>
      <c r="Z95" s="469" t="b">
        <f>AND(CNTR_ExistSubInstEntries,OR($W95="",INDEX($Z:$Z,MATCH(EUconst_StartRow&amp;$W95,$X:$X,0))&gt;COLUMNS($Z94:Z94),INDEX($AC:$AC,MATCH(EUconst_CessationRow&amp;$W95,$AA:$AA,0))&lt;=COLUMNS($Z94:Z94),CNTR_CNRPeriodNr&lt;COLUMNS($Z94:Z94)))</f>
        <v>1</v>
      </c>
      <c r="AA95" s="469" t="b">
        <f>AND(CNTR_ExistSubInstEntries,OR($W95="",INDEX($Z:$Z,MATCH(EUconst_StartRow&amp;$W95,$X:$X,0))&gt;COLUMNS($Z94:AA94),INDEX($AC:$AC,MATCH(EUconst_CessationRow&amp;$W95,$AA:$AA,0))&lt;=COLUMNS($Z94:AA94),CNTR_CNRPeriodNr&lt;COLUMNS($Z94:AA94)))</f>
        <v>1</v>
      </c>
      <c r="AB95" s="469" t="b">
        <f>AND(CNTR_ExistSubInstEntries,OR($W95="",INDEX($Z:$Z,MATCH(EUconst_StartRow&amp;$W95,$X:$X,0))&gt;COLUMNS($Z94:AB94),INDEX($AC:$AC,MATCH(EUconst_CessationRow&amp;$W95,$AA:$AA,0))&lt;=COLUMNS($Z94:AB94),CNTR_CNRPeriodNr&lt;COLUMNS($Z94:AB94)))</f>
        <v>1</v>
      </c>
      <c r="AC95" s="469" t="b">
        <f>AND(CNTR_ExistSubInstEntries,OR($W95="",INDEX($Z:$Z,MATCH(EUconst_StartRow&amp;$W95,$X:$X,0))&gt;COLUMNS($Z94:AC94),INDEX($AC:$AC,MATCH(EUconst_CessationRow&amp;$W95,$AA:$AA,0))&lt;=COLUMNS($Z94:AC94),CNTR_CNRPeriodNr&lt;COLUMNS($Z94:AC94)))</f>
        <v>1</v>
      </c>
      <c r="AD95" s="469" t="b">
        <f>AND(CNTR_ExistSubInstEntries,OR($W95="",INDEX($Z:$Z,MATCH(EUconst_StartRow&amp;$W95,$X:$X,0))&gt;COLUMNS($Z94:AD94),INDEX($AC:$AC,MATCH(EUconst_CessationRow&amp;$W95,$AA:$AA,0))&lt;=COLUMNS($Z94:AD94),CNTR_CNRPeriodNr&lt;COLUMNS($Z94:AD94)))</f>
        <v>1</v>
      </c>
      <c r="AE95" s="469" t="b">
        <f>AND(CNTR_ExistSubInstEntries,OR($W95="",INDEX($Z:$Z,MATCH(EUconst_StartRow&amp;$W95,$X:$X,0))&gt;COLUMNS($Z94:AE94),INDEX($AC:$AC,MATCH(EUconst_CessationRow&amp;$W95,$AA:$AA,0))&lt;=COLUMNS($Z94:AE94),CNTR_CNRPeriodNr&lt;COLUMNS($Z94:AE94)))</f>
        <v>1</v>
      </c>
    </row>
    <row r="96" spans="1:31" ht="12.75" customHeight="1" x14ac:dyDescent="0.2">
      <c r="A96" s="147"/>
      <c r="B96" s="173"/>
      <c r="C96" s="486"/>
      <c r="D96" s="337" t="s">
        <v>118</v>
      </c>
      <c r="E96" s="1248" t="str">
        <f>Translations!$B$632</f>
        <v>Osiągnięto wartości docelowe dla bezwzględnych emisji</v>
      </c>
      <c r="F96" s="1248"/>
      <c r="G96" s="1248"/>
      <c r="H96" s="1249"/>
      <c r="I96" s="95" t="str">
        <f>IF(OR(I94&gt;CNTR_ReportingYear-1,COLUMNS($I94:I94)&lt;$Z58,COLUMNS($I94:I94)&gt;=$AC58),"",IF(I83="",Euconst_NA,IF(I68="",FALSE,I68&lt;=I83)))</f>
        <v/>
      </c>
      <c r="J96" s="96" t="str">
        <f>IF(OR(J94&gt;CNTR_ReportingYear-1,COLUMNS($I94:J94)&lt;$Z58,COLUMNS($I94:J94)&gt;=$AC58),"",IF(J83="",Euconst_NA,IF(J68="",FALSE,J68&lt;=J83)))</f>
        <v/>
      </c>
      <c r="K96" s="96" t="str">
        <f>IF(OR(K94&gt;CNTR_ReportingYear-1,COLUMNS($I94:K94)&lt;$Z58,COLUMNS($I94:K94)&gt;=$AC58),"",IF(K83="",Euconst_NA,IF(K68="",FALSE,K68&lt;=K83)))</f>
        <v/>
      </c>
      <c r="L96" s="96" t="str">
        <f>IF(OR(L94&gt;CNTR_ReportingYear-1,COLUMNS($I94:L94)&lt;$Z58,COLUMNS($I94:L94)&gt;=$AC58),"",IF(L83="",Euconst_NA,IF(L68="",FALSE,L68&lt;=L83)))</f>
        <v/>
      </c>
      <c r="M96" s="96" t="str">
        <f>IF(OR(M94&gt;CNTR_ReportingYear-1,COLUMNS($I94:M94)&lt;$Z58,COLUMNS($I94:M94)&gt;=$AC58),"",IF(M83="",Euconst_NA,IF(M68="",FALSE,M68&lt;=M83)))</f>
        <v/>
      </c>
      <c r="N96" s="96" t="str">
        <f>IF(OR(N94&gt;CNTR_ReportingYear-1,COLUMNS($I94:N94)&lt;$Z58,COLUMNS($I94:N94)&gt;=$AC58),"",IF(N83="",Euconst_NA,IF(N68="",FALSE,N68&lt;=N83)))</f>
        <v/>
      </c>
      <c r="Q96" s="344"/>
      <c r="R96" s="344"/>
      <c r="S96" s="195"/>
      <c r="W96" s="340" t="str">
        <f>W95</f>
        <v/>
      </c>
      <c r="Z96" s="469" t="b">
        <f>AND(CNTR_ExistSubInstEntries,OR($W96="",INDEX($Z:$Z,MATCH(EUconst_StartRow&amp;$W96,$X:$X,0))&gt;COLUMNS($Z95:Z95),INDEX($AC:$AC,MATCH(EUconst_CessationRow&amp;$W96,$AA:$AA,0))&lt;=COLUMNS($Z95:Z95),CNTR_CNRPeriodNr&lt;COLUMNS($Z95:Z95)))</f>
        <v>1</v>
      </c>
      <c r="AA96" s="469" t="b">
        <f>AND(CNTR_ExistSubInstEntries,OR($W96="",INDEX($Z:$Z,MATCH(EUconst_StartRow&amp;$W96,$X:$X,0))&gt;COLUMNS($Z95:AA95),INDEX($AC:$AC,MATCH(EUconst_CessationRow&amp;$W96,$AA:$AA,0))&lt;=COLUMNS($Z95:AA95),CNTR_CNRPeriodNr&lt;COLUMNS($Z95:AA95)))</f>
        <v>1</v>
      </c>
      <c r="AB96" s="469" t="b">
        <f>AND(CNTR_ExistSubInstEntries,OR($W96="",INDEX($Z:$Z,MATCH(EUconst_StartRow&amp;$W96,$X:$X,0))&gt;COLUMNS($Z95:AB95),INDEX($AC:$AC,MATCH(EUconst_CessationRow&amp;$W96,$AA:$AA,0))&lt;=COLUMNS($Z95:AB95),CNTR_CNRPeriodNr&lt;COLUMNS($Z95:AB95)))</f>
        <v>1</v>
      </c>
      <c r="AC96" s="469" t="b">
        <f>AND(CNTR_ExistSubInstEntries,OR($W96="",INDEX($Z:$Z,MATCH(EUconst_StartRow&amp;$W96,$X:$X,0))&gt;COLUMNS($Z95:AC95),INDEX($AC:$AC,MATCH(EUconst_CessationRow&amp;$W96,$AA:$AA,0))&lt;=COLUMNS($Z95:AC95),CNTR_CNRPeriodNr&lt;COLUMNS($Z95:AC95)))</f>
        <v>1</v>
      </c>
      <c r="AD96" s="469" t="b">
        <f>AND(CNTR_ExistSubInstEntries,OR($W96="",INDEX($Z:$Z,MATCH(EUconst_StartRow&amp;$W96,$X:$X,0))&gt;COLUMNS($Z95:AD95),INDEX($AC:$AC,MATCH(EUconst_CessationRow&amp;$W96,$AA:$AA,0))&lt;=COLUMNS($Z95:AD95),CNTR_CNRPeriodNr&lt;COLUMNS($Z95:AD95)))</f>
        <v>1</v>
      </c>
      <c r="AE96" s="469" t="b">
        <f>AND(CNTR_ExistSubInstEntries,OR($W96="",INDEX($Z:$Z,MATCH(EUconst_StartRow&amp;$W96,$X:$X,0))&gt;COLUMNS($Z95:AE95),INDEX($AC:$AC,MATCH(EUconst_CessationRow&amp;$W96,$AA:$AA,0))&lt;=COLUMNS($Z95:AE95),CNTR_CNRPeriodNr&lt;COLUMNS($Z95:AE95)))</f>
        <v>1</v>
      </c>
    </row>
    <row r="97" spans="1:32" ht="12.75" customHeight="1" thickBot="1" x14ac:dyDescent="0.25">
      <c r="A97" s="147"/>
      <c r="B97" s="173"/>
      <c r="C97" s="486"/>
      <c r="D97" s="337" t="s">
        <v>119</v>
      </c>
      <c r="E97" s="1250" t="s">
        <v>809</v>
      </c>
      <c r="F97" s="1250"/>
      <c r="G97" s="1250"/>
      <c r="H97" s="1251"/>
      <c r="I97" s="97" t="str">
        <f>IF(OR(I94&gt;CNTR_ReportingYear-1,COLUMNS($I94:I94)&lt;$Z58,COLUMNS($I94:I94)&gt;$AC58),"",IF(COLUMNS($I94:I94)&lt;&gt;$AC58,Euconst_NA,I69=TRUE))</f>
        <v/>
      </c>
      <c r="J97" s="97" t="str">
        <f>IF(OR(J94&gt;CNTR_ReportingYear-1,COLUMNS($I94:J94)&lt;$Z58,COLUMNS($I94:J94)&gt;$AC58),"",IF(COLUMNS($I94:J94)&lt;&gt;$AC58,Euconst_NA,J69=TRUE))</f>
        <v/>
      </c>
      <c r="K97" s="97" t="str">
        <f>IF(OR(K94&gt;CNTR_ReportingYear-1,COLUMNS($I94:K94)&lt;$Z58,COLUMNS($I94:K94)&gt;$AC58),"",IF(COLUMNS($I94:K94)&lt;&gt;$AC58,Euconst_NA,K69=TRUE))</f>
        <v/>
      </c>
      <c r="L97" s="97" t="str">
        <f>IF(OR(L94&gt;CNTR_ReportingYear-1,COLUMNS($I94:L94)&lt;$Z58,COLUMNS($I94:L94)&gt;$AC58),"",IF(COLUMNS($I94:L94)&lt;&gt;$AC58,Euconst_NA,L69=TRUE))</f>
        <v/>
      </c>
      <c r="M97" s="97" t="str">
        <f>IF(OR(M94&gt;CNTR_ReportingYear-1,COLUMNS($I94:M94)&lt;$Z58,COLUMNS($I94:M94)&gt;$AC58),"",IF(COLUMNS($I94:M94)&lt;&gt;$AC58,Euconst_NA,M69=TRUE))</f>
        <v/>
      </c>
      <c r="N97" s="97" t="str">
        <f>IF(OR(N94&gt;CNTR_ReportingYear-1,COLUMNS($I94:N94)&lt;$Z58,COLUMNS($I94:N94)&gt;$AC58),"",IF(COLUMNS($I94:N94)&lt;&gt;$AC58,Euconst_NA,N69=TRUE))</f>
        <v/>
      </c>
      <c r="Q97" s="344"/>
      <c r="R97" s="344"/>
      <c r="S97" s="195"/>
      <c r="W97" s="340" t="str">
        <f>W96</f>
        <v/>
      </c>
      <c r="Z97" s="469" t="b">
        <f>AND(CNTR_ExistSubInstEntries,OR($W97="",INDEX($Z:$Z,MATCH(EUconst_StartRow&amp;$W97,$X:$X,0))&gt;COLUMNS($Z94:Z94),INDEX($AC:$AC,MATCH(EUconst_CessationRow&amp;$W97,$AA:$AA,0))&lt;COLUMNS($Z94:Z94),CNTR_CNRPeriodNr&lt;COLUMNS($Z94:Z94)))</f>
        <v>1</v>
      </c>
      <c r="AA97" s="469" t="b">
        <f>AND(CNTR_ExistSubInstEntries,OR($W97="",INDEX($Z:$Z,MATCH(EUconst_StartRow&amp;$W97,$X:$X,0))&gt;COLUMNS($Z94:AA94),INDEX($AC:$AC,MATCH(EUconst_CessationRow&amp;$W97,$AA:$AA,0))&lt;COLUMNS($Z94:AA94),CNTR_CNRPeriodNr&lt;COLUMNS($Z94:AA94)))</f>
        <v>1</v>
      </c>
      <c r="AB97" s="469" t="b">
        <f>AND(CNTR_ExistSubInstEntries,OR($W97="",INDEX($Z:$Z,MATCH(EUconst_StartRow&amp;$W97,$X:$X,0))&gt;COLUMNS($Z94:AB94),INDEX($AC:$AC,MATCH(EUconst_CessationRow&amp;$W97,$AA:$AA,0))&lt;COLUMNS($Z94:AB94),CNTR_CNRPeriodNr&lt;COLUMNS($Z94:AB94)))</f>
        <v>1</v>
      </c>
      <c r="AC97" s="469" t="b">
        <f>AND(CNTR_ExistSubInstEntries,OR($W97="",INDEX($Z:$Z,MATCH(EUconst_StartRow&amp;$W97,$X:$X,0))&gt;COLUMNS($Z94:AC94),INDEX($AC:$AC,MATCH(EUconst_CessationRow&amp;$W97,$AA:$AA,0))&lt;COLUMNS($Z94:AC94),CNTR_CNRPeriodNr&lt;COLUMNS($Z94:AC94)))</f>
        <v>1</v>
      </c>
      <c r="AD97" s="469" t="b">
        <f>AND(CNTR_ExistSubInstEntries,OR($W97="",INDEX($Z:$Z,MATCH(EUconst_StartRow&amp;$W97,$X:$X,0))&gt;COLUMNS($Z94:AD94),INDEX($AC:$AC,MATCH(EUconst_CessationRow&amp;$W97,$AA:$AA,0))&lt;COLUMNS($Z94:AD94),CNTR_CNRPeriodNr&lt;COLUMNS($Z94:AD94)))</f>
        <v>1</v>
      </c>
      <c r="AE97" s="469" t="b">
        <f>AND(CNTR_ExistSubInstEntries,OR($W97="",INDEX($Z:$Z,MATCH(EUconst_StartRow&amp;$W97,$X:$X,0))&gt;COLUMNS($Z94:AE94),INDEX($AC:$AC,MATCH(EUconst_CessationRow&amp;$W97,$AA:$AA,0))&lt;COLUMNS($Z94:AE94),CNTR_CNRPeriodNr&lt;COLUMNS($Z94:AE94)))</f>
        <v>1</v>
      </c>
    </row>
    <row r="98" spans="1:32" ht="12.75" customHeight="1" x14ac:dyDescent="0.2">
      <c r="A98" s="147"/>
      <c r="B98" s="173"/>
      <c r="C98" s="486"/>
      <c r="D98" s="337" t="s">
        <v>120</v>
      </c>
      <c r="E98" s="1252" t="str">
        <f>Translations!$B$633</f>
        <v>Osiągnięto wszystkie wartości docelowe</v>
      </c>
      <c r="F98" s="1252"/>
      <c r="G98" s="1252"/>
      <c r="H98" s="1253"/>
      <c r="I98" s="98" t="str">
        <f>IFERROR(IF(Z98,"",AND(I95:I97)),"")</f>
        <v/>
      </c>
      <c r="J98" s="99" t="str">
        <f t="shared" ref="J98" si="85">IFERROR(IF(AA98,"",AND(J95:J97)),"")</f>
        <v/>
      </c>
      <c r="K98" s="99" t="str">
        <f t="shared" ref="K98" si="86">IFERROR(IF(AB98,"",AND(K95:K97)),"")</f>
        <v/>
      </c>
      <c r="L98" s="99" t="str">
        <f t="shared" ref="L98" si="87">IFERROR(IF(AC98,"",AND(L95:L97)),"")</f>
        <v/>
      </c>
      <c r="M98" s="99" t="str">
        <f t="shared" ref="M98" si="88">IFERROR(IF(AD98,"",AND(M95:M97)),"")</f>
        <v/>
      </c>
      <c r="N98" s="99" t="str">
        <f t="shared" ref="N98" si="89">IFERROR(IF(AE98,"",AND(N95:N97)),"")</f>
        <v/>
      </c>
      <c r="P98" s="275" t="str">
        <f>EUConst_TargetsMet&amp;I58</f>
        <v>TargetsMet_</v>
      </c>
      <c r="Q98" s="344"/>
      <c r="R98" s="344"/>
      <c r="S98" s="195"/>
      <c r="W98" s="340" t="str">
        <f>I58</f>
        <v/>
      </c>
      <c r="Z98" s="469" t="b">
        <f>AND(CNTR_ExistSubInstEntries,OR($W98="",INDEX($Z:$Z,MATCH(EUconst_StartRow&amp;$W98,$X:$X,0))&gt;COLUMNS($Z94:Z94),INDEX($AC:$AC,MATCH(EUconst_CessationRow&amp;$W98,$AA:$AA,0))&lt;COLUMNS($Z94:Z94),CNTR_CNRPeriodNr&lt;COLUMNS($Z94:Z94)))</f>
        <v>1</v>
      </c>
      <c r="AA98" s="469" t="b">
        <f>AND(CNTR_ExistSubInstEntries,OR($W98="",INDEX($Z:$Z,MATCH(EUconst_StartRow&amp;$W98,$X:$X,0))&gt;COLUMNS($Z94:AA94),INDEX($AC:$AC,MATCH(EUconst_CessationRow&amp;$W98,$AA:$AA,0))&lt;COLUMNS($Z94:AA94),CNTR_CNRPeriodNr&lt;COLUMNS($Z94:AA94)))</f>
        <v>1</v>
      </c>
      <c r="AB98" s="469" t="b">
        <f>AND(CNTR_ExistSubInstEntries,OR($W98="",INDEX($Z:$Z,MATCH(EUconst_StartRow&amp;$W98,$X:$X,0))&gt;COLUMNS($Z94:AB94),INDEX($AC:$AC,MATCH(EUconst_CessationRow&amp;$W98,$AA:$AA,0))&lt;COLUMNS($Z94:AB94),CNTR_CNRPeriodNr&lt;COLUMNS($Z94:AB94)))</f>
        <v>1</v>
      </c>
      <c r="AC98" s="469" t="b">
        <f>AND(CNTR_ExistSubInstEntries,OR($W98="",INDEX($Z:$Z,MATCH(EUconst_StartRow&amp;$W98,$X:$X,0))&gt;COLUMNS($Z94:AC94),INDEX($AC:$AC,MATCH(EUconst_CessationRow&amp;$W98,$AA:$AA,0))&lt;COLUMNS($Z94:AC94),CNTR_CNRPeriodNr&lt;COLUMNS($Z94:AC94)))</f>
        <v>1</v>
      </c>
      <c r="AD98" s="469" t="b">
        <f>AND(CNTR_ExistSubInstEntries,OR($W98="",INDEX($Z:$Z,MATCH(EUconst_StartRow&amp;$W98,$X:$X,0))&gt;COLUMNS($Z94:AD94),INDEX($AC:$AC,MATCH(EUconst_CessationRow&amp;$W98,$AA:$AA,0))&lt;COLUMNS($Z94:AD94),CNTR_CNRPeriodNr&lt;COLUMNS($Z94:AD94)))</f>
        <v>1</v>
      </c>
      <c r="AE98" s="469" t="b">
        <f>AND(CNTR_ExistSubInstEntries,OR($W98="",INDEX($Z:$Z,MATCH(EUconst_StartRow&amp;$W98,$X:$X,0))&gt;COLUMNS($Z94:AE94),INDEX($AC:$AC,MATCH(EUconst_CessationRow&amp;$W98,$AA:$AA,0))&lt;COLUMNS($Z94:AE94),CNTR_CNRPeriodNr&lt;COLUMNS($Z94:AE94)))</f>
        <v>1</v>
      </c>
    </row>
    <row r="99" spans="1:32" ht="5.0999999999999996" customHeight="1" x14ac:dyDescent="0.2">
      <c r="A99" s="147"/>
      <c r="B99" s="173"/>
      <c r="C99" s="486"/>
      <c r="D99" s="345"/>
      <c r="N99" s="492"/>
      <c r="P99" s="453"/>
    </row>
    <row r="100" spans="1:32" ht="12.75" customHeight="1" x14ac:dyDescent="0.2">
      <c r="C100" s="486"/>
      <c r="D100" s="247" t="s">
        <v>1377</v>
      </c>
      <c r="E100" s="980" t="str">
        <f>Translations!$B$612</f>
        <v>Uwagi</v>
      </c>
      <c r="F100" s="980"/>
      <c r="G100" s="980"/>
      <c r="H100" s="980"/>
      <c r="I100" s="980"/>
      <c r="J100" s="980"/>
      <c r="K100" s="980"/>
      <c r="L100" s="980"/>
      <c r="M100" s="980"/>
      <c r="N100" s="981"/>
      <c r="P100" s="344"/>
      <c r="Q100" s="344"/>
      <c r="R100" s="344"/>
      <c r="S100" s="195"/>
    </row>
    <row r="101" spans="1:32" ht="38.85" customHeight="1" x14ac:dyDescent="0.2">
      <c r="A101" s="147"/>
      <c r="B101" s="173"/>
      <c r="C101" s="486"/>
      <c r="D101" s="345"/>
      <c r="E101" s="1254"/>
      <c r="F101" s="1255"/>
      <c r="G101" s="1255"/>
      <c r="H101" s="1255"/>
      <c r="I101" s="1255"/>
      <c r="J101" s="1255"/>
      <c r="K101" s="1255"/>
      <c r="L101" s="1255"/>
      <c r="M101" s="1255"/>
      <c r="N101" s="1256"/>
      <c r="P101" s="453"/>
    </row>
    <row r="102" spans="1:32" ht="12.75" customHeight="1" x14ac:dyDescent="0.2">
      <c r="A102" s="147"/>
      <c r="B102" s="173"/>
      <c r="C102" s="517"/>
      <c r="D102" s="518"/>
      <c r="E102" s="519"/>
      <c r="F102" s="519"/>
      <c r="G102" s="519"/>
      <c r="H102" s="519"/>
      <c r="I102" s="519"/>
      <c r="J102" s="519"/>
      <c r="K102" s="519"/>
      <c r="L102" s="519"/>
      <c r="M102" s="519"/>
      <c r="N102" s="520"/>
    </row>
    <row r="103" spans="1:32" ht="12.75" customHeight="1" thickBot="1" x14ac:dyDescent="0.25">
      <c r="A103" s="147"/>
      <c r="E103" s="334"/>
      <c r="F103" s="183"/>
      <c r="G103" s="183"/>
      <c r="H103" s="183"/>
      <c r="I103" s="183"/>
      <c r="J103" s="183"/>
      <c r="K103" s="183"/>
      <c r="L103" s="183"/>
      <c r="M103" s="183"/>
      <c r="N103" s="183"/>
    </row>
    <row r="104" spans="1:32" ht="12.75" customHeight="1" thickBot="1" x14ac:dyDescent="0.3">
      <c r="A104" s="147"/>
      <c r="C104" s="335"/>
      <c r="D104" s="335"/>
      <c r="E104" s="335"/>
      <c r="F104" s="335"/>
      <c r="G104" s="335"/>
      <c r="H104" s="335"/>
      <c r="I104" s="335"/>
      <c r="J104" s="335"/>
      <c r="K104" s="335"/>
      <c r="L104" s="335"/>
      <c r="M104" s="335"/>
      <c r="N104" s="335"/>
    </row>
    <row r="105" spans="1:32" s="246" customFormat="1" ht="18" customHeight="1" thickBot="1" x14ac:dyDescent="0.25">
      <c r="A105" s="482">
        <f>C105</f>
        <v>3</v>
      </c>
      <c r="B105" s="186"/>
      <c r="C105" s="483">
        <f>C58+1</f>
        <v>3</v>
      </c>
      <c r="D105" s="1271" t="str">
        <f>Translations!$B$616</f>
        <v>Podinstalacja</v>
      </c>
      <c r="E105" s="1272"/>
      <c r="F105" s="1272"/>
      <c r="G105" s="1272"/>
      <c r="H105" s="1273"/>
      <c r="I105" s="1274" t="str">
        <f>IF(C105&gt;MAX(CNTR_SubInstListSorting),"",INDEX(CNTR_SubInstListNames,MATCH($C105,CNTR_SubInstListSorting,0)))</f>
        <v/>
      </c>
      <c r="J105" s="1275"/>
      <c r="K105" s="1275"/>
      <c r="L105" s="1275"/>
      <c r="M105" s="1275"/>
      <c r="N105" s="1276"/>
      <c r="O105" s="176"/>
      <c r="P105" s="118" t="str">
        <f>IF(CNTR_ExistSubInstEntries,IF(I105&lt;&gt;"",I105,""),"BM: " &amp; C105)</f>
        <v/>
      </c>
      <c r="Q105" s="110"/>
      <c r="R105" s="110"/>
      <c r="S105" s="417">
        <f>MAX(CNTR_SubInstListSorting)</f>
        <v>0</v>
      </c>
      <c r="T105" s="110"/>
      <c r="U105" s="110"/>
      <c r="V105" s="110"/>
      <c r="W105" s="110"/>
      <c r="X105" s="118" t="str">
        <f>EUconst_StartRow&amp;I105</f>
        <v>Start_</v>
      </c>
      <c r="Y105" s="244" t="str">
        <f>IF($I105="","",INDEX(c_CNPSummary!$G:$G,MATCH($X105,c_CNPSummary!$P:$P,0)))</f>
        <v/>
      </c>
      <c r="Z105" s="244" t="str">
        <f>IF($I105="","",IF(Y105=INDEX(EUconst_SubinstallationStart,1),1,IF(Y105=INDEX(EUconst_SubinstallationStart,2),2,MATCH(Y105,EUconst_Periods,0))))</f>
        <v/>
      </c>
      <c r="AA105" s="118" t="str">
        <f>EUconst_CessationRow&amp;I105</f>
        <v>Cessation_</v>
      </c>
      <c r="AB105" s="244" t="str">
        <f>IF($I105="","",INDEX(c_CNPSummary!$G:$G,MATCH($AA105,c_CNPSummary!$P:$P,0)))</f>
        <v/>
      </c>
      <c r="AC105" s="244" t="str">
        <f>IFERROR(IF(OR(I105="",AB105=""),"",IF(AB105=INDEX(EUconst_SubinstallationCessation,1),10,IF(AB105=INDEX(EUconst_SubinstallationCessation,2),1,MATCH(AB105,EUconst_Periods,0)))),10)</f>
        <v/>
      </c>
      <c r="AD105" s="116"/>
      <c r="AE105" s="484" t="b">
        <f>AND(CNTR_ExistSubInstEntries,I105="")</f>
        <v>1</v>
      </c>
      <c r="AF105" s="116"/>
    </row>
    <row r="106" spans="1:32" ht="12.75" customHeight="1" x14ac:dyDescent="0.2">
      <c r="C106" s="485"/>
      <c r="D106" s="183"/>
      <c r="E106" s="1161" t="str">
        <f>Translations!$B$617</f>
        <v>Nazwa podinstalacji/innego procesu jest wyświetlana automatycznie na podstawie danych wprowadzonych w arkuszu „c_CNPSummary”.</v>
      </c>
      <c r="F106" s="1277"/>
      <c r="G106" s="1277"/>
      <c r="H106" s="1277"/>
      <c r="I106" s="1277"/>
      <c r="J106" s="1277"/>
      <c r="K106" s="1277"/>
      <c r="L106" s="1277"/>
      <c r="M106" s="1277"/>
      <c r="N106" s="1278"/>
      <c r="P106" s="344"/>
      <c r="Q106" s="344"/>
      <c r="R106" s="344"/>
      <c r="S106" s="195"/>
    </row>
    <row r="107" spans="1:32" ht="5.0999999999999996" customHeight="1" x14ac:dyDescent="0.2">
      <c r="A107" s="147"/>
      <c r="B107" s="173"/>
      <c r="C107" s="486"/>
      <c r="D107" s="345"/>
      <c r="E107" s="456"/>
      <c r="F107" s="456"/>
      <c r="G107" s="456"/>
      <c r="H107" s="487"/>
      <c r="I107" s="20"/>
      <c r="J107" s="20"/>
      <c r="K107" s="21"/>
      <c r="L107" s="20"/>
      <c r="M107" s="20"/>
      <c r="N107" s="22"/>
      <c r="P107" s="488"/>
      <c r="Q107" s="344"/>
      <c r="R107" s="344"/>
      <c r="S107" s="195"/>
    </row>
    <row r="108" spans="1:32" ht="12.75" customHeight="1" x14ac:dyDescent="0.2">
      <c r="C108" s="486"/>
      <c r="D108" s="247" t="s">
        <v>114</v>
      </c>
      <c r="E108" s="266" t="str">
        <f>Translations!$B$618</f>
        <v>Rzeczywiste emisje</v>
      </c>
      <c r="F108" s="489"/>
      <c r="G108" s="490"/>
      <c r="H108" s="491"/>
      <c r="N108" s="492"/>
      <c r="P108" s="344"/>
      <c r="Q108" s="344"/>
      <c r="R108" s="344"/>
      <c r="S108" s="195"/>
    </row>
    <row r="109" spans="1:32" ht="15" customHeight="1" x14ac:dyDescent="0.2">
      <c r="C109" s="486"/>
      <c r="D109" s="247"/>
      <c r="E109" s="852" t="str">
        <f>Translations!$B$619</f>
        <v>Proszę podać rzeczywiste indywidualne poziomy emisji (zgodnie z emisjami przypisanymi zgodnie z zasadami FAR i MRR) na koniec każdego pięcioletniego okresu.</v>
      </c>
      <c r="F109" s="852"/>
      <c r="G109" s="852"/>
      <c r="H109" s="852"/>
      <c r="I109" s="852"/>
      <c r="J109" s="852"/>
      <c r="K109" s="852"/>
      <c r="L109" s="852"/>
      <c r="M109" s="852"/>
      <c r="N109" s="1246"/>
      <c r="P109" s="344"/>
      <c r="Q109" s="344"/>
      <c r="R109" s="344"/>
      <c r="S109" s="195"/>
    </row>
    <row r="110" spans="1:32" ht="38.25" customHeight="1" x14ac:dyDescent="0.2">
      <c r="C110" s="486"/>
      <c r="D110" s="247"/>
      <c r="E110" s="852" t="str">
        <f>Translations!$B$620</f>
        <v xml:space="preserve">Indywidualne poziomy emisji powinny zostać obliczone poprzez podzielenie przypisanych emisji przez poziom działalności, obie wartości oparte na odpowiednich zasadach FAR, zgodnie z danymi wprowadzonymi w raportach ALC za dany rok. W przypadku procesów  nie objętych wskaźnikiem emisyjności podinstalacji, prosimy upewnić się, że emisje odnoszą się do odpowiednich jednostek produkcji wskazanych w arkuszu [C.I.3] ostatniego PNK. </v>
      </c>
      <c r="F110" s="852"/>
      <c r="G110" s="852"/>
      <c r="H110" s="852"/>
      <c r="I110" s="852"/>
      <c r="J110" s="852"/>
      <c r="K110" s="852"/>
      <c r="L110" s="852"/>
      <c r="M110" s="852"/>
      <c r="N110" s="1246"/>
      <c r="P110" s="344"/>
      <c r="Q110" s="344"/>
      <c r="R110" s="344"/>
      <c r="S110" s="195"/>
    </row>
    <row r="111" spans="1:32" ht="12.75" customHeight="1" x14ac:dyDescent="0.2">
      <c r="C111" s="486"/>
      <c r="D111" s="247"/>
      <c r="E111" s="852" t="str">
        <f>Translations!$B$621</f>
        <v>Dodatkowo, wprowadzenie danych dla bezwzględnych emisji, wyrażonych w t CO2e, jest obowiązkowe, jeśli bezwzględne wielkości emisji zostały wymienione w ostatnim PNK.</v>
      </c>
      <c r="F111" s="852"/>
      <c r="G111" s="852"/>
      <c r="H111" s="852"/>
      <c r="I111" s="852"/>
      <c r="J111" s="852"/>
      <c r="K111" s="852"/>
      <c r="L111" s="852"/>
      <c r="M111" s="852"/>
      <c r="N111" s="1246"/>
      <c r="P111" s="344"/>
      <c r="Q111" s="344"/>
      <c r="R111" s="344"/>
      <c r="S111" s="195"/>
      <c r="Y111" s="493" t="str">
        <f>Translations!$B$265</f>
        <v>Okresy</v>
      </c>
      <c r="Z111" s="494">
        <v>1</v>
      </c>
      <c r="AA111" s="244">
        <v>2</v>
      </c>
      <c r="AB111" s="244">
        <v>3</v>
      </c>
      <c r="AC111" s="244">
        <v>4</v>
      </c>
      <c r="AD111" s="244">
        <v>5</v>
      </c>
      <c r="AE111" s="244">
        <v>6</v>
      </c>
    </row>
    <row r="112" spans="1:32" ht="12.75" customHeight="1" x14ac:dyDescent="0.2">
      <c r="C112" s="486"/>
      <c r="D112" s="247"/>
      <c r="E112" s="852" t="str">
        <f>Translations!$B$622</f>
        <v>Jeśli zgodnie z PNK zaplanowano zaprzestanie działalności podinstalacji w danym pięcioletnim okresie, prosimy o potwierdzenie, że podinstalacja zakończyła działalność.</v>
      </c>
      <c r="F112" s="852"/>
      <c r="G112" s="852"/>
      <c r="H112" s="852"/>
      <c r="I112" s="852"/>
      <c r="J112" s="852"/>
      <c r="K112" s="852"/>
      <c r="L112" s="852"/>
      <c r="M112" s="852"/>
      <c r="N112" s="1246"/>
      <c r="P112" s="344"/>
      <c r="Q112" s="344"/>
      <c r="R112" s="344"/>
      <c r="S112" s="195"/>
    </row>
    <row r="113" spans="1:31" ht="12.75" customHeight="1" x14ac:dyDescent="0.2">
      <c r="A113" s="147"/>
      <c r="B113" s="173"/>
      <c r="C113" s="486"/>
      <c r="D113" s="345"/>
      <c r="F113" s="269"/>
      <c r="G113" s="495"/>
      <c r="H113" s="348" t="str">
        <f>Translations!$B$401</f>
        <v>Jednostka</v>
      </c>
      <c r="I113" s="272">
        <f t="shared" ref="I113" si="90">INDEX(EUconst_EndOfPeriods,Z111)</f>
        <v>2025</v>
      </c>
      <c r="J113" s="270">
        <f t="shared" ref="J113" si="91">INDEX(EUconst_EndOfPeriods,AA111)</f>
        <v>2030</v>
      </c>
      <c r="K113" s="270">
        <f t="shared" ref="K113" si="92">INDEX(EUconst_EndOfPeriods,AB111)</f>
        <v>2035</v>
      </c>
      <c r="L113" s="270">
        <f t="shared" ref="L113" si="93">INDEX(EUconst_EndOfPeriods,AC111)</f>
        <v>2040</v>
      </c>
      <c r="M113" s="270">
        <f t="shared" ref="M113" si="94">INDEX(EUconst_EndOfPeriods,AD111)</f>
        <v>2045</v>
      </c>
      <c r="N113" s="270">
        <f t="shared" ref="N113" si="95">INDEX(EUconst_EndOfPeriods,AE111)</f>
        <v>2050</v>
      </c>
      <c r="W113" s="110" t="s">
        <v>711</v>
      </c>
      <c r="Z113" s="469">
        <f t="shared" ref="Z113" si="96">I113</f>
        <v>2025</v>
      </c>
      <c r="AA113" s="469">
        <f t="shared" ref="AA113" si="97">J113</f>
        <v>2030</v>
      </c>
      <c r="AB113" s="469">
        <f t="shared" ref="AB113" si="98">K113</f>
        <v>2035</v>
      </c>
      <c r="AC113" s="469">
        <f t="shared" ref="AC113" si="99">L113</f>
        <v>2040</v>
      </c>
      <c r="AD113" s="469">
        <f t="shared" ref="AD113" si="100">M113</f>
        <v>2045</v>
      </c>
      <c r="AE113" s="469">
        <f t="shared" ref="AE113" si="101">N113</f>
        <v>2050</v>
      </c>
    </row>
    <row r="114" spans="1:31" ht="12.75" customHeight="1" x14ac:dyDescent="0.2">
      <c r="A114" s="147"/>
      <c r="B114" s="173"/>
      <c r="C114" s="486"/>
      <c r="D114" s="337" t="s">
        <v>117</v>
      </c>
      <c r="E114" s="1269" t="str">
        <f>Translations!$B$623</f>
        <v>Rzeczywiste specyficzne emisje</v>
      </c>
      <c r="F114" s="1269"/>
      <c r="G114" s="1279"/>
      <c r="H114" s="497" t="str">
        <f>H128</f>
        <v/>
      </c>
      <c r="I114" s="103"/>
      <c r="J114" s="104"/>
      <c r="K114" s="104"/>
      <c r="L114" s="104"/>
      <c r="M114" s="104"/>
      <c r="N114" s="104"/>
      <c r="P114" s="275" t="str">
        <f>EUConst_SpecEm&amp;I105</f>
        <v>SpecEm_</v>
      </c>
      <c r="W114" s="340" t="str">
        <f>I105</f>
        <v/>
      </c>
      <c r="Y114" s="110" t="s">
        <v>808</v>
      </c>
      <c r="Z114" s="469" t="b">
        <f>AND(CNTR_ExistSubInstEntries,OR($W114="",INDEX($Z:$Z,MATCH(EUconst_StartRow&amp;$W114,$X:$X,0))&gt;COLUMNS($Z113:Z113),INDEX($AC:$AC,MATCH(EUconst_CessationRow&amp;$W114,$AA:$AA,0))&lt;=COLUMNS($Z113:Z113),CNTR_CNRPeriodNr&lt;COLUMNS($Z113:Z113)))</f>
        <v>1</v>
      </c>
      <c r="AA114" s="469" t="b">
        <f>AND(CNTR_ExistSubInstEntries,OR($W114="",INDEX($Z:$Z,MATCH(EUconst_StartRow&amp;$W114,$X:$X,0))&gt;COLUMNS($Z113:AA113),INDEX($AC:$AC,MATCH(EUconst_CessationRow&amp;$W114,$AA:$AA,0))&lt;=COLUMNS($Z113:AA113),CNTR_CNRPeriodNr&lt;COLUMNS($Z113:AA113)))</f>
        <v>1</v>
      </c>
      <c r="AB114" s="469" t="b">
        <f>AND(CNTR_ExistSubInstEntries,OR($W114="",INDEX($Z:$Z,MATCH(EUconst_StartRow&amp;$W114,$X:$X,0))&gt;COLUMNS($Z113:AB113),INDEX($AC:$AC,MATCH(EUconst_CessationRow&amp;$W114,$AA:$AA,0))&lt;=COLUMNS($Z113:AB113),CNTR_CNRPeriodNr&lt;COLUMNS($Z113:AB113)))</f>
        <v>1</v>
      </c>
      <c r="AC114" s="469" t="b">
        <f>AND(CNTR_ExistSubInstEntries,OR($W114="",INDEX($Z:$Z,MATCH(EUconst_StartRow&amp;$W114,$X:$X,0))&gt;COLUMNS($Z113:AC113),INDEX($AC:$AC,MATCH(EUconst_CessationRow&amp;$W114,$AA:$AA,0))&lt;=COLUMNS($Z113:AC113),CNTR_CNRPeriodNr&lt;COLUMNS($Z113:AC113)))</f>
        <v>1</v>
      </c>
      <c r="AD114" s="469" t="b">
        <f>AND(CNTR_ExistSubInstEntries,OR($W114="",INDEX($Z:$Z,MATCH(EUconst_StartRow&amp;$W114,$X:$X,0))&gt;COLUMNS($Z113:AD113),INDEX($AC:$AC,MATCH(EUconst_CessationRow&amp;$W114,$AA:$AA,0))&lt;=COLUMNS($Z113:AD113),CNTR_CNRPeriodNr&lt;COLUMNS($Z113:AD113)))</f>
        <v>1</v>
      </c>
      <c r="AE114" s="469" t="b">
        <f>AND(CNTR_ExistSubInstEntries,OR($W114="",INDEX($Z:$Z,MATCH(EUconst_StartRow&amp;$W114,$X:$X,0))&gt;COLUMNS($Z113:AE113),INDEX($AC:$AC,MATCH(EUconst_CessationRow&amp;$W114,$AA:$AA,0))&lt;=COLUMNS($Z113:AE113),CNTR_CNRPeriodNr&lt;COLUMNS($Z113:AE113)))</f>
        <v>1</v>
      </c>
    </row>
    <row r="115" spans="1:31" ht="12.75" customHeight="1" x14ac:dyDescent="0.2">
      <c r="A115" s="147"/>
      <c r="B115" s="173"/>
      <c r="C115" s="486"/>
      <c r="D115" s="337" t="s">
        <v>118</v>
      </c>
      <c r="E115" s="962" t="str">
        <f>Translations!$B$624</f>
        <v>Rzeczywiste bezwzględne emisje</v>
      </c>
      <c r="F115" s="962"/>
      <c r="G115" s="963"/>
      <c r="H115" s="744" t="str">
        <f>EUconst_tCO2e</f>
        <v>t CO2e</v>
      </c>
      <c r="I115" s="100"/>
      <c r="J115" s="101"/>
      <c r="K115" s="101"/>
      <c r="L115" s="101"/>
      <c r="M115" s="101"/>
      <c r="N115" s="101"/>
      <c r="P115" s="275" t="str">
        <f>EUConst_AbsEm&amp;I105</f>
        <v>AbsEm_</v>
      </c>
      <c r="Q115" s="344"/>
      <c r="R115" s="344"/>
      <c r="S115" s="195"/>
      <c r="W115" s="340" t="str">
        <f>W114</f>
        <v/>
      </c>
      <c r="Z115" s="469" t="b">
        <f>AND(CNTR_ExistSubInstEntries,OR($W115="",INDEX($Z:$Z,MATCH(EUconst_StartRow&amp;$W115,$X:$X,0))&gt;COLUMNS($Z114:Z114),INDEX($AC:$AC,MATCH(EUconst_CessationRow&amp;$W115,$AA:$AA,0))&lt;=COLUMNS($Z114:Z114),CNTR_CNRPeriodNr&lt;COLUMNS($Z114:Z114),SUM(I130:N130)=0))</f>
        <v>1</v>
      </c>
      <c r="AA115" s="469" t="b">
        <f>AND(CNTR_ExistSubInstEntries,OR($W115="",INDEX($Z:$Z,MATCH(EUconst_StartRow&amp;$W115,$X:$X,0))&gt;COLUMNS($Z114:AA114),INDEX($AC:$AC,MATCH(EUconst_CessationRow&amp;$W115,$AA:$AA,0))&lt;=COLUMNS($Z114:AA114),CNTR_CNRPeriodNr&lt;COLUMNS($Z114:AA114),SUM(I130:N130)=0))</f>
        <v>1</v>
      </c>
      <c r="AB115" s="469" t="b">
        <f>AND(CNTR_ExistSubInstEntries,OR($W115="",INDEX($Z:$Z,MATCH(EUconst_StartRow&amp;$W115,$X:$X,0))&gt;COLUMNS($Z114:AB114),INDEX($AC:$AC,MATCH(EUconst_CessationRow&amp;$W115,$AA:$AA,0))&lt;=COLUMNS($Z114:AB114),CNTR_CNRPeriodNr&lt;COLUMNS($Z114:AB114),SUM(I130:N130)=0))</f>
        <v>1</v>
      </c>
      <c r="AC115" s="469" t="b">
        <f>AND(CNTR_ExistSubInstEntries,OR($W115="",INDEX($Z:$Z,MATCH(EUconst_StartRow&amp;$W115,$X:$X,0))&gt;COLUMNS($Z114:AC114),INDEX($AC:$AC,MATCH(EUconst_CessationRow&amp;$W115,$AA:$AA,0))&lt;=COLUMNS($Z114:AC114),CNTR_CNRPeriodNr&lt;COLUMNS($Z114:AC114),SUM(I130:N130)=0))</f>
        <v>1</v>
      </c>
      <c r="AD115" s="469" t="b">
        <f>AND(CNTR_ExistSubInstEntries,OR($W115="",INDEX($Z:$Z,MATCH(EUconst_StartRow&amp;$W115,$X:$X,0))&gt;COLUMNS($Z114:AD114),INDEX($AC:$AC,MATCH(EUconst_CessationRow&amp;$W115,$AA:$AA,0))&lt;=COLUMNS($Z114:AD114),CNTR_CNRPeriodNr&lt;COLUMNS($Z114:AD114),SUM(I130:N130)=0))</f>
        <v>1</v>
      </c>
      <c r="AE115" s="469" t="b">
        <f>AND(CNTR_ExistSubInstEntries,OR($W115="",INDEX($Z:$Z,MATCH(EUconst_StartRow&amp;$W115,$X:$X,0))&gt;COLUMNS($Z114:AE114),INDEX($AC:$AC,MATCH(EUconst_CessationRow&amp;$W115,$AA:$AA,0))&lt;=COLUMNS($Z114:AE114),CNTR_CNRPeriodNr&lt;COLUMNS($Z114:AE114),SUM(I130:N130)=0))</f>
        <v>1</v>
      </c>
    </row>
    <row r="116" spans="1:31" ht="12.75" customHeight="1" x14ac:dyDescent="0.2">
      <c r="A116" s="147"/>
      <c r="B116" s="173"/>
      <c r="C116" s="486"/>
      <c r="D116" s="337" t="s">
        <v>119</v>
      </c>
      <c r="E116" s="1269" t="str">
        <f>Translations!$B$625</f>
        <v>Sub-installation ceased operation</v>
      </c>
      <c r="F116" s="1269"/>
      <c r="G116" s="1269"/>
      <c r="H116" s="1270"/>
      <c r="I116" s="91"/>
      <c r="J116" s="92"/>
      <c r="K116" s="92"/>
      <c r="L116" s="92"/>
      <c r="M116" s="92"/>
      <c r="N116" s="92"/>
      <c r="P116" s="275" t="str">
        <f>EUconst_Cessation&amp;"_"&amp;I105</f>
        <v>Zaprzestanie_</v>
      </c>
      <c r="W116" s="340" t="str">
        <f>W115</f>
        <v/>
      </c>
      <c r="Y116" s="110" t="s">
        <v>1388</v>
      </c>
      <c r="Z116" s="469" t="b">
        <f>AND(CNTR_ExistSubInstEntries,OR(Z111&lt;&gt;$AC105,CNTR_CNRPeriodNr&lt;COLUMNS($Z113:Z113)))</f>
        <v>1</v>
      </c>
      <c r="AA116" s="469" t="b">
        <f>AND(CNTR_ExistSubInstEntries,OR(AA111&lt;&gt;$AC105,CNTR_CNRPeriodNr&lt;COLUMNS($Z113:AA113)))</f>
        <v>1</v>
      </c>
      <c r="AB116" s="469" t="b">
        <f>AND(CNTR_ExistSubInstEntries,OR(AB111&lt;&gt;$AC105,CNTR_CNRPeriodNr&lt;COLUMNS($Z113:AB113)))</f>
        <v>1</v>
      </c>
      <c r="AC116" s="469" t="b">
        <f>AND(CNTR_ExistSubInstEntries,OR(AC111&lt;&gt;$AC105,CNTR_CNRPeriodNr&lt;COLUMNS($Z113:AC113)))</f>
        <v>1</v>
      </c>
      <c r="AD116" s="469" t="b">
        <f>AND(CNTR_ExistSubInstEntries,OR(AD111&lt;&gt;$AC105,CNTR_CNRPeriodNr&lt;COLUMNS($Z113:AD113)))</f>
        <v>1</v>
      </c>
      <c r="AE116" s="469" t="b">
        <f>AND(CNTR_ExistSubInstEntries,OR(AE111&lt;&gt;$AC105,CNTR_CNRPeriodNr&lt;COLUMNS($Z113:AE113)))</f>
        <v>1</v>
      </c>
    </row>
    <row r="117" spans="1:31" ht="5.0999999999999996" customHeight="1" x14ac:dyDescent="0.2">
      <c r="C117" s="486"/>
      <c r="D117" s="1144"/>
      <c r="E117" s="1144"/>
      <c r="F117" s="1144"/>
      <c r="G117" s="1144"/>
      <c r="H117" s="1144"/>
      <c r="I117" s="1144"/>
      <c r="J117" s="1144"/>
      <c r="K117" s="1144"/>
      <c r="L117" s="1144"/>
      <c r="M117" s="1144"/>
      <c r="N117" s="1257"/>
    </row>
    <row r="118" spans="1:31" ht="12.75" customHeight="1" x14ac:dyDescent="0.2">
      <c r="C118" s="486"/>
      <c r="D118" s="247" t="s">
        <v>115</v>
      </c>
      <c r="E118" s="266" t="str">
        <f>Translations!$B$626</f>
        <v>Rzeczywiste względne emisje</v>
      </c>
      <c r="H118" s="498"/>
      <c r="L118" s="499"/>
      <c r="N118" s="492"/>
      <c r="P118" s="488"/>
      <c r="Q118" s="344"/>
      <c r="R118" s="500"/>
      <c r="S118" s="195"/>
    </row>
    <row r="119" spans="1:31" ht="25.5" customHeight="1" x14ac:dyDescent="0.2">
      <c r="C119" s="486"/>
      <c r="D119" s="354"/>
      <c r="E119" s="852" t="str">
        <f>Translations!$B$627</f>
        <v>Redukcja rzeczywistych specyficznych emisji w stosunku do wartości bazowej oraz w stosunku do wskaźnika emisyjności dla produktu są obliczane automatycznie na podstawie danych dotyczących rzeczywistych specyficznych emisji, wprowadzonych w lit. (c) powyżej.</v>
      </c>
      <c r="F119" s="852"/>
      <c r="G119" s="852"/>
      <c r="H119" s="852"/>
      <c r="I119" s="852"/>
      <c r="J119" s="852"/>
      <c r="K119" s="852"/>
      <c r="L119" s="852"/>
      <c r="M119" s="852"/>
      <c r="N119" s="1246"/>
    </row>
    <row r="120" spans="1:31" ht="25.5" customHeight="1" x14ac:dyDescent="0.2">
      <c r="C120" s="486"/>
      <c r="D120" s="354"/>
      <c r="E120" s="354"/>
      <c r="F120" s="354"/>
      <c r="G120" s="354"/>
      <c r="H120" s="355" t="str">
        <f>Translations!$B$271</f>
        <v>Wartość wyjściowa</v>
      </c>
      <c r="I120" s="1258">
        <f t="shared" ref="I120" si="102">INDEX(EUconst_EndOfPeriods,Z111)</f>
        <v>2025</v>
      </c>
      <c r="J120" s="943">
        <f t="shared" ref="J120" si="103">INDEX(EUconst_EndOfPeriods,AA111)</f>
        <v>2030</v>
      </c>
      <c r="K120" s="943">
        <f t="shared" ref="K120" si="104">INDEX(EUconst_EndOfPeriods,AB111)</f>
        <v>2035</v>
      </c>
      <c r="L120" s="943">
        <f t="shared" ref="L120" si="105">INDEX(EUconst_EndOfPeriods,AC111)</f>
        <v>2040</v>
      </c>
      <c r="M120" s="943">
        <f t="shared" ref="M120" si="106">INDEX(EUconst_EndOfPeriods,AD111)</f>
        <v>2045</v>
      </c>
      <c r="N120" s="943">
        <f t="shared" ref="N120" si="107">INDEX(EUconst_EndOfPeriods,AE111)</f>
        <v>2050</v>
      </c>
    </row>
    <row r="121" spans="1:31" ht="12.75" customHeight="1" x14ac:dyDescent="0.2">
      <c r="C121" s="486"/>
      <c r="D121" s="354"/>
      <c r="E121" s="354"/>
      <c r="F121" s="354"/>
      <c r="G121" s="354"/>
      <c r="H121" s="361" t="str">
        <f>H114</f>
        <v/>
      </c>
      <c r="I121" s="1259"/>
      <c r="J121" s="944"/>
      <c r="K121" s="944"/>
      <c r="L121" s="944"/>
      <c r="M121" s="944"/>
      <c r="N121" s="944"/>
      <c r="W121" s="110" t="s">
        <v>711</v>
      </c>
      <c r="Z121" s="469">
        <f>I120</f>
        <v>2025</v>
      </c>
      <c r="AA121" s="469">
        <f t="shared" ref="AA121" si="108">J120</f>
        <v>2030</v>
      </c>
      <c r="AB121" s="469">
        <f t="shared" ref="AB121" si="109">K120</f>
        <v>2035</v>
      </c>
      <c r="AC121" s="469">
        <f t="shared" ref="AC121" si="110">L120</f>
        <v>2040</v>
      </c>
      <c r="AD121" s="469">
        <f t="shared" ref="AD121" si="111">M120</f>
        <v>2045</v>
      </c>
      <c r="AE121" s="469">
        <f t="shared" ref="AE121" si="112">N120</f>
        <v>2050</v>
      </c>
    </row>
    <row r="122" spans="1:31" ht="12.75" customHeight="1" x14ac:dyDescent="0.2">
      <c r="A122" s="147"/>
      <c r="B122" s="173"/>
      <c r="C122" s="486"/>
      <c r="D122" s="337" t="s">
        <v>117</v>
      </c>
      <c r="E122" s="931" t="str">
        <f>Translations!$B$272</f>
        <v>W odniesieniu do wartości bazowej</v>
      </c>
      <c r="F122" s="931"/>
      <c r="G122" s="932"/>
      <c r="H122" s="58" t="str">
        <f>H136</f>
        <v/>
      </c>
      <c r="I122" s="18" t="str">
        <f t="shared" ref="I122" si="113">IF(OR(Z122,I114=""),"",IF($H122=0,Euconst_NA,I114/$H122))</f>
        <v/>
      </c>
      <c r="J122" s="12" t="str">
        <f t="shared" ref="J122" si="114">IF(OR(AA122,J114=""),"",IF($H122=0,Euconst_NA,J114/$H122))</f>
        <v/>
      </c>
      <c r="K122" s="12" t="str">
        <f t="shared" ref="K122" si="115">IF(OR(AB122,K114=""),"",IF($H122=0,Euconst_NA,K114/$H122))</f>
        <v/>
      </c>
      <c r="L122" s="12" t="str">
        <f t="shared" ref="L122" si="116">IF(OR(AC122,L114=""),"",IF($H122=0,Euconst_NA,L114/$H122))</f>
        <v/>
      </c>
      <c r="M122" s="12" t="str">
        <f t="shared" ref="M122" si="117">IF(OR(AD122,M114=""),"",IF($H122=0,Euconst_NA,M114/$H122))</f>
        <v/>
      </c>
      <c r="N122" s="12" t="str">
        <f t="shared" ref="N122" si="118">IF(OR(AE122,N114=""),"",IF($H122=0,Euconst_NA,N114/$H122))</f>
        <v/>
      </c>
      <c r="P122" s="275" t="str">
        <f>EUconst_SpecEmRelToBaseline&amp;I105</f>
        <v>SpecEmBL_</v>
      </c>
      <c r="Q122" s="344"/>
      <c r="R122" s="344"/>
      <c r="S122" s="195"/>
      <c r="W122" s="340" t="str">
        <f>I105</f>
        <v/>
      </c>
      <c r="Y122" s="110" t="s">
        <v>808</v>
      </c>
      <c r="Z122" s="469" t="b">
        <f>AND(CNTR_ExistSubInstEntries,OR($W122="",INDEX($Z:$Z,MATCH(EUconst_StartRow&amp;$W122,$X:$X,0))&gt;COLUMNS($Z121:Z121),INDEX($AC:$AC,MATCH(EUconst_CessationRow&amp;$W122,$AA:$AA,0))&lt;=COLUMNS($Z121:Z121),CNTR_CNRPeriodNr&lt;COLUMNS($Z121:Z121)))</f>
        <v>1</v>
      </c>
      <c r="AA122" s="469" t="b">
        <f>AND(CNTR_ExistSubInstEntries,OR($W122="",INDEX($Z:$Z,MATCH(EUconst_StartRow&amp;$W122,$X:$X,0))&gt;COLUMNS($Z121:AA121),INDEX($AC:$AC,MATCH(EUconst_CessationRow&amp;$W122,$AA:$AA,0))&lt;=COLUMNS($Z121:AA121),CNTR_CNRPeriodNr&lt;COLUMNS($Z121:AA121)))</f>
        <v>1</v>
      </c>
      <c r="AB122" s="469" t="b">
        <f>AND(CNTR_ExistSubInstEntries,OR($W122="",INDEX($Z:$Z,MATCH(EUconst_StartRow&amp;$W122,$X:$X,0))&gt;COLUMNS($Z121:AB121),INDEX($AC:$AC,MATCH(EUconst_CessationRow&amp;$W122,$AA:$AA,0))&lt;=COLUMNS($Z121:AB121),CNTR_CNRPeriodNr&lt;COLUMNS($Z121:AB121)))</f>
        <v>1</v>
      </c>
      <c r="AC122" s="469" t="b">
        <f>AND(CNTR_ExistSubInstEntries,OR($W122="",INDEX($Z:$Z,MATCH(EUconst_StartRow&amp;$W122,$X:$X,0))&gt;COLUMNS($Z121:AC121),INDEX($AC:$AC,MATCH(EUconst_CessationRow&amp;$W122,$AA:$AA,0))&lt;=COLUMNS($Z121:AC121),CNTR_CNRPeriodNr&lt;COLUMNS($Z121:AC121)))</f>
        <v>1</v>
      </c>
      <c r="AD122" s="469" t="b">
        <f>AND(CNTR_ExistSubInstEntries,OR($W122="",INDEX($Z:$Z,MATCH(EUconst_StartRow&amp;$W122,$X:$X,0))&gt;COLUMNS($Z121:AD121),INDEX($AC:$AC,MATCH(EUconst_CessationRow&amp;$W122,$AA:$AA,0))&lt;=COLUMNS($Z121:AD121),CNTR_CNRPeriodNr&lt;COLUMNS($Z121:AD121)))</f>
        <v>1</v>
      </c>
      <c r="AE122" s="469" t="b">
        <f>AND(CNTR_ExistSubInstEntries,OR($W122="",INDEX($Z:$Z,MATCH(EUconst_StartRow&amp;$W122,$X:$X,0))&gt;COLUMNS($Z121:AE121),INDEX($AC:$AC,MATCH(EUconst_CessationRow&amp;$W122,$AA:$AA,0))&lt;=COLUMNS($Z121:AE121),CNTR_CNRPeriodNr&lt;COLUMNS($Z121:AE121)))</f>
        <v>1</v>
      </c>
    </row>
    <row r="123" spans="1:31" ht="12.75" customHeight="1" x14ac:dyDescent="0.2">
      <c r="A123" s="147"/>
      <c r="B123" s="173"/>
      <c r="C123" s="486"/>
      <c r="D123" s="337" t="s">
        <v>118</v>
      </c>
      <c r="E123" s="933" t="str">
        <f>Translations!$B$273</f>
        <v>W odniesieniu do wartości benchmarku</v>
      </c>
      <c r="F123" s="933"/>
      <c r="G123" s="934"/>
      <c r="H123" s="59" t="str">
        <f>H137</f>
        <v/>
      </c>
      <c r="I123" s="11" t="str">
        <f t="shared" ref="I123:N123" si="119">IF(OR(Z123,I114=""),"",IF(OR($H123=0,NOT(ISNUMBER($H123))),Euconst_NA,I114/$H123))</f>
        <v/>
      </c>
      <c r="J123" s="5" t="str">
        <f t="shared" si="119"/>
        <v/>
      </c>
      <c r="K123" s="5" t="str">
        <f t="shared" si="119"/>
        <v/>
      </c>
      <c r="L123" s="5" t="str">
        <f t="shared" si="119"/>
        <v/>
      </c>
      <c r="M123" s="5" t="str">
        <f t="shared" si="119"/>
        <v/>
      </c>
      <c r="N123" s="5" t="str">
        <f t="shared" si="119"/>
        <v/>
      </c>
      <c r="P123" s="275" t="str">
        <f>EUconst_SpecEmRelToBM&amp;I105</f>
        <v>SpecEmBM_</v>
      </c>
      <c r="Q123" s="344"/>
      <c r="R123" s="344"/>
      <c r="S123" s="195"/>
      <c r="W123" s="340" t="str">
        <f>W122</f>
        <v/>
      </c>
      <c r="Z123" s="469" t="b">
        <f>AND(CNTR_ExistSubInstEntries,OR($W123="",INDEX($Z:$Z,MATCH(EUconst_StartRow&amp;$W123,$X:$X,0))&gt;COLUMNS($Z122:Z122),INDEX($AC:$AC,MATCH(EUconst_CessationRow&amp;$W123,$AA:$AA,0))&lt;=COLUMNS($Z122:Z122),CNTR_CNRPeriodNr&lt;COLUMNS($Z122:Z122)))</f>
        <v>1</v>
      </c>
      <c r="AA123" s="469" t="b">
        <f>AND(CNTR_ExistSubInstEntries,OR($W123="",INDEX($Z:$Z,MATCH(EUconst_StartRow&amp;$W123,$X:$X,0))&gt;COLUMNS($Z122:AA122),INDEX($AC:$AC,MATCH(EUconst_CessationRow&amp;$W123,$AA:$AA,0))&lt;=COLUMNS($Z122:AA122),CNTR_CNRPeriodNr&lt;COLUMNS($Z122:AA122)))</f>
        <v>1</v>
      </c>
      <c r="AB123" s="469" t="b">
        <f>AND(CNTR_ExistSubInstEntries,OR($W123="",INDEX($Z:$Z,MATCH(EUconst_StartRow&amp;$W123,$X:$X,0))&gt;COLUMNS($Z122:AB122),INDEX($AC:$AC,MATCH(EUconst_CessationRow&amp;$W123,$AA:$AA,0))&lt;=COLUMNS($Z122:AB122),CNTR_CNRPeriodNr&lt;COLUMNS($Z122:AB122)))</f>
        <v>1</v>
      </c>
      <c r="AC123" s="469" t="b">
        <f>AND(CNTR_ExistSubInstEntries,OR($W123="",INDEX($Z:$Z,MATCH(EUconst_StartRow&amp;$W123,$X:$X,0))&gt;COLUMNS($Z122:AC122),INDEX($AC:$AC,MATCH(EUconst_CessationRow&amp;$W123,$AA:$AA,0))&lt;=COLUMNS($Z122:AC122),CNTR_CNRPeriodNr&lt;COLUMNS($Z122:AC122)))</f>
        <v>1</v>
      </c>
      <c r="AD123" s="469" t="b">
        <f>AND(CNTR_ExistSubInstEntries,OR($W123="",INDEX($Z:$Z,MATCH(EUconst_StartRow&amp;$W123,$X:$X,0))&gt;COLUMNS($Z122:AD122),INDEX($AC:$AC,MATCH(EUconst_CessationRow&amp;$W123,$AA:$AA,0))&lt;=COLUMNS($Z122:AD122),CNTR_CNRPeriodNr&lt;COLUMNS($Z122:AD122)))</f>
        <v>1</v>
      </c>
      <c r="AE123" s="469" t="b">
        <f>AND(CNTR_ExistSubInstEntries,OR($W123="",INDEX($Z:$Z,MATCH(EUconst_StartRow&amp;$W123,$X:$X,0))&gt;COLUMNS($Z122:AE122),INDEX($AC:$AC,MATCH(EUconst_CessationRow&amp;$W123,$AA:$AA,0))&lt;=COLUMNS($Z122:AE122),CNTR_CNRPeriodNr&lt;COLUMNS($Z122:AE122)))</f>
        <v>1</v>
      </c>
    </row>
    <row r="124" spans="1:31" ht="5.0999999999999996" customHeight="1" x14ac:dyDescent="0.2">
      <c r="C124" s="486"/>
      <c r="N124" s="492"/>
      <c r="P124" s="488"/>
      <c r="Q124" s="344"/>
      <c r="R124" s="500"/>
      <c r="S124" s="195"/>
    </row>
    <row r="125" spans="1:31" ht="12.75" customHeight="1" x14ac:dyDescent="0.2">
      <c r="C125" s="486"/>
      <c r="D125" s="247" t="s">
        <v>666</v>
      </c>
      <c r="E125" s="266" t="str">
        <f>Translations!$B$628</f>
        <v>Wartości docelowe wielkości emisji (informacje pobrane z akrusza „c_CNPSummary”)</v>
      </c>
      <c r="F125" s="214"/>
      <c r="G125" s="214"/>
      <c r="H125" s="214"/>
      <c r="I125" s="214"/>
      <c r="J125" s="214"/>
      <c r="K125" s="214"/>
      <c r="L125" s="214"/>
      <c r="M125" s="214"/>
      <c r="N125" s="501"/>
      <c r="P125" s="502"/>
      <c r="Q125" s="502"/>
      <c r="R125" s="344"/>
      <c r="S125" s="195"/>
    </row>
    <row r="126" spans="1:31" ht="5.0999999999999996" customHeight="1" x14ac:dyDescent="0.2">
      <c r="C126" s="486"/>
      <c r="D126" s="1144"/>
      <c r="E126" s="1144"/>
      <c r="F126" s="1144"/>
      <c r="G126" s="1144"/>
      <c r="H126" s="1144"/>
      <c r="I126" s="1144"/>
      <c r="J126" s="1144"/>
      <c r="K126" s="1144"/>
      <c r="L126" s="1144"/>
      <c r="M126" s="1144"/>
      <c r="N126" s="1257"/>
    </row>
    <row r="127" spans="1:31" ht="12.75" customHeight="1" x14ac:dyDescent="0.2">
      <c r="A127" s="147"/>
      <c r="B127" s="173"/>
      <c r="C127" s="486"/>
      <c r="D127" s="345"/>
      <c r="F127" s="346"/>
      <c r="G127" s="347" t="str">
        <f>Translations!$B$169</f>
        <v>Wartość wyjściowa</v>
      </c>
      <c r="H127" s="348" t="str">
        <f xml:space="preserve"> EUconst_Unit</f>
        <v>Jednostka</v>
      </c>
      <c r="I127" s="272">
        <f t="shared" ref="I127" si="120">INDEX(EUconst_EndOfPeriods,Z111)</f>
        <v>2025</v>
      </c>
      <c r="J127" s="270">
        <f t="shared" ref="J127" si="121">INDEX(EUconst_EndOfPeriods,AA111)</f>
        <v>2030</v>
      </c>
      <c r="K127" s="270">
        <f t="shared" ref="K127" si="122">INDEX(EUconst_EndOfPeriods,AB111)</f>
        <v>2035</v>
      </c>
      <c r="L127" s="270">
        <f t="shared" ref="L127" si="123">INDEX(EUconst_EndOfPeriods,AC111)</f>
        <v>2040</v>
      </c>
      <c r="M127" s="270">
        <f t="shared" ref="M127" si="124">INDEX(EUconst_EndOfPeriods,AD111)</f>
        <v>2045</v>
      </c>
      <c r="N127" s="270">
        <f t="shared" ref="N127" si="125">INDEX(EUconst_EndOfPeriods,AE111)</f>
        <v>2050</v>
      </c>
      <c r="W127" s="110" t="s">
        <v>711</v>
      </c>
      <c r="Z127" s="469">
        <f t="shared" ref="Z127" si="126">I127</f>
        <v>2025</v>
      </c>
      <c r="AA127" s="469">
        <f t="shared" ref="AA127" si="127">J127</f>
        <v>2030</v>
      </c>
      <c r="AB127" s="469">
        <f t="shared" ref="AB127" si="128">K127</f>
        <v>2035</v>
      </c>
      <c r="AC127" s="469">
        <f t="shared" ref="AC127" si="129">L127</f>
        <v>2040</v>
      </c>
      <c r="AD127" s="469">
        <f t="shared" ref="AD127" si="130">M127</f>
        <v>2045</v>
      </c>
      <c r="AE127" s="469">
        <f t="shared" ref="AE127" si="131">N127</f>
        <v>2050</v>
      </c>
    </row>
    <row r="128" spans="1:31" ht="12.75" customHeight="1" x14ac:dyDescent="0.2">
      <c r="A128" s="147"/>
      <c r="B128" s="173"/>
      <c r="C128" s="486"/>
      <c r="D128" s="1260" t="s">
        <v>117</v>
      </c>
      <c r="E128" s="1261" t="str">
        <f>Translations!$B$264</f>
        <v>Wartości docelowe dla specyficznych emisji</v>
      </c>
      <c r="F128" s="1262"/>
      <c r="G128" s="1265" t="str">
        <f>INDEX(c_CNPSummary!G:G,MATCH($P128,c_CNPSummary!$P:$P,0))</f>
        <v/>
      </c>
      <c r="H128" s="1267" t="str">
        <f>INDEX(c_CNPSummary!H:H,MATCH($P128,c_CNPSummary!$P:$P,0))</f>
        <v/>
      </c>
      <c r="I128" s="503" t="str">
        <f>IF(Z128,"",INDEX(c_CNPSummary!I:I,MATCH($P128,c_CNPSummary!$P:$P,0)))</f>
        <v/>
      </c>
      <c r="J128" s="504" t="str">
        <f>IF(AA128,"",INDEX(c_CNPSummary!J:J,MATCH($P128,c_CNPSummary!$P:$P,0)))</f>
        <v/>
      </c>
      <c r="K128" s="504" t="str">
        <f>IF(AB128,"",INDEX(c_CNPSummary!K:K,MATCH($P128,c_CNPSummary!$P:$P,0)))</f>
        <v/>
      </c>
      <c r="L128" s="504" t="str">
        <f>IF(AC128,"",INDEX(c_CNPSummary!L:L,MATCH($P128,c_CNPSummary!$P:$P,0)))</f>
        <v/>
      </c>
      <c r="M128" s="504" t="str">
        <f>IF(AD128,"",INDEX(c_CNPSummary!M:M,MATCH($P128,c_CNPSummary!$P:$P,0)))</f>
        <v/>
      </c>
      <c r="N128" s="504" t="str">
        <f>IF(AE128,"",INDEX(c_CNPSummary!N:N,MATCH($P128,c_CNPSummary!$P:$P,0)))</f>
        <v/>
      </c>
      <c r="P128" s="275" t="str">
        <f>EUConst_Target&amp;I105</f>
        <v>Target_</v>
      </c>
      <c r="W128" s="340" t="str">
        <f>I105</f>
        <v/>
      </c>
      <c r="Y128" s="110" t="s">
        <v>808</v>
      </c>
      <c r="Z128" s="469" t="b">
        <f>AND(CNTR_ExistSubInstEntries,OR($W128="",INDEX($Z:$Z,MATCH(EUconst_StartRow&amp;$W128,$X:$X,0))&gt;COLUMNS($Z127:Z127),INDEX($AC:$AC,MATCH(EUconst_CessationRow&amp;$W128,$AA:$AA,0))&lt;=COLUMNS($Z127:Z127),CNTR_CNRPeriodNr&lt;COLUMNS($Z127:Z127)))</f>
        <v>1</v>
      </c>
      <c r="AA128" s="469" t="b">
        <f>AND(CNTR_ExistSubInstEntries,OR($W128="",INDEX($Z:$Z,MATCH(EUconst_StartRow&amp;$W128,$X:$X,0))&gt;COLUMNS($Z127:AA127),INDEX($AC:$AC,MATCH(EUconst_CessationRow&amp;$W128,$AA:$AA,0))&lt;=COLUMNS($Z127:AA127),CNTR_CNRPeriodNr&lt;COLUMNS($Z127:AA127)))</f>
        <v>1</v>
      </c>
      <c r="AB128" s="469" t="b">
        <f>AND(CNTR_ExistSubInstEntries,OR($W128="",INDEX($Z:$Z,MATCH(EUconst_StartRow&amp;$W128,$X:$X,0))&gt;COLUMNS($Z127:AB127),INDEX($AC:$AC,MATCH(EUconst_CessationRow&amp;$W128,$AA:$AA,0))&lt;=COLUMNS($Z127:AB127),CNTR_CNRPeriodNr&lt;COLUMNS($Z127:AB127)))</f>
        <v>1</v>
      </c>
      <c r="AC128" s="469" t="b">
        <f>AND(CNTR_ExistSubInstEntries,OR($W128="",INDEX($Z:$Z,MATCH(EUconst_StartRow&amp;$W128,$X:$X,0))&gt;COLUMNS($Z127:AC127),INDEX($AC:$AC,MATCH(EUconst_CessationRow&amp;$W128,$AA:$AA,0))&lt;=COLUMNS($Z127:AC127),CNTR_CNRPeriodNr&lt;COLUMNS($Z127:AC127)))</f>
        <v>1</v>
      </c>
      <c r="AD128" s="469" t="b">
        <f>AND(CNTR_ExistSubInstEntries,OR($W128="",INDEX($Z:$Z,MATCH(EUconst_StartRow&amp;$W128,$X:$X,0))&gt;COLUMNS($Z127:AD127),INDEX($AC:$AC,MATCH(EUconst_CessationRow&amp;$W128,$AA:$AA,0))&lt;=COLUMNS($Z127:AD127),CNTR_CNRPeriodNr&lt;COLUMNS($Z127:AD127)))</f>
        <v>1</v>
      </c>
      <c r="AE128" s="469" t="b">
        <f>AND(CNTR_ExistSubInstEntries,OR($W128="",INDEX($Z:$Z,MATCH(EUconst_StartRow&amp;$W128,$X:$X,0))&gt;COLUMNS($Z127:AE127),INDEX($AC:$AC,MATCH(EUconst_CessationRow&amp;$W128,$AA:$AA,0))&lt;=COLUMNS($Z127:AE127),CNTR_CNRPeriodNr&lt;COLUMNS($Z127:AE127)))</f>
        <v>1</v>
      </c>
    </row>
    <row r="129" spans="1:31" ht="9.9499999999999993" customHeight="1" x14ac:dyDescent="0.2">
      <c r="A129" s="147"/>
      <c r="B129" s="173"/>
      <c r="C129" s="486"/>
      <c r="D129" s="1260"/>
      <c r="E129" s="1263"/>
      <c r="F129" s="1264"/>
      <c r="G129" s="1266" t="e">
        <f>INDEX(c_CNPSummary!G:G,MATCH($P129,c_CNPSummary!$P:$P,0))</f>
        <v>#N/A</v>
      </c>
      <c r="H129" s="1268" t="e">
        <f>INDEX(c_CNPSummary!H:H,MATCH($P129,c_CNPSummary!$P:$P,0))</f>
        <v>#N/A</v>
      </c>
      <c r="I129" s="505" t="str">
        <f>IF(OR(Z129,$G128="",$G128=0),"",REPT("|",SUM(I128)/$G128*28))</f>
        <v/>
      </c>
      <c r="J129" s="506" t="str">
        <f t="shared" ref="J129" si="132">IF(OR(AA129,$G128="",$G128=0),"",REPT("|",SUM(J128)/$G128*28))</f>
        <v/>
      </c>
      <c r="K129" s="506" t="str">
        <f t="shared" ref="K129" si="133">IF(OR(AB129,$G128="",$G128=0),"",REPT("|",SUM(K128)/$G128*28))</f>
        <v/>
      </c>
      <c r="L129" s="506" t="str">
        <f t="shared" ref="L129" si="134">IF(OR(AC129,$G128="",$G128=0),"",REPT("|",SUM(L128)/$G128*28))</f>
        <v/>
      </c>
      <c r="M129" s="506" t="str">
        <f t="shared" ref="M129" si="135">IF(OR(AD129,$G128="",$G128=0),"",REPT("|",SUM(M128)/$G128*28))</f>
        <v/>
      </c>
      <c r="N129" s="506" t="str">
        <f t="shared" ref="N129" si="136">IF(OR(AE129,$G128="",$G128=0),"",REPT("|",SUM(N128)/$G128*28))</f>
        <v/>
      </c>
      <c r="P129" s="507"/>
      <c r="Q129" s="344"/>
      <c r="R129" s="344"/>
      <c r="S129" s="508"/>
      <c r="W129" s="340" t="str">
        <f>W128</f>
        <v/>
      </c>
      <c r="Z129" s="469" t="b">
        <f>AND(CNTR_ExistSubInstEntries,OR($W129="",INDEX($Z:$Z,MATCH(EUconst_StartRow&amp;$W129,$X:$X,0))&gt;COLUMNS($Z128:Z128),INDEX($AC:$AC,MATCH(EUconst_CessationRow&amp;$W129,$AA:$AA,0))&lt;=COLUMNS($Z128:Z128),CNTR_CNRPeriodNr&lt;COLUMNS($Z128:Z128)))</f>
        <v>1</v>
      </c>
      <c r="AA129" s="469" t="b">
        <f>AND(CNTR_ExistSubInstEntries,OR($W129="",INDEX($Z:$Z,MATCH(EUconst_StartRow&amp;$W129,$X:$X,0))&gt;COLUMNS($Z128:AA128),INDEX($AC:$AC,MATCH(EUconst_CessationRow&amp;$W129,$AA:$AA,0))&lt;=COLUMNS($Z128:AA128),CNTR_CNRPeriodNr&lt;COLUMNS($Z128:AA128)))</f>
        <v>1</v>
      </c>
      <c r="AB129" s="469" t="b">
        <f>AND(CNTR_ExistSubInstEntries,OR($W129="",INDEX($Z:$Z,MATCH(EUconst_StartRow&amp;$W129,$X:$X,0))&gt;COLUMNS($Z128:AB128),INDEX($AC:$AC,MATCH(EUconst_CessationRow&amp;$W129,$AA:$AA,0))&lt;=COLUMNS($Z128:AB128),CNTR_CNRPeriodNr&lt;COLUMNS($Z128:AB128)))</f>
        <v>1</v>
      </c>
      <c r="AC129" s="469" t="b">
        <f>AND(CNTR_ExistSubInstEntries,OR($W129="",INDEX($Z:$Z,MATCH(EUconst_StartRow&amp;$W129,$X:$X,0))&gt;COLUMNS($Z128:AC128),INDEX($AC:$AC,MATCH(EUconst_CessationRow&amp;$W129,$AA:$AA,0))&lt;=COLUMNS($Z128:AC128),CNTR_CNRPeriodNr&lt;COLUMNS($Z128:AC128)))</f>
        <v>1</v>
      </c>
      <c r="AD129" s="469" t="b">
        <f>AND(CNTR_ExistSubInstEntries,OR($W129="",INDEX($Z:$Z,MATCH(EUconst_StartRow&amp;$W129,$X:$X,0))&gt;COLUMNS($Z128:AD128),INDEX($AC:$AC,MATCH(EUconst_CessationRow&amp;$W129,$AA:$AA,0))&lt;=COLUMNS($Z128:AD128),CNTR_CNRPeriodNr&lt;COLUMNS($Z128:AD128)))</f>
        <v>1</v>
      </c>
      <c r="AE129" s="469" t="b">
        <f>AND(CNTR_ExistSubInstEntries,OR($W129="",INDEX($Z:$Z,MATCH(EUconst_StartRow&amp;$W129,$X:$X,0))&gt;COLUMNS($Z128:AE128),INDEX($AC:$AC,MATCH(EUconst_CessationRow&amp;$W129,$AA:$AA,0))&lt;=COLUMNS($Z128:AE128),CNTR_CNRPeriodNr&lt;COLUMNS($Z128:AE128)))</f>
        <v>1</v>
      </c>
    </row>
    <row r="130" spans="1:31" ht="12.75" customHeight="1" x14ac:dyDescent="0.2">
      <c r="A130" s="147"/>
      <c r="B130" s="173"/>
      <c r="C130" s="486"/>
      <c r="D130" s="337" t="s">
        <v>118</v>
      </c>
      <c r="E130" s="962" t="str">
        <f>Translations!$B$268</f>
        <v>Wartości docelowe bezwzględnej wielkości emisji</v>
      </c>
      <c r="F130" s="963"/>
      <c r="G130" s="509" t="str">
        <f>INDEX(c_CNPSummary!G:G,MATCH($P130,c_CNPSummary!$P:$P,0))</f>
        <v/>
      </c>
      <c r="H130" s="510" t="str">
        <f>INDEX(c_CNPSummary!H:H,MATCH($P130,c_CNPSummary!$P:$P,0))</f>
        <v>t CO2e</v>
      </c>
      <c r="I130" s="511" t="str">
        <f>IF(Z130,"",INDEX(c_CNPSummary!I:I,MATCH($P130,c_CNPSummary!$P:$P,0)))</f>
        <v/>
      </c>
      <c r="J130" s="509" t="str">
        <f>IF(AA130,"",INDEX(c_CNPSummary!J:J,MATCH($P130,c_CNPSummary!$P:$P,0)))</f>
        <v/>
      </c>
      <c r="K130" s="509" t="str">
        <f>IF(AB130,"",INDEX(c_CNPSummary!K:K,MATCH($P130,c_CNPSummary!$P:$P,0)))</f>
        <v/>
      </c>
      <c r="L130" s="509" t="str">
        <f>IF(AC130,"",INDEX(c_CNPSummary!L:L,MATCH($P130,c_CNPSummary!$P:$P,0)))</f>
        <v/>
      </c>
      <c r="M130" s="509" t="str">
        <f>IF(AD130,"",INDEX(c_CNPSummary!M:M,MATCH($P130,c_CNPSummary!$P:$P,0)))</f>
        <v/>
      </c>
      <c r="N130" s="509" t="str">
        <f>IF(AE130,"",INDEX(c_CNPSummary!N:N,MATCH($P130,c_CNPSummary!$P:$P,0)))</f>
        <v/>
      </c>
      <c r="P130" s="275" t="str">
        <f>EUConst_TargetAbs&amp;I105</f>
        <v>TargetAbs_</v>
      </c>
      <c r="Q130" s="344"/>
      <c r="R130" s="344"/>
      <c r="S130" s="512"/>
      <c r="W130" s="340" t="str">
        <f t="shared" ref="W130" si="137">W129</f>
        <v/>
      </c>
      <c r="Z130" s="469" t="b">
        <f>AND(CNTR_ExistSubInstEntries,OR($W130="",INDEX($Z:$Z,MATCH(EUconst_StartRow&amp;$W130,$X:$X,0))&gt;COLUMNS($Z129:Z129),INDEX($AC:$AC,MATCH(EUconst_CessationRow&amp;$W130,$AA:$AA,0))&lt;=COLUMNS($Z129:Z129),CNTR_CNRPeriodNr&lt;COLUMNS($Z129:Z129)))</f>
        <v>1</v>
      </c>
      <c r="AA130" s="469" t="b">
        <f>AND(CNTR_ExistSubInstEntries,OR($W130="",INDEX($Z:$Z,MATCH(EUconst_StartRow&amp;$W130,$X:$X,0))&gt;COLUMNS($Z129:AA129),INDEX($AC:$AC,MATCH(EUconst_CessationRow&amp;$W130,$AA:$AA,0))&lt;=COLUMNS($Z129:AA129),CNTR_CNRPeriodNr&lt;COLUMNS($Z129:AA129)))</f>
        <v>1</v>
      </c>
      <c r="AB130" s="469" t="b">
        <f>AND(CNTR_ExistSubInstEntries,OR($W130="",INDEX($Z:$Z,MATCH(EUconst_StartRow&amp;$W130,$X:$X,0))&gt;COLUMNS($Z129:AB129),INDEX($AC:$AC,MATCH(EUconst_CessationRow&amp;$W130,$AA:$AA,0))&lt;=COLUMNS($Z129:AB129),CNTR_CNRPeriodNr&lt;COLUMNS($Z129:AB129)))</f>
        <v>1</v>
      </c>
      <c r="AC130" s="469" t="b">
        <f>AND(CNTR_ExistSubInstEntries,OR($W130="",INDEX($Z:$Z,MATCH(EUconst_StartRow&amp;$W130,$X:$X,0))&gt;COLUMNS($Z129:AC129),INDEX($AC:$AC,MATCH(EUconst_CessationRow&amp;$W130,$AA:$AA,0))&lt;=COLUMNS($Z129:AC129),CNTR_CNRPeriodNr&lt;COLUMNS($Z129:AC129)))</f>
        <v>1</v>
      </c>
      <c r="AD130" s="469" t="b">
        <f>AND(CNTR_ExistSubInstEntries,OR($W130="",INDEX($Z:$Z,MATCH(EUconst_StartRow&amp;$W130,$X:$X,0))&gt;COLUMNS($Z129:AD129),INDEX($AC:$AC,MATCH(EUconst_CessationRow&amp;$W130,$AA:$AA,0))&lt;=COLUMNS($Z129:AD129),CNTR_CNRPeriodNr&lt;COLUMNS($Z129:AD129)))</f>
        <v>1</v>
      </c>
      <c r="AE130" s="469" t="b">
        <f>AND(CNTR_ExistSubInstEntries,OR($W130="",INDEX($Z:$Z,MATCH(EUconst_StartRow&amp;$W130,$X:$X,0))&gt;COLUMNS($Z129:AE129),INDEX($AC:$AC,MATCH(EUconst_CessationRow&amp;$W130,$AA:$AA,0))&lt;=COLUMNS($Z129:AE129),CNTR_CNRPeriodNr&lt;COLUMNS($Z129:AE129)))</f>
        <v>1</v>
      </c>
    </row>
    <row r="131" spans="1:31" ht="5.0999999999999996" customHeight="1" x14ac:dyDescent="0.2">
      <c r="C131" s="486"/>
      <c r="D131" s="1144"/>
      <c r="E131" s="1144"/>
      <c r="F131" s="1144"/>
      <c r="G131" s="1144"/>
      <c r="H131" s="1144"/>
      <c r="I131" s="1144"/>
      <c r="J131" s="1144"/>
      <c r="K131" s="1144"/>
      <c r="L131" s="1144"/>
      <c r="M131" s="1144"/>
      <c r="N131" s="1257"/>
    </row>
    <row r="132" spans="1:31" ht="12.75" customHeight="1" x14ac:dyDescent="0.2">
      <c r="C132" s="486"/>
      <c r="D132" s="247" t="s">
        <v>1430</v>
      </c>
      <c r="E132" s="266" t="str">
        <f>Translations!$B$629</f>
        <v>Wartości docelowe specyficznych względnych wielkości emisji (informacje pobrane z akrusza „c_CNPSummary”)</v>
      </c>
      <c r="H132" s="498"/>
      <c r="L132" s="499"/>
      <c r="N132" s="492"/>
      <c r="P132" s="488"/>
      <c r="Q132" s="344"/>
      <c r="R132" s="500"/>
      <c r="S132" s="195"/>
    </row>
    <row r="133" spans="1:31" ht="5.0999999999999996" customHeight="1" x14ac:dyDescent="0.2">
      <c r="C133" s="486"/>
      <c r="D133" s="1144"/>
      <c r="E133" s="1144"/>
      <c r="F133" s="1144"/>
      <c r="G133" s="1144"/>
      <c r="H133" s="1144"/>
      <c r="I133" s="1144"/>
      <c r="J133" s="1144"/>
      <c r="K133" s="1144"/>
      <c r="L133" s="1144"/>
      <c r="M133" s="1144"/>
      <c r="N133" s="1257"/>
    </row>
    <row r="134" spans="1:31" ht="25.5" customHeight="1" x14ac:dyDescent="0.2">
      <c r="C134" s="486"/>
      <c r="D134" s="354"/>
      <c r="E134" s="354"/>
      <c r="F134" s="354"/>
      <c r="G134" s="354"/>
      <c r="H134" s="355" t="str">
        <f>Translations!$B$271</f>
        <v>Wartość wyjściowa</v>
      </c>
      <c r="I134" s="1258">
        <f t="shared" ref="I134" si="138">INDEX(EUconst_EndOfPeriods,Z111)</f>
        <v>2025</v>
      </c>
      <c r="J134" s="943">
        <f t="shared" ref="J134" si="139">INDEX(EUconst_EndOfPeriods,AA111)</f>
        <v>2030</v>
      </c>
      <c r="K134" s="943">
        <f t="shared" ref="K134" si="140">INDEX(EUconst_EndOfPeriods,AB111)</f>
        <v>2035</v>
      </c>
      <c r="L134" s="943">
        <f t="shared" ref="L134" si="141">INDEX(EUconst_EndOfPeriods,AC111)</f>
        <v>2040</v>
      </c>
      <c r="M134" s="943">
        <f t="shared" ref="M134" si="142">INDEX(EUconst_EndOfPeriods,AD111)</f>
        <v>2045</v>
      </c>
      <c r="N134" s="943">
        <f t="shared" ref="N134" si="143">INDEX(EUconst_EndOfPeriods,AE111)</f>
        <v>2050</v>
      </c>
    </row>
    <row r="135" spans="1:31" ht="12.75" customHeight="1" x14ac:dyDescent="0.2">
      <c r="C135" s="486"/>
      <c r="D135" s="354"/>
      <c r="E135" s="354"/>
      <c r="F135" s="354"/>
      <c r="G135" s="354"/>
      <c r="H135" s="513" t="str">
        <f>H128</f>
        <v/>
      </c>
      <c r="I135" s="1259"/>
      <c r="J135" s="944"/>
      <c r="K135" s="944"/>
      <c r="L135" s="944"/>
      <c r="M135" s="944"/>
      <c r="N135" s="944"/>
      <c r="W135" s="110" t="s">
        <v>711</v>
      </c>
      <c r="Z135" s="469">
        <f>I134</f>
        <v>2025</v>
      </c>
      <c r="AA135" s="469">
        <f t="shared" ref="AA135" si="144">J134</f>
        <v>2030</v>
      </c>
      <c r="AB135" s="469">
        <f t="shared" ref="AB135" si="145">K134</f>
        <v>2035</v>
      </c>
      <c r="AC135" s="469">
        <f t="shared" ref="AC135" si="146">L134</f>
        <v>2040</v>
      </c>
      <c r="AD135" s="469">
        <f t="shared" ref="AD135" si="147">M134</f>
        <v>2045</v>
      </c>
      <c r="AE135" s="469">
        <f t="shared" ref="AE135" si="148">N134</f>
        <v>2050</v>
      </c>
    </row>
    <row r="136" spans="1:31" ht="12.75" customHeight="1" x14ac:dyDescent="0.2">
      <c r="A136" s="147"/>
      <c r="B136" s="173"/>
      <c r="C136" s="486"/>
      <c r="D136" s="337" t="s">
        <v>117</v>
      </c>
      <c r="E136" s="931" t="str">
        <f>Translations!$B$272</f>
        <v>W odniesieniu do wartości bazowej</v>
      </c>
      <c r="F136" s="931"/>
      <c r="G136" s="932"/>
      <c r="H136" s="85" t="str">
        <f>INDEX(c_CNPSummary!H:H,MATCH($P136,c_CNPSummary!$P:$P,0))</f>
        <v/>
      </c>
      <c r="I136" s="86" t="str">
        <f>IF(Z136,"",INDEX(c_CNPSummary!I:I,MATCH($P136,c_CNPSummary!$P:$P,0)))</f>
        <v/>
      </c>
      <c r="J136" s="87" t="str">
        <f>IF(AA136,"",INDEX(c_CNPSummary!J:J,MATCH($P136,c_CNPSummary!$P:$P,0)))</f>
        <v/>
      </c>
      <c r="K136" s="87" t="str">
        <f>IF(AB136,"",INDEX(c_CNPSummary!K:K,MATCH($P136,c_CNPSummary!$P:$P,0)))</f>
        <v/>
      </c>
      <c r="L136" s="87" t="str">
        <f>IF(AC136,"",INDEX(c_CNPSummary!L:L,MATCH($P136,c_CNPSummary!$P:$P,0)))</f>
        <v/>
      </c>
      <c r="M136" s="87" t="str">
        <f>IF(AD136,"",INDEX(c_CNPSummary!M:M,MATCH($P136,c_CNPSummary!$P:$P,0)))</f>
        <v/>
      </c>
      <c r="N136" s="87" t="str">
        <f>IF(AE136,"",INDEX(c_CNPSummary!N:N,MATCH($P136,c_CNPSummary!$P:$P,0)))</f>
        <v/>
      </c>
      <c r="P136" s="275" t="str">
        <f>EUconst_SubRelToBaseline&amp;I105</f>
        <v>RelBL_</v>
      </c>
      <c r="Q136" s="344"/>
      <c r="R136" s="344"/>
      <c r="S136" s="195"/>
      <c r="W136" s="340" t="str">
        <f>I105</f>
        <v/>
      </c>
      <c r="Y136" s="110" t="s">
        <v>808</v>
      </c>
      <c r="Z136" s="469" t="b">
        <f>AND(CNTR_ExistSubInstEntries,OR($W136="",INDEX($Z:$Z,MATCH(EUconst_StartRow&amp;$W136,$X:$X,0))&gt;COLUMNS($Z135:Z135),INDEX($AC:$AC,MATCH(EUconst_CessationRow&amp;$W136,$AA:$AA,0))&lt;=COLUMNS($Z135:Z135),CNTR_CNRPeriodNr&lt;COLUMNS($Z135:Z135)))</f>
        <v>1</v>
      </c>
      <c r="AA136" s="469" t="b">
        <f>AND(CNTR_ExistSubInstEntries,OR($W136="",INDEX($Z:$Z,MATCH(EUconst_StartRow&amp;$W136,$X:$X,0))&gt;COLUMNS($Z135:AA135),INDEX($AC:$AC,MATCH(EUconst_CessationRow&amp;$W136,$AA:$AA,0))&lt;=COLUMNS($Z135:AA135),CNTR_CNRPeriodNr&lt;COLUMNS($Z135:AA135)))</f>
        <v>1</v>
      </c>
      <c r="AB136" s="469" t="b">
        <f>AND(CNTR_ExistSubInstEntries,OR($W136="",INDEX($Z:$Z,MATCH(EUconst_StartRow&amp;$W136,$X:$X,0))&gt;COLUMNS($Z135:AB135),INDEX($AC:$AC,MATCH(EUconst_CessationRow&amp;$W136,$AA:$AA,0))&lt;=COLUMNS($Z135:AB135),CNTR_CNRPeriodNr&lt;COLUMNS($Z135:AB135)))</f>
        <v>1</v>
      </c>
      <c r="AC136" s="469" t="b">
        <f>AND(CNTR_ExistSubInstEntries,OR($W136="",INDEX($Z:$Z,MATCH(EUconst_StartRow&amp;$W136,$X:$X,0))&gt;COLUMNS($Z135:AC135),INDEX($AC:$AC,MATCH(EUconst_CessationRow&amp;$W136,$AA:$AA,0))&lt;=COLUMNS($Z135:AC135),CNTR_CNRPeriodNr&lt;COLUMNS($Z135:AC135)))</f>
        <v>1</v>
      </c>
      <c r="AD136" s="469" t="b">
        <f>AND(CNTR_ExistSubInstEntries,OR($W136="",INDEX($Z:$Z,MATCH(EUconst_StartRow&amp;$W136,$X:$X,0))&gt;COLUMNS($Z135:AD135),INDEX($AC:$AC,MATCH(EUconst_CessationRow&amp;$W136,$AA:$AA,0))&lt;=COLUMNS($Z135:AD135),CNTR_CNRPeriodNr&lt;COLUMNS($Z135:AD135)))</f>
        <v>1</v>
      </c>
      <c r="AE136" s="469" t="b">
        <f>AND(CNTR_ExistSubInstEntries,OR($W136="",INDEX($Z:$Z,MATCH(EUconst_StartRow&amp;$W136,$X:$X,0))&gt;COLUMNS($Z135:AE135),INDEX($AC:$AC,MATCH(EUconst_CessationRow&amp;$W136,$AA:$AA,0))&lt;=COLUMNS($Z135:AE135),CNTR_CNRPeriodNr&lt;COLUMNS($Z135:AE135)))</f>
        <v>1</v>
      </c>
    </row>
    <row r="137" spans="1:31" ht="12.75" customHeight="1" x14ac:dyDescent="0.2">
      <c r="A137" s="147"/>
      <c r="B137" s="173"/>
      <c r="C137" s="486"/>
      <c r="D137" s="337" t="s">
        <v>118</v>
      </c>
      <c r="E137" s="933" t="str">
        <f>Translations!$B$273</f>
        <v>W odniesieniu do wartości benchmarku</v>
      </c>
      <c r="F137" s="933"/>
      <c r="G137" s="934"/>
      <c r="H137" s="88" t="str">
        <f>IFERROR(IF(INDEX(c_CNPSummary!$E$1465:$E$1487,MATCH($I105,CNTR_SubInstListNames,0))&gt;20,Euconst_NA,INDEX(c_CNPSummary!H:H,MATCH($P137,c_CNPSummary!$P:$P,0))),"")</f>
        <v/>
      </c>
      <c r="I137" s="89" t="str">
        <f>IFERROR(IF(Z137,"",IF(INDEX(c_CNPSummary!$E$1465:$E$1487,MATCH($I105,CNTR_SubInstListNames,0))&gt;20,Euconst_NA,INDEX(c_CNPSummary!I:I,MATCH($P137,c_CNPSummary!$P:$P,0)))),"")</f>
        <v/>
      </c>
      <c r="J137" s="90" t="str">
        <f>IFERROR(IF(AA137,"",IF(INDEX(c_CNPSummary!$E$1465:$E$1487,MATCH($I105,CNTR_SubInstListNames,0))&gt;20,Euconst_NA,INDEX(c_CNPSummary!J:J,MATCH($P137,c_CNPSummary!$P:$P,0)))),"")</f>
        <v/>
      </c>
      <c r="K137" s="90" t="str">
        <f>IFERROR(IF(AB137,"",IF(INDEX(c_CNPSummary!$E$1465:$E$1487,MATCH($I105,CNTR_SubInstListNames,0))&gt;20,Euconst_NA,INDEX(c_CNPSummary!K:K,MATCH($P137,c_CNPSummary!$P:$P,0)))),"")</f>
        <v/>
      </c>
      <c r="L137" s="90" t="str">
        <f>IFERROR(IF(AC137,"",IF(INDEX(c_CNPSummary!$E$1465:$E$1487,MATCH($I105,CNTR_SubInstListNames,0))&gt;20,Euconst_NA,INDEX(c_CNPSummary!L:L,MATCH($P137,c_CNPSummary!$P:$P,0)))),"")</f>
        <v/>
      </c>
      <c r="M137" s="90" t="str">
        <f>IFERROR(IF(AD137,"",IF(INDEX(c_CNPSummary!$E$1465:$E$1487,MATCH($I105,CNTR_SubInstListNames,0))&gt;20,Euconst_NA,INDEX(c_CNPSummary!M:M,MATCH($P137,c_CNPSummary!$P:$P,0)))),"")</f>
        <v/>
      </c>
      <c r="N137" s="90" t="str">
        <f>IFERROR(IF(AE137,"",IF(INDEX(c_CNPSummary!$E$1465:$E$1487,MATCH($I105,CNTR_SubInstListNames,0))&gt;20,Euconst_NA,INDEX(c_CNPSummary!N:N,MATCH($P137,c_CNPSummary!$P:$P,0)))),"")</f>
        <v/>
      </c>
      <c r="P137" s="275" t="str">
        <f>EUconst_SubRelToBM&amp;I105</f>
        <v>RelBM_</v>
      </c>
      <c r="Q137" s="344"/>
      <c r="R137" s="344"/>
      <c r="S137" s="195"/>
      <c r="W137" s="340" t="str">
        <f>W136</f>
        <v/>
      </c>
      <c r="Z137" s="469" t="b">
        <f>AND(CNTR_ExistSubInstEntries,OR($W137="",INDEX($Z:$Z,MATCH(EUconst_StartRow&amp;$W137,$X:$X,0))&gt;COLUMNS($Z136:Z136),INDEX($AC:$AC,MATCH(EUconst_CessationRow&amp;$W137,$AA:$AA,0))&lt;=COLUMNS($Z136:Z136),CNTR_CNRPeriodNr&lt;COLUMNS($Z136:Z136)))</f>
        <v>1</v>
      </c>
      <c r="AA137" s="469" t="b">
        <f>AND(CNTR_ExistSubInstEntries,OR($W137="",INDEX($Z:$Z,MATCH(EUconst_StartRow&amp;$W137,$X:$X,0))&gt;COLUMNS($Z136:AA136),INDEX($AC:$AC,MATCH(EUconst_CessationRow&amp;$W137,$AA:$AA,0))&lt;=COLUMNS($Z136:AA136),CNTR_CNRPeriodNr&lt;COLUMNS($Z136:AA136)))</f>
        <v>1</v>
      </c>
      <c r="AB137" s="469" t="b">
        <f>AND(CNTR_ExistSubInstEntries,OR($W137="",INDEX($Z:$Z,MATCH(EUconst_StartRow&amp;$W137,$X:$X,0))&gt;COLUMNS($Z136:AB136),INDEX($AC:$AC,MATCH(EUconst_CessationRow&amp;$W137,$AA:$AA,0))&lt;=COLUMNS($Z136:AB136),CNTR_CNRPeriodNr&lt;COLUMNS($Z136:AB136)))</f>
        <v>1</v>
      </c>
      <c r="AC137" s="469" t="b">
        <f>AND(CNTR_ExistSubInstEntries,OR($W137="",INDEX($Z:$Z,MATCH(EUconst_StartRow&amp;$W137,$X:$X,0))&gt;COLUMNS($Z136:AC136),INDEX($AC:$AC,MATCH(EUconst_CessationRow&amp;$W137,$AA:$AA,0))&lt;=COLUMNS($Z136:AC136),CNTR_CNRPeriodNr&lt;COLUMNS($Z136:AC136)))</f>
        <v>1</v>
      </c>
      <c r="AD137" s="469" t="b">
        <f>AND(CNTR_ExistSubInstEntries,OR($W137="",INDEX($Z:$Z,MATCH(EUconst_StartRow&amp;$W137,$X:$X,0))&gt;COLUMNS($Z136:AD136),INDEX($AC:$AC,MATCH(EUconst_CessationRow&amp;$W137,$AA:$AA,0))&lt;=COLUMNS($Z136:AD136),CNTR_CNRPeriodNr&lt;COLUMNS($Z136:AD136)))</f>
        <v>1</v>
      </c>
      <c r="AE137" s="469" t="b">
        <f>AND(CNTR_ExistSubInstEntries,OR($W137="",INDEX($Z:$Z,MATCH(EUconst_StartRow&amp;$W137,$X:$X,0))&gt;COLUMNS($Z136:AE136),INDEX($AC:$AC,MATCH(EUconst_CessationRow&amp;$W137,$AA:$AA,0))&lt;=COLUMNS($Z136:AE136),CNTR_CNRPeriodNr&lt;COLUMNS($Z136:AE136)))</f>
        <v>1</v>
      </c>
    </row>
    <row r="138" spans="1:31" ht="5.0999999999999996" customHeight="1" x14ac:dyDescent="0.2">
      <c r="A138" s="147"/>
      <c r="B138" s="173"/>
      <c r="C138" s="486"/>
      <c r="D138" s="345"/>
      <c r="E138" s="456"/>
      <c r="F138" s="456"/>
      <c r="G138" s="456"/>
      <c r="H138" s="487"/>
      <c r="I138" s="20"/>
      <c r="J138" s="20"/>
      <c r="K138" s="21"/>
      <c r="L138" s="20"/>
      <c r="M138" s="20"/>
      <c r="N138" s="22"/>
      <c r="P138" s="488"/>
      <c r="Q138" s="344"/>
      <c r="R138" s="344"/>
      <c r="S138" s="195"/>
    </row>
    <row r="139" spans="1:31" ht="12.75" customHeight="1" x14ac:dyDescent="0.2">
      <c r="C139" s="486"/>
      <c r="D139" s="247" t="s">
        <v>1376</v>
      </c>
      <c r="E139" s="266" t="str">
        <f>Translations!$B$615</f>
        <v>Osiągnięcie wartości docelowych</v>
      </c>
      <c r="H139" s="498"/>
      <c r="L139" s="499"/>
      <c r="N139" s="492"/>
      <c r="P139" s="488"/>
      <c r="Q139" s="344"/>
      <c r="R139" s="500"/>
      <c r="S139" s="195"/>
    </row>
    <row r="140" spans="1:31" ht="25.5" customHeight="1" x14ac:dyDescent="0.2">
      <c r="C140" s="486"/>
      <c r="D140" s="354"/>
      <c r="E140" s="852" t="str">
        <f>Translations!$B$630</f>
        <v>Na podstawie wprowadzonych powyżej wartości osiągnięcie wartości docelowych specyficznych emisji oraz, jeśeli dotyczy, wartości docelowych bezwzględnej wielkości emisji, jest automatycznie obliczana Based on the entries above the achievement of the specific emission targets and, where relevant, the absolute emission targets is automatically calculated. In addition, an indication of whether a planned cessation has indeed occurred is given.</v>
      </c>
      <c r="F140" s="852"/>
      <c r="G140" s="852"/>
      <c r="H140" s="852"/>
      <c r="I140" s="852"/>
      <c r="J140" s="852"/>
      <c r="K140" s="852"/>
      <c r="L140" s="852"/>
      <c r="M140" s="852"/>
      <c r="N140" s="1246"/>
    </row>
    <row r="141" spans="1:31" ht="12.75" customHeight="1" x14ac:dyDescent="0.2">
      <c r="C141" s="486"/>
      <c r="D141" s="354"/>
      <c r="E141" s="354"/>
      <c r="F141" s="354"/>
      <c r="G141" s="354"/>
      <c r="H141" s="514"/>
      <c r="I141" s="272">
        <f t="shared" ref="I141" si="149">INDEX(EUconst_EndOfPeriods,Z111)</f>
        <v>2025</v>
      </c>
      <c r="J141" s="358">
        <f t="shared" ref="J141" si="150">INDEX(EUconst_EndOfPeriods,AA111)</f>
        <v>2030</v>
      </c>
      <c r="K141" s="358">
        <f t="shared" ref="K141" si="151">INDEX(EUconst_EndOfPeriods,AB111)</f>
        <v>2035</v>
      </c>
      <c r="L141" s="358">
        <f t="shared" ref="L141" si="152">INDEX(EUconst_EndOfPeriods,AC111)</f>
        <v>2040</v>
      </c>
      <c r="M141" s="358">
        <f t="shared" ref="M141" si="153">INDEX(EUconst_EndOfPeriods,AD111)</f>
        <v>2045</v>
      </c>
      <c r="N141" s="358">
        <f t="shared" ref="N141" si="154">INDEX(EUconst_EndOfPeriods,AE111)</f>
        <v>2050</v>
      </c>
      <c r="W141" s="110" t="s">
        <v>711</v>
      </c>
      <c r="Z141" s="469">
        <f>I141</f>
        <v>2025</v>
      </c>
      <c r="AA141" s="469">
        <f t="shared" ref="AA141" si="155">J141</f>
        <v>2030</v>
      </c>
      <c r="AB141" s="469">
        <f t="shared" ref="AB141" si="156">K141</f>
        <v>2035</v>
      </c>
      <c r="AC141" s="469">
        <f t="shared" ref="AC141" si="157">L141</f>
        <v>2040</v>
      </c>
      <c r="AD141" s="469">
        <f t="shared" ref="AD141" si="158">M141</f>
        <v>2045</v>
      </c>
      <c r="AE141" s="469">
        <f t="shared" ref="AE141" si="159">N141</f>
        <v>2050</v>
      </c>
    </row>
    <row r="142" spans="1:31" ht="12.75" customHeight="1" x14ac:dyDescent="0.2">
      <c r="A142" s="147"/>
      <c r="B142" s="173"/>
      <c r="C142" s="486"/>
      <c r="D142" s="337" t="s">
        <v>117</v>
      </c>
      <c r="E142" s="931" t="str">
        <f>Translations!$B$631</f>
        <v>Osiągnięto wartości docelowe dla specyficznych emisji</v>
      </c>
      <c r="F142" s="931"/>
      <c r="G142" s="931"/>
      <c r="H142" s="1247"/>
      <c r="I142" s="93" t="str">
        <f>IF(OR(I141&gt;CNTR_ReportingYear-1,COLUMNS($I141:I141)&lt;$Z105,COLUMNS($I141:I141)&gt;=$AC105),"",IF(I114="",FALSE,I114&lt;=I128))</f>
        <v/>
      </c>
      <c r="J142" s="94" t="str">
        <f>IF(OR(J141&gt;CNTR_ReportingYear-1,COLUMNS($I141:J141)&lt;$Z105,COLUMNS($I141:J141)&gt;=$AC105),"",IF(J114="",FALSE,J114&lt;=J128))</f>
        <v/>
      </c>
      <c r="K142" s="94" t="str">
        <f>IF(OR(K141&gt;CNTR_ReportingYear-1,COLUMNS($I141:K141)&lt;$Z105,COLUMNS($I141:K141)&gt;=$AC105),"",IF(K114="",FALSE,K114&lt;=K128))</f>
        <v/>
      </c>
      <c r="L142" s="94" t="str">
        <f>IF(OR(L141&gt;CNTR_ReportingYear-1,COLUMNS($I141:L141)&lt;$Z105,COLUMNS($I141:L141)&gt;=$AC105),"",IF(L114="",FALSE,L114&lt;=L128))</f>
        <v/>
      </c>
      <c r="M142" s="94" t="str">
        <f>IF(OR(M141&gt;CNTR_ReportingYear-1,COLUMNS($I141:M141)&lt;$Z105,COLUMNS($I141:M141)&gt;=$AC105),"",IF(M114="",FALSE,M114&lt;=M128))</f>
        <v/>
      </c>
      <c r="N142" s="94" t="str">
        <f>IF(OR(N141&gt;CNTR_ReportingYear-1,COLUMNS($I141:N141)&lt;$Z105,COLUMNS($I141:N141)&gt;=$AC105),"",IF(N114="",FALSE,N114&lt;=N128))</f>
        <v/>
      </c>
      <c r="Q142" s="344"/>
      <c r="R142" s="344"/>
      <c r="S142" s="195"/>
      <c r="W142" s="340" t="str">
        <f>I105</f>
        <v/>
      </c>
      <c r="Y142" s="110" t="s">
        <v>808</v>
      </c>
      <c r="Z142" s="469" t="b">
        <f>AND(CNTR_ExistSubInstEntries,OR($W142="",INDEX($Z:$Z,MATCH(EUconst_StartRow&amp;$W142,$X:$X,0))&gt;COLUMNS($Z141:Z141),INDEX($AC:$AC,MATCH(EUconst_CessationRow&amp;$W142,$AA:$AA,0))&lt;=COLUMNS($Z141:Z141),CNTR_CNRPeriodNr&lt;COLUMNS($Z141:Z141)))</f>
        <v>1</v>
      </c>
      <c r="AA142" s="469" t="b">
        <f>AND(CNTR_ExistSubInstEntries,OR($W142="",INDEX($Z:$Z,MATCH(EUconst_StartRow&amp;$W142,$X:$X,0))&gt;COLUMNS($Z141:AA141),INDEX($AC:$AC,MATCH(EUconst_CessationRow&amp;$W142,$AA:$AA,0))&lt;=COLUMNS($Z141:AA141),CNTR_CNRPeriodNr&lt;COLUMNS($Z141:AA141)))</f>
        <v>1</v>
      </c>
      <c r="AB142" s="469" t="b">
        <f>AND(CNTR_ExistSubInstEntries,OR($W142="",INDEX($Z:$Z,MATCH(EUconst_StartRow&amp;$W142,$X:$X,0))&gt;COLUMNS($Z141:AB141),INDEX($AC:$AC,MATCH(EUconst_CessationRow&amp;$W142,$AA:$AA,0))&lt;=COLUMNS($Z141:AB141),CNTR_CNRPeriodNr&lt;COLUMNS($Z141:AB141)))</f>
        <v>1</v>
      </c>
      <c r="AC142" s="469" t="b">
        <f>AND(CNTR_ExistSubInstEntries,OR($W142="",INDEX($Z:$Z,MATCH(EUconst_StartRow&amp;$W142,$X:$X,0))&gt;COLUMNS($Z141:AC141),INDEX($AC:$AC,MATCH(EUconst_CessationRow&amp;$W142,$AA:$AA,0))&lt;=COLUMNS($Z141:AC141),CNTR_CNRPeriodNr&lt;COLUMNS($Z141:AC141)))</f>
        <v>1</v>
      </c>
      <c r="AD142" s="469" t="b">
        <f>AND(CNTR_ExistSubInstEntries,OR($W142="",INDEX($Z:$Z,MATCH(EUconst_StartRow&amp;$W142,$X:$X,0))&gt;COLUMNS($Z141:AD141),INDEX($AC:$AC,MATCH(EUconst_CessationRow&amp;$W142,$AA:$AA,0))&lt;=COLUMNS($Z141:AD141),CNTR_CNRPeriodNr&lt;COLUMNS($Z141:AD141)))</f>
        <v>1</v>
      </c>
      <c r="AE142" s="469" t="b">
        <f>AND(CNTR_ExistSubInstEntries,OR($W142="",INDEX($Z:$Z,MATCH(EUconst_StartRow&amp;$W142,$X:$X,0))&gt;COLUMNS($Z141:AE141),INDEX($AC:$AC,MATCH(EUconst_CessationRow&amp;$W142,$AA:$AA,0))&lt;=COLUMNS($Z141:AE141),CNTR_CNRPeriodNr&lt;COLUMNS($Z141:AE141)))</f>
        <v>1</v>
      </c>
    </row>
    <row r="143" spans="1:31" ht="12.75" customHeight="1" x14ac:dyDescent="0.2">
      <c r="A143" s="147"/>
      <c r="B143" s="173"/>
      <c r="C143" s="486"/>
      <c r="D143" s="337" t="s">
        <v>118</v>
      </c>
      <c r="E143" s="1248" t="str">
        <f>Translations!$B$632</f>
        <v>Osiągnięto wartości docelowe dla bezwzględnych emisji</v>
      </c>
      <c r="F143" s="1248"/>
      <c r="G143" s="1248"/>
      <c r="H143" s="1249"/>
      <c r="I143" s="95" t="str">
        <f>IF(OR(I141&gt;CNTR_ReportingYear-1,COLUMNS($I141:I141)&lt;$Z105,COLUMNS($I141:I141)&gt;=$AC105),"",IF(I130="",Euconst_NA,IF(I115="",FALSE,I115&lt;=I130)))</f>
        <v/>
      </c>
      <c r="J143" s="96" t="str">
        <f>IF(OR(J141&gt;CNTR_ReportingYear-1,COLUMNS($I141:J141)&lt;$Z105,COLUMNS($I141:J141)&gt;=$AC105),"",IF(J130="",Euconst_NA,IF(J115="",FALSE,J115&lt;=J130)))</f>
        <v/>
      </c>
      <c r="K143" s="96" t="str">
        <f>IF(OR(K141&gt;CNTR_ReportingYear-1,COLUMNS($I141:K141)&lt;$Z105,COLUMNS($I141:K141)&gt;=$AC105),"",IF(K130="",Euconst_NA,IF(K115="",FALSE,K115&lt;=K130)))</f>
        <v/>
      </c>
      <c r="L143" s="96" t="str">
        <f>IF(OR(L141&gt;CNTR_ReportingYear-1,COLUMNS($I141:L141)&lt;$Z105,COLUMNS($I141:L141)&gt;=$AC105),"",IF(L130="",Euconst_NA,IF(L115="",FALSE,L115&lt;=L130)))</f>
        <v/>
      </c>
      <c r="M143" s="96" t="str">
        <f>IF(OR(M141&gt;CNTR_ReportingYear-1,COLUMNS($I141:M141)&lt;$Z105,COLUMNS($I141:M141)&gt;=$AC105),"",IF(M130="",Euconst_NA,IF(M115="",FALSE,M115&lt;=M130)))</f>
        <v/>
      </c>
      <c r="N143" s="96" t="str">
        <f>IF(OR(N141&gt;CNTR_ReportingYear-1,COLUMNS($I141:N141)&lt;$Z105,COLUMNS($I141:N141)&gt;=$AC105),"",IF(N130="",Euconst_NA,IF(N115="",FALSE,N115&lt;=N130)))</f>
        <v/>
      </c>
      <c r="Q143" s="344"/>
      <c r="R143" s="344"/>
      <c r="S143" s="195"/>
      <c r="W143" s="340" t="str">
        <f>W142</f>
        <v/>
      </c>
      <c r="Z143" s="469" t="b">
        <f>AND(CNTR_ExistSubInstEntries,OR($W143="",INDEX($Z:$Z,MATCH(EUconst_StartRow&amp;$W143,$X:$X,0))&gt;COLUMNS($Z142:Z142),INDEX($AC:$AC,MATCH(EUconst_CessationRow&amp;$W143,$AA:$AA,0))&lt;=COLUMNS($Z142:Z142),CNTR_CNRPeriodNr&lt;COLUMNS($Z142:Z142)))</f>
        <v>1</v>
      </c>
      <c r="AA143" s="469" t="b">
        <f>AND(CNTR_ExistSubInstEntries,OR($W143="",INDEX($Z:$Z,MATCH(EUconst_StartRow&amp;$W143,$X:$X,0))&gt;COLUMNS($Z142:AA142),INDEX($AC:$AC,MATCH(EUconst_CessationRow&amp;$W143,$AA:$AA,0))&lt;=COLUMNS($Z142:AA142),CNTR_CNRPeriodNr&lt;COLUMNS($Z142:AA142)))</f>
        <v>1</v>
      </c>
      <c r="AB143" s="469" t="b">
        <f>AND(CNTR_ExistSubInstEntries,OR($W143="",INDEX($Z:$Z,MATCH(EUconst_StartRow&amp;$W143,$X:$X,0))&gt;COLUMNS($Z142:AB142),INDEX($AC:$AC,MATCH(EUconst_CessationRow&amp;$W143,$AA:$AA,0))&lt;=COLUMNS($Z142:AB142),CNTR_CNRPeriodNr&lt;COLUMNS($Z142:AB142)))</f>
        <v>1</v>
      </c>
      <c r="AC143" s="469" t="b">
        <f>AND(CNTR_ExistSubInstEntries,OR($W143="",INDEX($Z:$Z,MATCH(EUconst_StartRow&amp;$W143,$X:$X,0))&gt;COLUMNS($Z142:AC142),INDEX($AC:$AC,MATCH(EUconst_CessationRow&amp;$W143,$AA:$AA,0))&lt;=COLUMNS($Z142:AC142),CNTR_CNRPeriodNr&lt;COLUMNS($Z142:AC142)))</f>
        <v>1</v>
      </c>
      <c r="AD143" s="469" t="b">
        <f>AND(CNTR_ExistSubInstEntries,OR($W143="",INDEX($Z:$Z,MATCH(EUconst_StartRow&amp;$W143,$X:$X,0))&gt;COLUMNS($Z142:AD142),INDEX($AC:$AC,MATCH(EUconst_CessationRow&amp;$W143,$AA:$AA,0))&lt;=COLUMNS($Z142:AD142),CNTR_CNRPeriodNr&lt;COLUMNS($Z142:AD142)))</f>
        <v>1</v>
      </c>
      <c r="AE143" s="469" t="b">
        <f>AND(CNTR_ExistSubInstEntries,OR($W143="",INDEX($Z:$Z,MATCH(EUconst_StartRow&amp;$W143,$X:$X,0))&gt;COLUMNS($Z142:AE142),INDEX($AC:$AC,MATCH(EUconst_CessationRow&amp;$W143,$AA:$AA,0))&lt;=COLUMNS($Z142:AE142),CNTR_CNRPeriodNr&lt;COLUMNS($Z142:AE142)))</f>
        <v>1</v>
      </c>
    </row>
    <row r="144" spans="1:31" ht="12.75" customHeight="1" thickBot="1" x14ac:dyDescent="0.25">
      <c r="A144" s="147"/>
      <c r="B144" s="173"/>
      <c r="C144" s="486"/>
      <c r="D144" s="337" t="s">
        <v>119</v>
      </c>
      <c r="E144" s="1250" t="s">
        <v>809</v>
      </c>
      <c r="F144" s="1250"/>
      <c r="G144" s="1250"/>
      <c r="H144" s="1251"/>
      <c r="I144" s="97" t="str">
        <f>IF(OR(I141&gt;CNTR_ReportingYear-1,COLUMNS($I141:I141)&lt;$Z105,COLUMNS($I141:I141)&gt;$AC105),"",IF(COLUMNS($I141:I141)&lt;&gt;$AC105,Euconst_NA,I116=TRUE))</f>
        <v/>
      </c>
      <c r="J144" s="97" t="str">
        <f>IF(OR(J141&gt;CNTR_ReportingYear-1,COLUMNS($I141:J141)&lt;$Z105,COLUMNS($I141:J141)&gt;$AC105),"",IF(COLUMNS($I141:J141)&lt;&gt;$AC105,Euconst_NA,J116=TRUE))</f>
        <v/>
      </c>
      <c r="K144" s="97" t="str">
        <f>IF(OR(K141&gt;CNTR_ReportingYear-1,COLUMNS($I141:K141)&lt;$Z105,COLUMNS($I141:K141)&gt;$AC105),"",IF(COLUMNS($I141:K141)&lt;&gt;$AC105,Euconst_NA,K116=TRUE))</f>
        <v/>
      </c>
      <c r="L144" s="97" t="str">
        <f>IF(OR(L141&gt;CNTR_ReportingYear-1,COLUMNS($I141:L141)&lt;$Z105,COLUMNS($I141:L141)&gt;$AC105),"",IF(COLUMNS($I141:L141)&lt;&gt;$AC105,Euconst_NA,L116=TRUE))</f>
        <v/>
      </c>
      <c r="M144" s="97" t="str">
        <f>IF(OR(M141&gt;CNTR_ReportingYear-1,COLUMNS($I141:M141)&lt;$Z105,COLUMNS($I141:M141)&gt;$AC105),"",IF(COLUMNS($I141:M141)&lt;&gt;$AC105,Euconst_NA,M116=TRUE))</f>
        <v/>
      </c>
      <c r="N144" s="97" t="str">
        <f>IF(OR(N141&gt;CNTR_ReportingYear-1,COLUMNS($I141:N141)&lt;$Z105,COLUMNS($I141:N141)&gt;$AC105),"",IF(COLUMNS($I141:N141)&lt;&gt;$AC105,Euconst_NA,N116=TRUE))</f>
        <v/>
      </c>
      <c r="Q144" s="344"/>
      <c r="R144" s="344"/>
      <c r="S144" s="195"/>
      <c r="W144" s="340" t="str">
        <f>W143</f>
        <v/>
      </c>
      <c r="Z144" s="469" t="b">
        <f>AND(CNTR_ExistSubInstEntries,OR($W144="",INDEX($Z:$Z,MATCH(EUconst_StartRow&amp;$W144,$X:$X,0))&gt;COLUMNS($Z141:Z141),INDEX($AC:$AC,MATCH(EUconst_CessationRow&amp;$W144,$AA:$AA,0))&lt;COLUMNS($Z141:Z141),CNTR_CNRPeriodNr&lt;COLUMNS($Z141:Z141)))</f>
        <v>1</v>
      </c>
      <c r="AA144" s="469" t="b">
        <f>AND(CNTR_ExistSubInstEntries,OR($W144="",INDEX($Z:$Z,MATCH(EUconst_StartRow&amp;$W144,$X:$X,0))&gt;COLUMNS($Z141:AA141),INDEX($AC:$AC,MATCH(EUconst_CessationRow&amp;$W144,$AA:$AA,0))&lt;COLUMNS($Z141:AA141),CNTR_CNRPeriodNr&lt;COLUMNS($Z141:AA141)))</f>
        <v>1</v>
      </c>
      <c r="AB144" s="469" t="b">
        <f>AND(CNTR_ExistSubInstEntries,OR($W144="",INDEX($Z:$Z,MATCH(EUconst_StartRow&amp;$W144,$X:$X,0))&gt;COLUMNS($Z141:AB141),INDEX($AC:$AC,MATCH(EUconst_CessationRow&amp;$W144,$AA:$AA,0))&lt;COLUMNS($Z141:AB141),CNTR_CNRPeriodNr&lt;COLUMNS($Z141:AB141)))</f>
        <v>1</v>
      </c>
      <c r="AC144" s="469" t="b">
        <f>AND(CNTR_ExistSubInstEntries,OR($W144="",INDEX($Z:$Z,MATCH(EUconst_StartRow&amp;$W144,$X:$X,0))&gt;COLUMNS($Z141:AC141),INDEX($AC:$AC,MATCH(EUconst_CessationRow&amp;$W144,$AA:$AA,0))&lt;COLUMNS($Z141:AC141),CNTR_CNRPeriodNr&lt;COLUMNS($Z141:AC141)))</f>
        <v>1</v>
      </c>
      <c r="AD144" s="469" t="b">
        <f>AND(CNTR_ExistSubInstEntries,OR($W144="",INDEX($Z:$Z,MATCH(EUconst_StartRow&amp;$W144,$X:$X,0))&gt;COLUMNS($Z141:AD141),INDEX($AC:$AC,MATCH(EUconst_CessationRow&amp;$W144,$AA:$AA,0))&lt;COLUMNS($Z141:AD141),CNTR_CNRPeriodNr&lt;COLUMNS($Z141:AD141)))</f>
        <v>1</v>
      </c>
      <c r="AE144" s="469" t="b">
        <f>AND(CNTR_ExistSubInstEntries,OR($W144="",INDEX($Z:$Z,MATCH(EUconst_StartRow&amp;$W144,$X:$X,0))&gt;COLUMNS($Z141:AE141),INDEX($AC:$AC,MATCH(EUconst_CessationRow&amp;$W144,$AA:$AA,0))&lt;COLUMNS($Z141:AE141),CNTR_CNRPeriodNr&lt;COLUMNS($Z141:AE141)))</f>
        <v>1</v>
      </c>
    </row>
    <row r="145" spans="1:32" ht="12.75" customHeight="1" x14ac:dyDescent="0.2">
      <c r="A145" s="147"/>
      <c r="B145" s="173"/>
      <c r="C145" s="486"/>
      <c r="D145" s="337" t="s">
        <v>120</v>
      </c>
      <c r="E145" s="1252" t="str">
        <f>Translations!$B$633</f>
        <v>Osiągnięto wszystkie wartości docelowe</v>
      </c>
      <c r="F145" s="1252"/>
      <c r="G145" s="1252"/>
      <c r="H145" s="1253"/>
      <c r="I145" s="98" t="str">
        <f>IFERROR(IF(Z145,"",AND(I142:I144)),"")</f>
        <v/>
      </c>
      <c r="J145" s="99" t="str">
        <f t="shared" ref="J145" si="160">IFERROR(IF(AA145,"",AND(J142:J144)),"")</f>
        <v/>
      </c>
      <c r="K145" s="99" t="str">
        <f t="shared" ref="K145" si="161">IFERROR(IF(AB145,"",AND(K142:K144)),"")</f>
        <v/>
      </c>
      <c r="L145" s="99" t="str">
        <f t="shared" ref="L145" si="162">IFERROR(IF(AC145,"",AND(L142:L144)),"")</f>
        <v/>
      </c>
      <c r="M145" s="99" t="str">
        <f t="shared" ref="M145" si="163">IFERROR(IF(AD145,"",AND(M142:M144)),"")</f>
        <v/>
      </c>
      <c r="N145" s="99" t="str">
        <f t="shared" ref="N145" si="164">IFERROR(IF(AE145,"",AND(N142:N144)),"")</f>
        <v/>
      </c>
      <c r="P145" s="275" t="str">
        <f>EUConst_TargetsMet&amp;I105</f>
        <v>TargetsMet_</v>
      </c>
      <c r="Q145" s="344"/>
      <c r="R145" s="344"/>
      <c r="S145" s="195"/>
      <c r="W145" s="340" t="str">
        <f>I105</f>
        <v/>
      </c>
      <c r="Z145" s="469" t="b">
        <f>AND(CNTR_ExistSubInstEntries,OR($W145="",INDEX($Z:$Z,MATCH(EUconst_StartRow&amp;$W145,$X:$X,0))&gt;COLUMNS($Z141:Z141),INDEX($AC:$AC,MATCH(EUconst_CessationRow&amp;$W145,$AA:$AA,0))&lt;COLUMNS($Z141:Z141),CNTR_CNRPeriodNr&lt;COLUMNS($Z141:Z141)))</f>
        <v>1</v>
      </c>
      <c r="AA145" s="469" t="b">
        <f>AND(CNTR_ExistSubInstEntries,OR($W145="",INDEX($Z:$Z,MATCH(EUconst_StartRow&amp;$W145,$X:$X,0))&gt;COLUMNS($Z141:AA141),INDEX($AC:$AC,MATCH(EUconst_CessationRow&amp;$W145,$AA:$AA,0))&lt;COLUMNS($Z141:AA141),CNTR_CNRPeriodNr&lt;COLUMNS($Z141:AA141)))</f>
        <v>1</v>
      </c>
      <c r="AB145" s="469" t="b">
        <f>AND(CNTR_ExistSubInstEntries,OR($W145="",INDEX($Z:$Z,MATCH(EUconst_StartRow&amp;$W145,$X:$X,0))&gt;COLUMNS($Z141:AB141),INDEX($AC:$AC,MATCH(EUconst_CessationRow&amp;$W145,$AA:$AA,0))&lt;COLUMNS($Z141:AB141),CNTR_CNRPeriodNr&lt;COLUMNS($Z141:AB141)))</f>
        <v>1</v>
      </c>
      <c r="AC145" s="469" t="b">
        <f>AND(CNTR_ExistSubInstEntries,OR($W145="",INDEX($Z:$Z,MATCH(EUconst_StartRow&amp;$W145,$X:$X,0))&gt;COLUMNS($Z141:AC141),INDEX($AC:$AC,MATCH(EUconst_CessationRow&amp;$W145,$AA:$AA,0))&lt;COLUMNS($Z141:AC141),CNTR_CNRPeriodNr&lt;COLUMNS($Z141:AC141)))</f>
        <v>1</v>
      </c>
      <c r="AD145" s="469" t="b">
        <f>AND(CNTR_ExistSubInstEntries,OR($W145="",INDEX($Z:$Z,MATCH(EUconst_StartRow&amp;$W145,$X:$X,0))&gt;COLUMNS($Z141:AD141),INDEX($AC:$AC,MATCH(EUconst_CessationRow&amp;$W145,$AA:$AA,0))&lt;COLUMNS($Z141:AD141),CNTR_CNRPeriodNr&lt;COLUMNS($Z141:AD141)))</f>
        <v>1</v>
      </c>
      <c r="AE145" s="469" t="b">
        <f>AND(CNTR_ExistSubInstEntries,OR($W145="",INDEX($Z:$Z,MATCH(EUconst_StartRow&amp;$W145,$X:$X,0))&gt;COLUMNS($Z141:AE141),INDEX($AC:$AC,MATCH(EUconst_CessationRow&amp;$W145,$AA:$AA,0))&lt;COLUMNS($Z141:AE141),CNTR_CNRPeriodNr&lt;COLUMNS($Z141:AE141)))</f>
        <v>1</v>
      </c>
    </row>
    <row r="146" spans="1:32" ht="5.0999999999999996" customHeight="1" x14ac:dyDescent="0.2">
      <c r="A146" s="147"/>
      <c r="B146" s="173"/>
      <c r="C146" s="486"/>
      <c r="D146" s="345"/>
      <c r="N146" s="492"/>
      <c r="P146" s="453"/>
    </row>
    <row r="147" spans="1:32" ht="12.75" customHeight="1" x14ac:dyDescent="0.2">
      <c r="C147" s="486"/>
      <c r="D147" s="247" t="s">
        <v>1377</v>
      </c>
      <c r="E147" s="980" t="str">
        <f>Translations!$B$612</f>
        <v>Uwagi</v>
      </c>
      <c r="F147" s="980"/>
      <c r="G147" s="980"/>
      <c r="H147" s="980"/>
      <c r="I147" s="980"/>
      <c r="J147" s="980"/>
      <c r="K147" s="980"/>
      <c r="L147" s="980"/>
      <c r="M147" s="980"/>
      <c r="N147" s="981"/>
      <c r="P147" s="344"/>
      <c r="Q147" s="344"/>
      <c r="R147" s="344"/>
      <c r="S147" s="195"/>
    </row>
    <row r="148" spans="1:32" ht="38.85" customHeight="1" x14ac:dyDescent="0.2">
      <c r="A148" s="147"/>
      <c r="B148" s="173"/>
      <c r="C148" s="486"/>
      <c r="D148" s="345"/>
      <c r="E148" s="1254"/>
      <c r="F148" s="1255"/>
      <c r="G148" s="1255"/>
      <c r="H148" s="1255"/>
      <c r="I148" s="1255"/>
      <c r="J148" s="1255"/>
      <c r="K148" s="1255"/>
      <c r="L148" s="1255"/>
      <c r="M148" s="1255"/>
      <c r="N148" s="1256"/>
      <c r="P148" s="453"/>
    </row>
    <row r="149" spans="1:32" ht="12.75" customHeight="1" x14ac:dyDescent="0.2">
      <c r="A149" s="147"/>
      <c r="B149" s="173"/>
      <c r="C149" s="517"/>
      <c r="D149" s="518"/>
      <c r="E149" s="519"/>
      <c r="F149" s="519"/>
      <c r="G149" s="519"/>
      <c r="H149" s="519"/>
      <c r="I149" s="519"/>
      <c r="J149" s="519"/>
      <c r="K149" s="519"/>
      <c r="L149" s="519"/>
      <c r="M149" s="519"/>
      <c r="N149" s="520"/>
    </row>
    <row r="150" spans="1:32" ht="12.75" customHeight="1" thickBot="1" x14ac:dyDescent="0.25">
      <c r="A150" s="147"/>
      <c r="E150" s="334"/>
      <c r="F150" s="183"/>
      <c r="G150" s="183"/>
      <c r="H150" s="183"/>
      <c r="I150" s="183"/>
      <c r="J150" s="183"/>
      <c r="K150" s="183"/>
      <c r="L150" s="183"/>
      <c r="M150" s="183"/>
      <c r="N150" s="183"/>
    </row>
    <row r="151" spans="1:32" ht="12.75" customHeight="1" thickBot="1" x14ac:dyDescent="0.3">
      <c r="A151" s="147"/>
      <c r="C151" s="335"/>
      <c r="D151" s="335"/>
      <c r="E151" s="335"/>
      <c r="F151" s="335"/>
      <c r="G151" s="335"/>
      <c r="H151" s="335"/>
      <c r="I151" s="335"/>
      <c r="J151" s="335"/>
      <c r="K151" s="335"/>
      <c r="L151" s="335"/>
      <c r="M151" s="335"/>
      <c r="N151" s="335"/>
    </row>
    <row r="152" spans="1:32" s="246" customFormat="1" ht="18" customHeight="1" thickBot="1" x14ac:dyDescent="0.25">
      <c r="A152" s="482">
        <f>C152</f>
        <v>4</v>
      </c>
      <c r="B152" s="186"/>
      <c r="C152" s="483">
        <f>C105+1</f>
        <v>4</v>
      </c>
      <c r="D152" s="1271" t="str">
        <f>Translations!$B$616</f>
        <v>Podinstalacja</v>
      </c>
      <c r="E152" s="1272"/>
      <c r="F152" s="1272"/>
      <c r="G152" s="1272"/>
      <c r="H152" s="1273"/>
      <c r="I152" s="1274" t="str">
        <f>IF(C152&gt;MAX(CNTR_SubInstListSorting),"",INDEX(CNTR_SubInstListNames,MATCH($C152,CNTR_SubInstListSorting,0)))</f>
        <v/>
      </c>
      <c r="J152" s="1275"/>
      <c r="K152" s="1275"/>
      <c r="L152" s="1275"/>
      <c r="M152" s="1275"/>
      <c r="N152" s="1276"/>
      <c r="O152" s="176"/>
      <c r="P152" s="118" t="str">
        <f>IF(CNTR_ExistSubInstEntries,IF(I152&lt;&gt;"",I152,""),"BM: " &amp; C152)</f>
        <v/>
      </c>
      <c r="Q152" s="110"/>
      <c r="R152" s="110"/>
      <c r="S152" s="417">
        <f>MAX(CNTR_SubInstListSorting)</f>
        <v>0</v>
      </c>
      <c r="T152" s="110"/>
      <c r="U152" s="110"/>
      <c r="V152" s="110"/>
      <c r="W152" s="110"/>
      <c r="X152" s="118" t="str">
        <f>EUconst_StartRow&amp;I152</f>
        <v>Start_</v>
      </c>
      <c r="Y152" s="244" t="str">
        <f>IF($I152="","",INDEX(c_CNPSummary!$G:$G,MATCH($X152,c_CNPSummary!$P:$P,0)))</f>
        <v/>
      </c>
      <c r="Z152" s="244" t="str">
        <f>IF($I152="","",IF(Y152=INDEX(EUconst_SubinstallationStart,1),1,IF(Y152=INDEX(EUconst_SubinstallationStart,2),2,MATCH(Y152,EUconst_Periods,0))))</f>
        <v/>
      </c>
      <c r="AA152" s="118" t="str">
        <f>EUconst_CessationRow&amp;I152</f>
        <v>Cessation_</v>
      </c>
      <c r="AB152" s="244" t="str">
        <f>IF($I152="","",INDEX(c_CNPSummary!$G:$G,MATCH($AA152,c_CNPSummary!$P:$P,0)))</f>
        <v/>
      </c>
      <c r="AC152" s="244" t="str">
        <f>IFERROR(IF(OR(I152="",AB152=""),"",IF(AB152=INDEX(EUconst_SubinstallationCessation,1),10,IF(AB152=INDEX(EUconst_SubinstallationCessation,2),1,MATCH(AB152,EUconst_Periods,0)))),10)</f>
        <v/>
      </c>
      <c r="AD152" s="116"/>
      <c r="AE152" s="484" t="b">
        <f>AND(CNTR_ExistSubInstEntries,I152="")</f>
        <v>1</v>
      </c>
      <c r="AF152" s="116"/>
    </row>
    <row r="153" spans="1:32" ht="12.75" customHeight="1" x14ac:dyDescent="0.2">
      <c r="C153" s="485"/>
      <c r="D153" s="183"/>
      <c r="E153" s="1161" t="str">
        <f>Translations!$B$617</f>
        <v>Nazwa podinstalacji/innego procesu jest wyświetlana automatycznie na podstawie danych wprowadzonych w arkuszu „c_CNPSummary”.</v>
      </c>
      <c r="F153" s="1277"/>
      <c r="G153" s="1277"/>
      <c r="H153" s="1277"/>
      <c r="I153" s="1277"/>
      <c r="J153" s="1277"/>
      <c r="K153" s="1277"/>
      <c r="L153" s="1277"/>
      <c r="M153" s="1277"/>
      <c r="N153" s="1278"/>
      <c r="P153" s="344"/>
      <c r="Q153" s="344"/>
      <c r="R153" s="344"/>
      <c r="S153" s="195"/>
    </row>
    <row r="154" spans="1:32" ht="5.0999999999999996" customHeight="1" x14ac:dyDescent="0.2">
      <c r="A154" s="147"/>
      <c r="B154" s="173"/>
      <c r="C154" s="486"/>
      <c r="D154" s="345"/>
      <c r="E154" s="456"/>
      <c r="F154" s="456"/>
      <c r="G154" s="456"/>
      <c r="H154" s="487"/>
      <c r="I154" s="20"/>
      <c r="J154" s="20"/>
      <c r="K154" s="21"/>
      <c r="L154" s="20"/>
      <c r="M154" s="20"/>
      <c r="N154" s="22"/>
      <c r="P154" s="488"/>
      <c r="Q154" s="344"/>
      <c r="R154" s="344"/>
      <c r="S154" s="195"/>
    </row>
    <row r="155" spans="1:32" ht="12.75" customHeight="1" x14ac:dyDescent="0.2">
      <c r="C155" s="486"/>
      <c r="D155" s="247" t="s">
        <v>114</v>
      </c>
      <c r="E155" s="266" t="str">
        <f>Translations!$B$618</f>
        <v>Rzeczywiste emisje</v>
      </c>
      <c r="F155" s="489"/>
      <c r="G155" s="490"/>
      <c r="H155" s="491"/>
      <c r="N155" s="492"/>
      <c r="P155" s="344"/>
      <c r="Q155" s="344"/>
      <c r="R155" s="344"/>
      <c r="S155" s="195"/>
    </row>
    <row r="156" spans="1:32" ht="15" customHeight="1" x14ac:dyDescent="0.2">
      <c r="C156" s="486"/>
      <c r="D156" s="247"/>
      <c r="E156" s="852" t="str">
        <f>Translations!$B$619</f>
        <v>Proszę podać rzeczywiste indywidualne poziomy emisji (zgodnie z emisjami przypisanymi zgodnie z zasadami FAR i MRR) na koniec każdego pięcioletniego okresu.</v>
      </c>
      <c r="F156" s="852"/>
      <c r="G156" s="852"/>
      <c r="H156" s="852"/>
      <c r="I156" s="852"/>
      <c r="J156" s="852"/>
      <c r="K156" s="852"/>
      <c r="L156" s="852"/>
      <c r="M156" s="852"/>
      <c r="N156" s="1246"/>
      <c r="P156" s="344"/>
      <c r="Q156" s="344"/>
      <c r="R156" s="344"/>
      <c r="S156" s="195"/>
    </row>
    <row r="157" spans="1:32" ht="38.25" customHeight="1" x14ac:dyDescent="0.2">
      <c r="C157" s="486"/>
      <c r="D157" s="247"/>
      <c r="E157" s="852" t="str">
        <f>Translations!$B$620</f>
        <v xml:space="preserve">Indywidualne poziomy emisji powinny zostać obliczone poprzez podzielenie przypisanych emisji przez poziom działalności, obie wartości oparte na odpowiednich zasadach FAR, zgodnie z danymi wprowadzonymi w raportach ALC za dany rok. W przypadku procesów  nie objętych wskaźnikiem emisyjności podinstalacji, prosimy upewnić się, że emisje odnoszą się do odpowiednich jednostek produkcji wskazanych w arkuszu [C.I.3] ostatniego PNK. </v>
      </c>
      <c r="F157" s="852"/>
      <c r="G157" s="852"/>
      <c r="H157" s="852"/>
      <c r="I157" s="852"/>
      <c r="J157" s="852"/>
      <c r="K157" s="852"/>
      <c r="L157" s="852"/>
      <c r="M157" s="852"/>
      <c r="N157" s="1246"/>
      <c r="P157" s="344"/>
      <c r="Q157" s="344"/>
      <c r="R157" s="344"/>
      <c r="S157" s="195"/>
    </row>
    <row r="158" spans="1:32" ht="12.75" customHeight="1" x14ac:dyDescent="0.2">
      <c r="C158" s="486"/>
      <c r="D158" s="247"/>
      <c r="E158" s="852" t="str">
        <f>Translations!$B$621</f>
        <v>Dodatkowo, wprowadzenie danych dla bezwzględnych emisji, wyrażonych w t CO2e, jest obowiązkowe, jeśli bezwzględne wielkości emisji zostały wymienione w ostatnim PNK.</v>
      </c>
      <c r="F158" s="852"/>
      <c r="G158" s="852"/>
      <c r="H158" s="852"/>
      <c r="I158" s="852"/>
      <c r="J158" s="852"/>
      <c r="K158" s="852"/>
      <c r="L158" s="852"/>
      <c r="M158" s="852"/>
      <c r="N158" s="1246"/>
      <c r="P158" s="344"/>
      <c r="Q158" s="344"/>
      <c r="R158" s="344"/>
      <c r="S158" s="195"/>
      <c r="Y158" s="493" t="str">
        <f>Translations!$B$265</f>
        <v>Okresy</v>
      </c>
      <c r="Z158" s="494">
        <v>1</v>
      </c>
      <c r="AA158" s="244">
        <v>2</v>
      </c>
      <c r="AB158" s="244">
        <v>3</v>
      </c>
      <c r="AC158" s="244">
        <v>4</v>
      </c>
      <c r="AD158" s="244">
        <v>5</v>
      </c>
      <c r="AE158" s="244">
        <v>6</v>
      </c>
    </row>
    <row r="159" spans="1:32" ht="12.75" customHeight="1" x14ac:dyDescent="0.2">
      <c r="C159" s="486"/>
      <c r="D159" s="247"/>
      <c r="E159" s="852" t="str">
        <f>Translations!$B$622</f>
        <v>Jeśli zgodnie z PNK zaplanowano zaprzestanie działalności podinstalacji w danym pięcioletnim okresie, prosimy o potwierdzenie, że podinstalacja zakończyła działalność.</v>
      </c>
      <c r="F159" s="852"/>
      <c r="G159" s="852"/>
      <c r="H159" s="852"/>
      <c r="I159" s="852"/>
      <c r="J159" s="852"/>
      <c r="K159" s="852"/>
      <c r="L159" s="852"/>
      <c r="M159" s="852"/>
      <c r="N159" s="1246"/>
      <c r="P159" s="344"/>
      <c r="Q159" s="344"/>
      <c r="R159" s="344"/>
      <c r="S159" s="195"/>
    </row>
    <row r="160" spans="1:32" ht="12.75" customHeight="1" x14ac:dyDescent="0.2">
      <c r="A160" s="147"/>
      <c r="B160" s="173"/>
      <c r="C160" s="486"/>
      <c r="D160" s="345"/>
      <c r="F160" s="269"/>
      <c r="G160" s="495"/>
      <c r="H160" s="348" t="str">
        <f>Translations!$B$401</f>
        <v>Jednostka</v>
      </c>
      <c r="I160" s="272">
        <f t="shared" ref="I160" si="165">INDEX(EUconst_EndOfPeriods,Z158)</f>
        <v>2025</v>
      </c>
      <c r="J160" s="270">
        <f t="shared" ref="J160" si="166">INDEX(EUconst_EndOfPeriods,AA158)</f>
        <v>2030</v>
      </c>
      <c r="K160" s="270">
        <f t="shared" ref="K160" si="167">INDEX(EUconst_EndOfPeriods,AB158)</f>
        <v>2035</v>
      </c>
      <c r="L160" s="270">
        <f t="shared" ref="L160" si="168">INDEX(EUconst_EndOfPeriods,AC158)</f>
        <v>2040</v>
      </c>
      <c r="M160" s="270">
        <f t="shared" ref="M160" si="169">INDEX(EUconst_EndOfPeriods,AD158)</f>
        <v>2045</v>
      </c>
      <c r="N160" s="270">
        <f t="shared" ref="N160" si="170">INDEX(EUconst_EndOfPeriods,AE158)</f>
        <v>2050</v>
      </c>
      <c r="W160" s="110" t="s">
        <v>711</v>
      </c>
      <c r="Z160" s="469">
        <f t="shared" ref="Z160" si="171">I160</f>
        <v>2025</v>
      </c>
      <c r="AA160" s="469">
        <f t="shared" ref="AA160" si="172">J160</f>
        <v>2030</v>
      </c>
      <c r="AB160" s="469">
        <f t="shared" ref="AB160" si="173">K160</f>
        <v>2035</v>
      </c>
      <c r="AC160" s="469">
        <f t="shared" ref="AC160" si="174">L160</f>
        <v>2040</v>
      </c>
      <c r="AD160" s="469">
        <f t="shared" ref="AD160" si="175">M160</f>
        <v>2045</v>
      </c>
      <c r="AE160" s="469">
        <f t="shared" ref="AE160" si="176">N160</f>
        <v>2050</v>
      </c>
    </row>
    <row r="161" spans="1:31" ht="12.75" customHeight="1" x14ac:dyDescent="0.2">
      <c r="A161" s="147"/>
      <c r="B161" s="173"/>
      <c r="C161" s="486"/>
      <c r="D161" s="337" t="s">
        <v>117</v>
      </c>
      <c r="E161" s="1269" t="str">
        <f>Translations!$B$623</f>
        <v>Rzeczywiste specyficzne emisje</v>
      </c>
      <c r="F161" s="1269"/>
      <c r="G161" s="1279"/>
      <c r="H161" s="497" t="str">
        <f>H175</f>
        <v/>
      </c>
      <c r="I161" s="103"/>
      <c r="J161" s="104"/>
      <c r="K161" s="104"/>
      <c r="L161" s="104"/>
      <c r="M161" s="104"/>
      <c r="N161" s="104"/>
      <c r="P161" s="275" t="str">
        <f>EUConst_SpecEm&amp;I152</f>
        <v>SpecEm_</v>
      </c>
      <c r="W161" s="340" t="str">
        <f>I152</f>
        <v/>
      </c>
      <c r="Y161" s="110" t="s">
        <v>808</v>
      </c>
      <c r="Z161" s="469" t="b">
        <f>AND(CNTR_ExistSubInstEntries,OR($W161="",INDEX($Z:$Z,MATCH(EUconst_StartRow&amp;$W161,$X:$X,0))&gt;COLUMNS($Z160:Z160),INDEX($AC:$AC,MATCH(EUconst_CessationRow&amp;$W161,$AA:$AA,0))&lt;=COLUMNS($Z160:Z160),CNTR_CNRPeriodNr&lt;COLUMNS($Z160:Z160)))</f>
        <v>1</v>
      </c>
      <c r="AA161" s="469" t="b">
        <f>AND(CNTR_ExistSubInstEntries,OR($W161="",INDEX($Z:$Z,MATCH(EUconst_StartRow&amp;$W161,$X:$X,0))&gt;COLUMNS($Z160:AA160),INDEX($AC:$AC,MATCH(EUconst_CessationRow&amp;$W161,$AA:$AA,0))&lt;=COLUMNS($Z160:AA160),CNTR_CNRPeriodNr&lt;COLUMNS($Z160:AA160)))</f>
        <v>1</v>
      </c>
      <c r="AB161" s="469" t="b">
        <f>AND(CNTR_ExistSubInstEntries,OR($W161="",INDEX($Z:$Z,MATCH(EUconst_StartRow&amp;$W161,$X:$X,0))&gt;COLUMNS($Z160:AB160),INDEX($AC:$AC,MATCH(EUconst_CessationRow&amp;$W161,$AA:$AA,0))&lt;=COLUMNS($Z160:AB160),CNTR_CNRPeriodNr&lt;COLUMNS($Z160:AB160)))</f>
        <v>1</v>
      </c>
      <c r="AC161" s="469" t="b">
        <f>AND(CNTR_ExistSubInstEntries,OR($W161="",INDEX($Z:$Z,MATCH(EUconst_StartRow&amp;$W161,$X:$X,0))&gt;COLUMNS($Z160:AC160),INDEX($AC:$AC,MATCH(EUconst_CessationRow&amp;$W161,$AA:$AA,0))&lt;=COLUMNS($Z160:AC160),CNTR_CNRPeriodNr&lt;COLUMNS($Z160:AC160)))</f>
        <v>1</v>
      </c>
      <c r="AD161" s="469" t="b">
        <f>AND(CNTR_ExistSubInstEntries,OR($W161="",INDEX($Z:$Z,MATCH(EUconst_StartRow&amp;$W161,$X:$X,0))&gt;COLUMNS($Z160:AD160),INDEX($AC:$AC,MATCH(EUconst_CessationRow&amp;$W161,$AA:$AA,0))&lt;=COLUMNS($Z160:AD160),CNTR_CNRPeriodNr&lt;COLUMNS($Z160:AD160)))</f>
        <v>1</v>
      </c>
      <c r="AE161" s="469" t="b">
        <f>AND(CNTR_ExistSubInstEntries,OR($W161="",INDEX($Z:$Z,MATCH(EUconst_StartRow&amp;$W161,$X:$X,0))&gt;COLUMNS($Z160:AE160),INDEX($AC:$AC,MATCH(EUconst_CessationRow&amp;$W161,$AA:$AA,0))&lt;=COLUMNS($Z160:AE160),CNTR_CNRPeriodNr&lt;COLUMNS($Z160:AE160)))</f>
        <v>1</v>
      </c>
    </row>
    <row r="162" spans="1:31" ht="12.75" customHeight="1" x14ac:dyDescent="0.2">
      <c r="A162" s="147"/>
      <c r="B162" s="173"/>
      <c r="C162" s="486"/>
      <c r="D162" s="337" t="s">
        <v>118</v>
      </c>
      <c r="E162" s="962" t="str">
        <f>Translations!$B$624</f>
        <v>Rzeczywiste bezwzględne emisje</v>
      </c>
      <c r="F162" s="962"/>
      <c r="G162" s="963"/>
      <c r="H162" s="744" t="str">
        <f>EUconst_tCO2e</f>
        <v>t CO2e</v>
      </c>
      <c r="I162" s="100"/>
      <c r="J162" s="101"/>
      <c r="K162" s="101"/>
      <c r="L162" s="101"/>
      <c r="M162" s="101"/>
      <c r="N162" s="101"/>
      <c r="P162" s="275" t="str">
        <f>EUConst_AbsEm&amp;I152</f>
        <v>AbsEm_</v>
      </c>
      <c r="Q162" s="344"/>
      <c r="R162" s="344"/>
      <c r="S162" s="195"/>
      <c r="W162" s="340" t="str">
        <f>W161</f>
        <v/>
      </c>
      <c r="Z162" s="469" t="b">
        <f>AND(CNTR_ExistSubInstEntries,OR($W162="",INDEX($Z:$Z,MATCH(EUconst_StartRow&amp;$W162,$X:$X,0))&gt;COLUMNS($Z161:Z161),INDEX($AC:$AC,MATCH(EUconst_CessationRow&amp;$W162,$AA:$AA,0))&lt;=COLUMNS($Z161:Z161),CNTR_CNRPeriodNr&lt;COLUMNS($Z161:Z161),SUM(I177:N177)=0))</f>
        <v>1</v>
      </c>
      <c r="AA162" s="469" t="b">
        <f>AND(CNTR_ExistSubInstEntries,OR($W162="",INDEX($Z:$Z,MATCH(EUconst_StartRow&amp;$W162,$X:$X,0))&gt;COLUMNS($Z161:AA161),INDEX($AC:$AC,MATCH(EUconst_CessationRow&amp;$W162,$AA:$AA,0))&lt;=COLUMNS($Z161:AA161),CNTR_CNRPeriodNr&lt;COLUMNS($Z161:AA161),SUM(I177:N177)=0))</f>
        <v>1</v>
      </c>
      <c r="AB162" s="469" t="b">
        <f>AND(CNTR_ExistSubInstEntries,OR($W162="",INDEX($Z:$Z,MATCH(EUconst_StartRow&amp;$W162,$X:$X,0))&gt;COLUMNS($Z161:AB161),INDEX($AC:$AC,MATCH(EUconst_CessationRow&amp;$W162,$AA:$AA,0))&lt;=COLUMNS($Z161:AB161),CNTR_CNRPeriodNr&lt;COLUMNS($Z161:AB161),SUM(I177:N177)=0))</f>
        <v>1</v>
      </c>
      <c r="AC162" s="469" t="b">
        <f>AND(CNTR_ExistSubInstEntries,OR($W162="",INDEX($Z:$Z,MATCH(EUconst_StartRow&amp;$W162,$X:$X,0))&gt;COLUMNS($Z161:AC161),INDEX($AC:$AC,MATCH(EUconst_CessationRow&amp;$W162,$AA:$AA,0))&lt;=COLUMNS($Z161:AC161),CNTR_CNRPeriodNr&lt;COLUMNS($Z161:AC161),SUM(I177:N177)=0))</f>
        <v>1</v>
      </c>
      <c r="AD162" s="469" t="b">
        <f>AND(CNTR_ExistSubInstEntries,OR($W162="",INDEX($Z:$Z,MATCH(EUconst_StartRow&amp;$W162,$X:$X,0))&gt;COLUMNS($Z161:AD161),INDEX($AC:$AC,MATCH(EUconst_CessationRow&amp;$W162,$AA:$AA,0))&lt;=COLUMNS($Z161:AD161),CNTR_CNRPeriodNr&lt;COLUMNS($Z161:AD161),SUM(I177:N177)=0))</f>
        <v>1</v>
      </c>
      <c r="AE162" s="469" t="b">
        <f>AND(CNTR_ExistSubInstEntries,OR($W162="",INDEX($Z:$Z,MATCH(EUconst_StartRow&amp;$W162,$X:$X,0))&gt;COLUMNS($Z161:AE161),INDEX($AC:$AC,MATCH(EUconst_CessationRow&amp;$W162,$AA:$AA,0))&lt;=COLUMNS($Z161:AE161),CNTR_CNRPeriodNr&lt;COLUMNS($Z161:AE161),SUM(I177:N177)=0))</f>
        <v>1</v>
      </c>
    </row>
    <row r="163" spans="1:31" ht="12.75" customHeight="1" x14ac:dyDescent="0.2">
      <c r="A163" s="147"/>
      <c r="B163" s="173"/>
      <c r="C163" s="486"/>
      <c r="D163" s="337" t="s">
        <v>119</v>
      </c>
      <c r="E163" s="1269" t="str">
        <f>Translations!$B$625</f>
        <v>Sub-installation ceased operation</v>
      </c>
      <c r="F163" s="1269"/>
      <c r="G163" s="1269"/>
      <c r="H163" s="1270"/>
      <c r="I163" s="91"/>
      <c r="J163" s="92"/>
      <c r="K163" s="92"/>
      <c r="L163" s="92"/>
      <c r="M163" s="92"/>
      <c r="N163" s="92"/>
      <c r="P163" s="275" t="str">
        <f>EUconst_Cessation&amp;"_"&amp;I152</f>
        <v>Zaprzestanie_</v>
      </c>
      <c r="W163" s="340" t="str">
        <f>W162</f>
        <v/>
      </c>
      <c r="Y163" s="110" t="s">
        <v>1388</v>
      </c>
      <c r="Z163" s="469" t="b">
        <f>AND(CNTR_ExistSubInstEntries,OR(Z158&lt;&gt;$AC152,CNTR_CNRPeriodNr&lt;COLUMNS($Z160:Z160)))</f>
        <v>1</v>
      </c>
      <c r="AA163" s="469" t="b">
        <f>AND(CNTR_ExistSubInstEntries,OR(AA158&lt;&gt;$AC152,CNTR_CNRPeriodNr&lt;COLUMNS($Z160:AA160)))</f>
        <v>1</v>
      </c>
      <c r="AB163" s="469" t="b">
        <f>AND(CNTR_ExistSubInstEntries,OR(AB158&lt;&gt;$AC152,CNTR_CNRPeriodNr&lt;COLUMNS($Z160:AB160)))</f>
        <v>1</v>
      </c>
      <c r="AC163" s="469" t="b">
        <f>AND(CNTR_ExistSubInstEntries,OR(AC158&lt;&gt;$AC152,CNTR_CNRPeriodNr&lt;COLUMNS($Z160:AC160)))</f>
        <v>1</v>
      </c>
      <c r="AD163" s="469" t="b">
        <f>AND(CNTR_ExistSubInstEntries,OR(AD158&lt;&gt;$AC152,CNTR_CNRPeriodNr&lt;COLUMNS($Z160:AD160)))</f>
        <v>1</v>
      </c>
      <c r="AE163" s="469" t="b">
        <f>AND(CNTR_ExistSubInstEntries,OR(AE158&lt;&gt;$AC152,CNTR_CNRPeriodNr&lt;COLUMNS($Z160:AE160)))</f>
        <v>1</v>
      </c>
    </row>
    <row r="164" spans="1:31" ht="5.0999999999999996" customHeight="1" x14ac:dyDescent="0.2">
      <c r="C164" s="486"/>
      <c r="D164" s="1144"/>
      <c r="E164" s="1144"/>
      <c r="F164" s="1144"/>
      <c r="G164" s="1144"/>
      <c r="H164" s="1144"/>
      <c r="I164" s="1144"/>
      <c r="J164" s="1144"/>
      <c r="K164" s="1144"/>
      <c r="L164" s="1144"/>
      <c r="M164" s="1144"/>
      <c r="N164" s="1257"/>
    </row>
    <row r="165" spans="1:31" ht="12.75" customHeight="1" x14ac:dyDescent="0.2">
      <c r="C165" s="486"/>
      <c r="D165" s="247" t="s">
        <v>115</v>
      </c>
      <c r="E165" s="266" t="str">
        <f>Translations!$B$626</f>
        <v>Rzeczywiste względne emisje</v>
      </c>
      <c r="H165" s="498"/>
      <c r="L165" s="499"/>
      <c r="N165" s="492"/>
      <c r="P165" s="488"/>
      <c r="Q165" s="344"/>
      <c r="R165" s="500"/>
      <c r="S165" s="195"/>
    </row>
    <row r="166" spans="1:31" ht="25.5" customHeight="1" x14ac:dyDescent="0.2">
      <c r="C166" s="486"/>
      <c r="D166" s="354"/>
      <c r="E166" s="852" t="str">
        <f>Translations!$B$627</f>
        <v>Redukcja rzeczywistych specyficznych emisji w stosunku do wartości bazowej oraz w stosunku do wskaźnika emisyjności dla produktu są obliczane automatycznie na podstawie danych dotyczących rzeczywistych specyficznych emisji, wprowadzonych w lit. (c) powyżej.</v>
      </c>
      <c r="F166" s="852"/>
      <c r="G166" s="852"/>
      <c r="H166" s="852"/>
      <c r="I166" s="852"/>
      <c r="J166" s="852"/>
      <c r="K166" s="852"/>
      <c r="L166" s="852"/>
      <c r="M166" s="852"/>
      <c r="N166" s="1246"/>
    </row>
    <row r="167" spans="1:31" ht="25.5" customHeight="1" x14ac:dyDescent="0.2">
      <c r="C167" s="486"/>
      <c r="D167" s="354"/>
      <c r="E167" s="354"/>
      <c r="F167" s="354"/>
      <c r="G167" s="354"/>
      <c r="H167" s="355" t="str">
        <f>Translations!$B$271</f>
        <v>Wartość wyjściowa</v>
      </c>
      <c r="I167" s="1258">
        <f t="shared" ref="I167" si="177">INDEX(EUconst_EndOfPeriods,Z158)</f>
        <v>2025</v>
      </c>
      <c r="J167" s="943">
        <f t="shared" ref="J167" si="178">INDEX(EUconst_EndOfPeriods,AA158)</f>
        <v>2030</v>
      </c>
      <c r="K167" s="943">
        <f t="shared" ref="K167" si="179">INDEX(EUconst_EndOfPeriods,AB158)</f>
        <v>2035</v>
      </c>
      <c r="L167" s="943">
        <f t="shared" ref="L167" si="180">INDEX(EUconst_EndOfPeriods,AC158)</f>
        <v>2040</v>
      </c>
      <c r="M167" s="943">
        <f t="shared" ref="M167" si="181">INDEX(EUconst_EndOfPeriods,AD158)</f>
        <v>2045</v>
      </c>
      <c r="N167" s="943">
        <f t="shared" ref="N167" si="182">INDEX(EUconst_EndOfPeriods,AE158)</f>
        <v>2050</v>
      </c>
    </row>
    <row r="168" spans="1:31" ht="12.75" customHeight="1" x14ac:dyDescent="0.2">
      <c r="C168" s="486"/>
      <c r="D168" s="354"/>
      <c r="E168" s="354"/>
      <c r="F168" s="354"/>
      <c r="G168" s="354"/>
      <c r="H168" s="361" t="str">
        <f>H161</f>
        <v/>
      </c>
      <c r="I168" s="1259"/>
      <c r="J168" s="944"/>
      <c r="K168" s="944"/>
      <c r="L168" s="944"/>
      <c r="M168" s="944"/>
      <c r="N168" s="944"/>
      <c r="W168" s="110" t="s">
        <v>711</v>
      </c>
      <c r="Z168" s="469">
        <f>I167</f>
        <v>2025</v>
      </c>
      <c r="AA168" s="469">
        <f t="shared" ref="AA168" si="183">J167</f>
        <v>2030</v>
      </c>
      <c r="AB168" s="469">
        <f t="shared" ref="AB168" si="184">K167</f>
        <v>2035</v>
      </c>
      <c r="AC168" s="469">
        <f t="shared" ref="AC168" si="185">L167</f>
        <v>2040</v>
      </c>
      <c r="AD168" s="469">
        <f t="shared" ref="AD168" si="186">M167</f>
        <v>2045</v>
      </c>
      <c r="AE168" s="469">
        <f t="shared" ref="AE168" si="187">N167</f>
        <v>2050</v>
      </c>
    </row>
    <row r="169" spans="1:31" ht="12.75" customHeight="1" x14ac:dyDescent="0.2">
      <c r="A169" s="147"/>
      <c r="B169" s="173"/>
      <c r="C169" s="486"/>
      <c r="D169" s="337" t="s">
        <v>117</v>
      </c>
      <c r="E169" s="931" t="str">
        <f>Translations!$B$272</f>
        <v>W odniesieniu do wartości bazowej</v>
      </c>
      <c r="F169" s="931"/>
      <c r="G169" s="932"/>
      <c r="H169" s="58" t="str">
        <f>H183</f>
        <v/>
      </c>
      <c r="I169" s="18" t="str">
        <f t="shared" ref="I169" si="188">IF(OR(Z169,I161=""),"",IF($H169=0,Euconst_NA,I161/$H169))</f>
        <v/>
      </c>
      <c r="J169" s="12" t="str">
        <f t="shared" ref="J169" si="189">IF(OR(AA169,J161=""),"",IF($H169=0,Euconst_NA,J161/$H169))</f>
        <v/>
      </c>
      <c r="K169" s="12" t="str">
        <f t="shared" ref="K169" si="190">IF(OR(AB169,K161=""),"",IF($H169=0,Euconst_NA,K161/$H169))</f>
        <v/>
      </c>
      <c r="L169" s="12" t="str">
        <f t="shared" ref="L169" si="191">IF(OR(AC169,L161=""),"",IF($H169=0,Euconst_NA,L161/$H169))</f>
        <v/>
      </c>
      <c r="M169" s="12" t="str">
        <f t="shared" ref="M169" si="192">IF(OR(AD169,M161=""),"",IF($H169=0,Euconst_NA,M161/$H169))</f>
        <v/>
      </c>
      <c r="N169" s="12" t="str">
        <f t="shared" ref="N169" si="193">IF(OR(AE169,N161=""),"",IF($H169=0,Euconst_NA,N161/$H169))</f>
        <v/>
      </c>
      <c r="P169" s="275" t="str">
        <f>EUconst_SpecEmRelToBaseline&amp;I152</f>
        <v>SpecEmBL_</v>
      </c>
      <c r="Q169" s="344"/>
      <c r="R169" s="344"/>
      <c r="S169" s="195"/>
      <c r="W169" s="340" t="str">
        <f>I152</f>
        <v/>
      </c>
      <c r="Y169" s="110" t="s">
        <v>808</v>
      </c>
      <c r="Z169" s="469" t="b">
        <f>AND(CNTR_ExistSubInstEntries,OR($W169="",INDEX($Z:$Z,MATCH(EUconst_StartRow&amp;$W169,$X:$X,0))&gt;COLUMNS($Z168:Z168),INDEX($AC:$AC,MATCH(EUconst_CessationRow&amp;$W169,$AA:$AA,0))&lt;=COLUMNS($Z168:Z168),CNTR_CNRPeriodNr&lt;COLUMNS($Z168:Z168)))</f>
        <v>1</v>
      </c>
      <c r="AA169" s="469" t="b">
        <f>AND(CNTR_ExistSubInstEntries,OR($W169="",INDEX($Z:$Z,MATCH(EUconst_StartRow&amp;$W169,$X:$X,0))&gt;COLUMNS($Z168:AA168),INDEX($AC:$AC,MATCH(EUconst_CessationRow&amp;$W169,$AA:$AA,0))&lt;=COLUMNS($Z168:AA168),CNTR_CNRPeriodNr&lt;COLUMNS($Z168:AA168)))</f>
        <v>1</v>
      </c>
      <c r="AB169" s="469" t="b">
        <f>AND(CNTR_ExistSubInstEntries,OR($W169="",INDEX($Z:$Z,MATCH(EUconst_StartRow&amp;$W169,$X:$X,0))&gt;COLUMNS($Z168:AB168),INDEX($AC:$AC,MATCH(EUconst_CessationRow&amp;$W169,$AA:$AA,0))&lt;=COLUMNS($Z168:AB168),CNTR_CNRPeriodNr&lt;COLUMNS($Z168:AB168)))</f>
        <v>1</v>
      </c>
      <c r="AC169" s="469" t="b">
        <f>AND(CNTR_ExistSubInstEntries,OR($W169="",INDEX($Z:$Z,MATCH(EUconst_StartRow&amp;$W169,$X:$X,0))&gt;COLUMNS($Z168:AC168),INDEX($AC:$AC,MATCH(EUconst_CessationRow&amp;$W169,$AA:$AA,0))&lt;=COLUMNS($Z168:AC168),CNTR_CNRPeriodNr&lt;COLUMNS($Z168:AC168)))</f>
        <v>1</v>
      </c>
      <c r="AD169" s="469" t="b">
        <f>AND(CNTR_ExistSubInstEntries,OR($W169="",INDEX($Z:$Z,MATCH(EUconst_StartRow&amp;$W169,$X:$X,0))&gt;COLUMNS($Z168:AD168),INDEX($AC:$AC,MATCH(EUconst_CessationRow&amp;$W169,$AA:$AA,0))&lt;=COLUMNS($Z168:AD168),CNTR_CNRPeriodNr&lt;COLUMNS($Z168:AD168)))</f>
        <v>1</v>
      </c>
      <c r="AE169" s="469" t="b">
        <f>AND(CNTR_ExistSubInstEntries,OR($W169="",INDEX($Z:$Z,MATCH(EUconst_StartRow&amp;$W169,$X:$X,0))&gt;COLUMNS($Z168:AE168),INDEX($AC:$AC,MATCH(EUconst_CessationRow&amp;$W169,$AA:$AA,0))&lt;=COLUMNS($Z168:AE168),CNTR_CNRPeriodNr&lt;COLUMNS($Z168:AE168)))</f>
        <v>1</v>
      </c>
    </row>
    <row r="170" spans="1:31" ht="12.75" customHeight="1" x14ac:dyDescent="0.2">
      <c r="A170" s="147"/>
      <c r="B170" s="173"/>
      <c r="C170" s="486"/>
      <c r="D170" s="337" t="s">
        <v>118</v>
      </c>
      <c r="E170" s="933" t="str">
        <f>Translations!$B$273</f>
        <v>W odniesieniu do wartości benchmarku</v>
      </c>
      <c r="F170" s="933"/>
      <c r="G170" s="934"/>
      <c r="H170" s="59" t="str">
        <f>H184</f>
        <v/>
      </c>
      <c r="I170" s="11" t="str">
        <f t="shared" ref="I170:N170" si="194">IF(OR(Z170,I161=""),"",IF(OR($H170=0,NOT(ISNUMBER($H170))),Euconst_NA,I161/$H170))</f>
        <v/>
      </c>
      <c r="J170" s="5" t="str">
        <f t="shared" si="194"/>
        <v/>
      </c>
      <c r="K170" s="5" t="str">
        <f t="shared" si="194"/>
        <v/>
      </c>
      <c r="L170" s="5" t="str">
        <f t="shared" si="194"/>
        <v/>
      </c>
      <c r="M170" s="5" t="str">
        <f t="shared" si="194"/>
        <v/>
      </c>
      <c r="N170" s="5" t="str">
        <f t="shared" si="194"/>
        <v/>
      </c>
      <c r="P170" s="275" t="str">
        <f>EUconst_SpecEmRelToBM&amp;I152</f>
        <v>SpecEmBM_</v>
      </c>
      <c r="Q170" s="344"/>
      <c r="R170" s="344"/>
      <c r="S170" s="195"/>
      <c r="W170" s="340" t="str">
        <f>W169</f>
        <v/>
      </c>
      <c r="Z170" s="469" t="b">
        <f>AND(CNTR_ExistSubInstEntries,OR($W170="",INDEX($Z:$Z,MATCH(EUconst_StartRow&amp;$W170,$X:$X,0))&gt;COLUMNS($Z169:Z169),INDEX($AC:$AC,MATCH(EUconst_CessationRow&amp;$W170,$AA:$AA,0))&lt;=COLUMNS($Z169:Z169),CNTR_CNRPeriodNr&lt;COLUMNS($Z169:Z169)))</f>
        <v>1</v>
      </c>
      <c r="AA170" s="469" t="b">
        <f>AND(CNTR_ExistSubInstEntries,OR($W170="",INDEX($Z:$Z,MATCH(EUconst_StartRow&amp;$W170,$X:$X,0))&gt;COLUMNS($Z169:AA169),INDEX($AC:$AC,MATCH(EUconst_CessationRow&amp;$W170,$AA:$AA,0))&lt;=COLUMNS($Z169:AA169),CNTR_CNRPeriodNr&lt;COLUMNS($Z169:AA169)))</f>
        <v>1</v>
      </c>
      <c r="AB170" s="469" t="b">
        <f>AND(CNTR_ExistSubInstEntries,OR($W170="",INDEX($Z:$Z,MATCH(EUconst_StartRow&amp;$W170,$X:$X,0))&gt;COLUMNS($Z169:AB169),INDEX($AC:$AC,MATCH(EUconst_CessationRow&amp;$W170,$AA:$AA,0))&lt;=COLUMNS($Z169:AB169),CNTR_CNRPeriodNr&lt;COLUMNS($Z169:AB169)))</f>
        <v>1</v>
      </c>
      <c r="AC170" s="469" t="b">
        <f>AND(CNTR_ExistSubInstEntries,OR($W170="",INDEX($Z:$Z,MATCH(EUconst_StartRow&amp;$W170,$X:$X,0))&gt;COLUMNS($Z169:AC169),INDEX($AC:$AC,MATCH(EUconst_CessationRow&amp;$W170,$AA:$AA,0))&lt;=COLUMNS($Z169:AC169),CNTR_CNRPeriodNr&lt;COLUMNS($Z169:AC169)))</f>
        <v>1</v>
      </c>
      <c r="AD170" s="469" t="b">
        <f>AND(CNTR_ExistSubInstEntries,OR($W170="",INDEX($Z:$Z,MATCH(EUconst_StartRow&amp;$W170,$X:$X,0))&gt;COLUMNS($Z169:AD169),INDEX($AC:$AC,MATCH(EUconst_CessationRow&amp;$W170,$AA:$AA,0))&lt;=COLUMNS($Z169:AD169),CNTR_CNRPeriodNr&lt;COLUMNS($Z169:AD169)))</f>
        <v>1</v>
      </c>
      <c r="AE170" s="469" t="b">
        <f>AND(CNTR_ExistSubInstEntries,OR($W170="",INDEX($Z:$Z,MATCH(EUconst_StartRow&amp;$W170,$X:$X,0))&gt;COLUMNS($Z169:AE169),INDEX($AC:$AC,MATCH(EUconst_CessationRow&amp;$W170,$AA:$AA,0))&lt;=COLUMNS($Z169:AE169),CNTR_CNRPeriodNr&lt;COLUMNS($Z169:AE169)))</f>
        <v>1</v>
      </c>
    </row>
    <row r="171" spans="1:31" ht="5.0999999999999996" customHeight="1" x14ac:dyDescent="0.2">
      <c r="C171" s="486"/>
      <c r="N171" s="492"/>
      <c r="P171" s="488"/>
      <c r="Q171" s="344"/>
      <c r="R171" s="500"/>
      <c r="S171" s="195"/>
    </row>
    <row r="172" spans="1:31" ht="12.75" customHeight="1" x14ac:dyDescent="0.2">
      <c r="C172" s="486"/>
      <c r="D172" s="247" t="s">
        <v>666</v>
      </c>
      <c r="E172" s="266" t="str">
        <f>Translations!$B$628</f>
        <v>Wartości docelowe wielkości emisji (informacje pobrane z akrusza „c_CNPSummary”)</v>
      </c>
      <c r="F172" s="214"/>
      <c r="G172" s="214"/>
      <c r="H172" s="214"/>
      <c r="I172" s="214"/>
      <c r="J172" s="214"/>
      <c r="K172" s="214"/>
      <c r="L172" s="214"/>
      <c r="M172" s="214"/>
      <c r="N172" s="501"/>
      <c r="P172" s="502"/>
      <c r="Q172" s="502"/>
      <c r="R172" s="344"/>
      <c r="S172" s="195"/>
    </row>
    <row r="173" spans="1:31" ht="5.0999999999999996" customHeight="1" x14ac:dyDescent="0.2">
      <c r="C173" s="486"/>
      <c r="D173" s="1144"/>
      <c r="E173" s="1144"/>
      <c r="F173" s="1144"/>
      <c r="G173" s="1144"/>
      <c r="H173" s="1144"/>
      <c r="I173" s="1144"/>
      <c r="J173" s="1144"/>
      <c r="K173" s="1144"/>
      <c r="L173" s="1144"/>
      <c r="M173" s="1144"/>
      <c r="N173" s="1257"/>
    </row>
    <row r="174" spans="1:31" ht="12.75" customHeight="1" x14ac:dyDescent="0.2">
      <c r="A174" s="147"/>
      <c r="B174" s="173"/>
      <c r="C174" s="486"/>
      <c r="D174" s="345"/>
      <c r="F174" s="346"/>
      <c r="G174" s="347" t="str">
        <f>Translations!$B$169</f>
        <v>Wartość wyjściowa</v>
      </c>
      <c r="H174" s="348" t="str">
        <f xml:space="preserve"> EUconst_Unit</f>
        <v>Jednostka</v>
      </c>
      <c r="I174" s="272">
        <f t="shared" ref="I174" si="195">INDEX(EUconst_EndOfPeriods,Z158)</f>
        <v>2025</v>
      </c>
      <c r="J174" s="270">
        <f t="shared" ref="J174" si="196">INDEX(EUconst_EndOfPeriods,AA158)</f>
        <v>2030</v>
      </c>
      <c r="K174" s="270">
        <f t="shared" ref="K174" si="197">INDEX(EUconst_EndOfPeriods,AB158)</f>
        <v>2035</v>
      </c>
      <c r="L174" s="270">
        <f t="shared" ref="L174" si="198">INDEX(EUconst_EndOfPeriods,AC158)</f>
        <v>2040</v>
      </c>
      <c r="M174" s="270">
        <f t="shared" ref="M174" si="199">INDEX(EUconst_EndOfPeriods,AD158)</f>
        <v>2045</v>
      </c>
      <c r="N174" s="270">
        <f t="shared" ref="N174" si="200">INDEX(EUconst_EndOfPeriods,AE158)</f>
        <v>2050</v>
      </c>
      <c r="W174" s="110" t="s">
        <v>711</v>
      </c>
      <c r="Z174" s="469">
        <f t="shared" ref="Z174" si="201">I174</f>
        <v>2025</v>
      </c>
      <c r="AA174" s="469">
        <f t="shared" ref="AA174" si="202">J174</f>
        <v>2030</v>
      </c>
      <c r="AB174" s="469">
        <f t="shared" ref="AB174" si="203">K174</f>
        <v>2035</v>
      </c>
      <c r="AC174" s="469">
        <f t="shared" ref="AC174" si="204">L174</f>
        <v>2040</v>
      </c>
      <c r="AD174" s="469">
        <f t="shared" ref="AD174" si="205">M174</f>
        <v>2045</v>
      </c>
      <c r="AE174" s="469">
        <f t="shared" ref="AE174" si="206">N174</f>
        <v>2050</v>
      </c>
    </row>
    <row r="175" spans="1:31" ht="12.75" customHeight="1" x14ac:dyDescent="0.2">
      <c r="A175" s="147"/>
      <c r="B175" s="173"/>
      <c r="C175" s="486"/>
      <c r="D175" s="1260" t="s">
        <v>117</v>
      </c>
      <c r="E175" s="1261" t="str">
        <f>Translations!$B$264</f>
        <v>Wartości docelowe dla specyficznych emisji</v>
      </c>
      <c r="F175" s="1262"/>
      <c r="G175" s="1265" t="str">
        <f>INDEX(c_CNPSummary!G:G,MATCH($P175,c_CNPSummary!$P:$P,0))</f>
        <v/>
      </c>
      <c r="H175" s="1267" t="str">
        <f>INDEX(c_CNPSummary!H:H,MATCH($P175,c_CNPSummary!$P:$P,0))</f>
        <v/>
      </c>
      <c r="I175" s="503" t="str">
        <f>IF(Z175,"",INDEX(c_CNPSummary!I:I,MATCH($P175,c_CNPSummary!$P:$P,0)))</f>
        <v/>
      </c>
      <c r="J175" s="504" t="str">
        <f>IF(AA175,"",INDEX(c_CNPSummary!J:J,MATCH($P175,c_CNPSummary!$P:$P,0)))</f>
        <v/>
      </c>
      <c r="K175" s="504" t="str">
        <f>IF(AB175,"",INDEX(c_CNPSummary!K:K,MATCH($P175,c_CNPSummary!$P:$P,0)))</f>
        <v/>
      </c>
      <c r="L175" s="504" t="str">
        <f>IF(AC175,"",INDEX(c_CNPSummary!L:L,MATCH($P175,c_CNPSummary!$P:$P,0)))</f>
        <v/>
      </c>
      <c r="M175" s="504" t="str">
        <f>IF(AD175,"",INDEX(c_CNPSummary!M:M,MATCH($P175,c_CNPSummary!$P:$P,0)))</f>
        <v/>
      </c>
      <c r="N175" s="504" t="str">
        <f>IF(AE175,"",INDEX(c_CNPSummary!N:N,MATCH($P175,c_CNPSummary!$P:$P,0)))</f>
        <v/>
      </c>
      <c r="P175" s="275" t="str">
        <f>EUConst_Target&amp;I152</f>
        <v>Target_</v>
      </c>
      <c r="W175" s="340" t="str">
        <f>I152</f>
        <v/>
      </c>
      <c r="Y175" s="110" t="s">
        <v>808</v>
      </c>
      <c r="Z175" s="469" t="b">
        <f>AND(CNTR_ExistSubInstEntries,OR($W175="",INDEX($Z:$Z,MATCH(EUconst_StartRow&amp;$W175,$X:$X,0))&gt;COLUMNS($Z174:Z174),INDEX($AC:$AC,MATCH(EUconst_CessationRow&amp;$W175,$AA:$AA,0))&lt;=COLUMNS($Z174:Z174),CNTR_CNRPeriodNr&lt;COLUMNS($Z174:Z174)))</f>
        <v>1</v>
      </c>
      <c r="AA175" s="469" t="b">
        <f>AND(CNTR_ExistSubInstEntries,OR($W175="",INDEX($Z:$Z,MATCH(EUconst_StartRow&amp;$W175,$X:$X,0))&gt;COLUMNS($Z174:AA174),INDEX($AC:$AC,MATCH(EUconst_CessationRow&amp;$W175,$AA:$AA,0))&lt;=COLUMNS($Z174:AA174),CNTR_CNRPeriodNr&lt;COLUMNS($Z174:AA174)))</f>
        <v>1</v>
      </c>
      <c r="AB175" s="469" t="b">
        <f>AND(CNTR_ExistSubInstEntries,OR($W175="",INDEX($Z:$Z,MATCH(EUconst_StartRow&amp;$W175,$X:$X,0))&gt;COLUMNS($Z174:AB174),INDEX($AC:$AC,MATCH(EUconst_CessationRow&amp;$W175,$AA:$AA,0))&lt;=COLUMNS($Z174:AB174),CNTR_CNRPeriodNr&lt;COLUMNS($Z174:AB174)))</f>
        <v>1</v>
      </c>
      <c r="AC175" s="469" t="b">
        <f>AND(CNTR_ExistSubInstEntries,OR($W175="",INDEX($Z:$Z,MATCH(EUconst_StartRow&amp;$W175,$X:$X,0))&gt;COLUMNS($Z174:AC174),INDEX($AC:$AC,MATCH(EUconst_CessationRow&amp;$W175,$AA:$AA,0))&lt;=COLUMNS($Z174:AC174),CNTR_CNRPeriodNr&lt;COLUMNS($Z174:AC174)))</f>
        <v>1</v>
      </c>
      <c r="AD175" s="469" t="b">
        <f>AND(CNTR_ExistSubInstEntries,OR($W175="",INDEX($Z:$Z,MATCH(EUconst_StartRow&amp;$W175,$X:$X,0))&gt;COLUMNS($Z174:AD174),INDEX($AC:$AC,MATCH(EUconst_CessationRow&amp;$W175,$AA:$AA,0))&lt;=COLUMNS($Z174:AD174),CNTR_CNRPeriodNr&lt;COLUMNS($Z174:AD174)))</f>
        <v>1</v>
      </c>
      <c r="AE175" s="469" t="b">
        <f>AND(CNTR_ExistSubInstEntries,OR($W175="",INDEX($Z:$Z,MATCH(EUconst_StartRow&amp;$W175,$X:$X,0))&gt;COLUMNS($Z174:AE174),INDEX($AC:$AC,MATCH(EUconst_CessationRow&amp;$W175,$AA:$AA,0))&lt;=COLUMNS($Z174:AE174),CNTR_CNRPeriodNr&lt;COLUMNS($Z174:AE174)))</f>
        <v>1</v>
      </c>
    </row>
    <row r="176" spans="1:31" ht="9.9499999999999993" customHeight="1" x14ac:dyDescent="0.2">
      <c r="A176" s="147"/>
      <c r="B176" s="173"/>
      <c r="C176" s="486"/>
      <c r="D176" s="1260"/>
      <c r="E176" s="1263"/>
      <c r="F176" s="1264"/>
      <c r="G176" s="1266" t="e">
        <f>INDEX(c_CNPSummary!G:G,MATCH($P176,c_CNPSummary!$P:$P,0))</f>
        <v>#N/A</v>
      </c>
      <c r="H176" s="1268" t="e">
        <f>INDEX(c_CNPSummary!H:H,MATCH($P176,c_CNPSummary!$P:$P,0))</f>
        <v>#N/A</v>
      </c>
      <c r="I176" s="505" t="str">
        <f>IF(OR(Z176,$G175="",$G175=0),"",REPT("|",SUM(I175)/$G175*28))</f>
        <v/>
      </c>
      <c r="J176" s="506" t="str">
        <f t="shared" ref="J176" si="207">IF(OR(AA176,$G175="",$G175=0),"",REPT("|",SUM(J175)/$G175*28))</f>
        <v/>
      </c>
      <c r="K176" s="506" t="str">
        <f t="shared" ref="K176" si="208">IF(OR(AB176,$G175="",$G175=0),"",REPT("|",SUM(K175)/$G175*28))</f>
        <v/>
      </c>
      <c r="L176" s="506" t="str">
        <f t="shared" ref="L176" si="209">IF(OR(AC176,$G175="",$G175=0),"",REPT("|",SUM(L175)/$G175*28))</f>
        <v/>
      </c>
      <c r="M176" s="506" t="str">
        <f t="shared" ref="M176" si="210">IF(OR(AD176,$G175="",$G175=0),"",REPT("|",SUM(M175)/$G175*28))</f>
        <v/>
      </c>
      <c r="N176" s="506" t="str">
        <f t="shared" ref="N176" si="211">IF(OR(AE176,$G175="",$G175=0),"",REPT("|",SUM(N175)/$G175*28))</f>
        <v/>
      </c>
      <c r="P176" s="507"/>
      <c r="Q176" s="344"/>
      <c r="R176" s="344"/>
      <c r="S176" s="508"/>
      <c r="W176" s="340" t="str">
        <f>W175</f>
        <v/>
      </c>
      <c r="Z176" s="469" t="b">
        <f>AND(CNTR_ExistSubInstEntries,OR($W176="",INDEX($Z:$Z,MATCH(EUconst_StartRow&amp;$W176,$X:$X,0))&gt;COLUMNS($Z175:Z175),INDEX($AC:$AC,MATCH(EUconst_CessationRow&amp;$W176,$AA:$AA,0))&lt;=COLUMNS($Z175:Z175),CNTR_CNRPeriodNr&lt;COLUMNS($Z175:Z175)))</f>
        <v>1</v>
      </c>
      <c r="AA176" s="469" t="b">
        <f>AND(CNTR_ExistSubInstEntries,OR($W176="",INDEX($Z:$Z,MATCH(EUconst_StartRow&amp;$W176,$X:$X,0))&gt;COLUMNS($Z175:AA175),INDEX($AC:$AC,MATCH(EUconst_CessationRow&amp;$W176,$AA:$AA,0))&lt;=COLUMNS($Z175:AA175),CNTR_CNRPeriodNr&lt;COLUMNS($Z175:AA175)))</f>
        <v>1</v>
      </c>
      <c r="AB176" s="469" t="b">
        <f>AND(CNTR_ExistSubInstEntries,OR($W176="",INDEX($Z:$Z,MATCH(EUconst_StartRow&amp;$W176,$X:$X,0))&gt;COLUMNS($Z175:AB175),INDEX($AC:$AC,MATCH(EUconst_CessationRow&amp;$W176,$AA:$AA,0))&lt;=COLUMNS($Z175:AB175),CNTR_CNRPeriodNr&lt;COLUMNS($Z175:AB175)))</f>
        <v>1</v>
      </c>
      <c r="AC176" s="469" t="b">
        <f>AND(CNTR_ExistSubInstEntries,OR($W176="",INDEX($Z:$Z,MATCH(EUconst_StartRow&amp;$W176,$X:$X,0))&gt;COLUMNS($Z175:AC175),INDEX($AC:$AC,MATCH(EUconst_CessationRow&amp;$W176,$AA:$AA,0))&lt;=COLUMNS($Z175:AC175),CNTR_CNRPeriodNr&lt;COLUMNS($Z175:AC175)))</f>
        <v>1</v>
      </c>
      <c r="AD176" s="469" t="b">
        <f>AND(CNTR_ExistSubInstEntries,OR($W176="",INDEX($Z:$Z,MATCH(EUconst_StartRow&amp;$W176,$X:$X,0))&gt;COLUMNS($Z175:AD175),INDEX($AC:$AC,MATCH(EUconst_CessationRow&amp;$W176,$AA:$AA,0))&lt;=COLUMNS($Z175:AD175),CNTR_CNRPeriodNr&lt;COLUMNS($Z175:AD175)))</f>
        <v>1</v>
      </c>
      <c r="AE176" s="469" t="b">
        <f>AND(CNTR_ExistSubInstEntries,OR($W176="",INDEX($Z:$Z,MATCH(EUconst_StartRow&amp;$W176,$X:$X,0))&gt;COLUMNS($Z175:AE175),INDEX($AC:$AC,MATCH(EUconst_CessationRow&amp;$W176,$AA:$AA,0))&lt;=COLUMNS($Z175:AE175),CNTR_CNRPeriodNr&lt;COLUMNS($Z175:AE175)))</f>
        <v>1</v>
      </c>
    </row>
    <row r="177" spans="1:31" ht="12.75" customHeight="1" x14ac:dyDescent="0.2">
      <c r="A177" s="147"/>
      <c r="B177" s="173"/>
      <c r="C177" s="486"/>
      <c r="D177" s="337" t="s">
        <v>118</v>
      </c>
      <c r="E177" s="962" t="str">
        <f>Translations!$B$268</f>
        <v>Wartości docelowe bezwzględnej wielkości emisji</v>
      </c>
      <c r="F177" s="963"/>
      <c r="G177" s="509" t="str">
        <f>INDEX(c_CNPSummary!G:G,MATCH($P177,c_CNPSummary!$P:$P,0))</f>
        <v/>
      </c>
      <c r="H177" s="510" t="str">
        <f>INDEX(c_CNPSummary!H:H,MATCH($P177,c_CNPSummary!$P:$P,0))</f>
        <v>t CO2e</v>
      </c>
      <c r="I177" s="511" t="str">
        <f>IF(Z177,"",INDEX(c_CNPSummary!I:I,MATCH($P177,c_CNPSummary!$P:$P,0)))</f>
        <v/>
      </c>
      <c r="J177" s="509" t="str">
        <f>IF(AA177,"",INDEX(c_CNPSummary!J:J,MATCH($P177,c_CNPSummary!$P:$P,0)))</f>
        <v/>
      </c>
      <c r="K177" s="509" t="str">
        <f>IF(AB177,"",INDEX(c_CNPSummary!K:K,MATCH($P177,c_CNPSummary!$P:$P,0)))</f>
        <v/>
      </c>
      <c r="L177" s="509" t="str">
        <f>IF(AC177,"",INDEX(c_CNPSummary!L:L,MATCH($P177,c_CNPSummary!$P:$P,0)))</f>
        <v/>
      </c>
      <c r="M177" s="509" t="str">
        <f>IF(AD177,"",INDEX(c_CNPSummary!M:M,MATCH($P177,c_CNPSummary!$P:$P,0)))</f>
        <v/>
      </c>
      <c r="N177" s="509" t="str">
        <f>IF(AE177,"",INDEX(c_CNPSummary!N:N,MATCH($P177,c_CNPSummary!$P:$P,0)))</f>
        <v/>
      </c>
      <c r="P177" s="275" t="str">
        <f>EUConst_TargetAbs&amp;I152</f>
        <v>TargetAbs_</v>
      </c>
      <c r="Q177" s="344"/>
      <c r="R177" s="344"/>
      <c r="S177" s="512"/>
      <c r="W177" s="340" t="str">
        <f t="shared" ref="W177" si="212">W176</f>
        <v/>
      </c>
      <c r="Z177" s="469" t="b">
        <f>AND(CNTR_ExistSubInstEntries,OR($W177="",INDEX($Z:$Z,MATCH(EUconst_StartRow&amp;$W177,$X:$X,0))&gt;COLUMNS($Z176:Z176),INDEX($AC:$AC,MATCH(EUconst_CessationRow&amp;$W177,$AA:$AA,0))&lt;=COLUMNS($Z176:Z176),CNTR_CNRPeriodNr&lt;COLUMNS($Z176:Z176)))</f>
        <v>1</v>
      </c>
      <c r="AA177" s="469" t="b">
        <f>AND(CNTR_ExistSubInstEntries,OR($W177="",INDEX($Z:$Z,MATCH(EUconst_StartRow&amp;$W177,$X:$X,0))&gt;COLUMNS($Z176:AA176),INDEX($AC:$AC,MATCH(EUconst_CessationRow&amp;$W177,$AA:$AA,0))&lt;=COLUMNS($Z176:AA176),CNTR_CNRPeriodNr&lt;COLUMNS($Z176:AA176)))</f>
        <v>1</v>
      </c>
      <c r="AB177" s="469" t="b">
        <f>AND(CNTR_ExistSubInstEntries,OR($W177="",INDEX($Z:$Z,MATCH(EUconst_StartRow&amp;$W177,$X:$X,0))&gt;COLUMNS($Z176:AB176),INDEX($AC:$AC,MATCH(EUconst_CessationRow&amp;$W177,$AA:$AA,0))&lt;=COLUMNS($Z176:AB176),CNTR_CNRPeriodNr&lt;COLUMNS($Z176:AB176)))</f>
        <v>1</v>
      </c>
      <c r="AC177" s="469" t="b">
        <f>AND(CNTR_ExistSubInstEntries,OR($W177="",INDEX($Z:$Z,MATCH(EUconst_StartRow&amp;$W177,$X:$X,0))&gt;COLUMNS($Z176:AC176),INDEX($AC:$AC,MATCH(EUconst_CessationRow&amp;$W177,$AA:$AA,0))&lt;=COLUMNS($Z176:AC176),CNTR_CNRPeriodNr&lt;COLUMNS($Z176:AC176)))</f>
        <v>1</v>
      </c>
      <c r="AD177" s="469" t="b">
        <f>AND(CNTR_ExistSubInstEntries,OR($W177="",INDEX($Z:$Z,MATCH(EUconst_StartRow&amp;$W177,$X:$X,0))&gt;COLUMNS($Z176:AD176),INDEX($AC:$AC,MATCH(EUconst_CessationRow&amp;$W177,$AA:$AA,0))&lt;=COLUMNS($Z176:AD176),CNTR_CNRPeriodNr&lt;COLUMNS($Z176:AD176)))</f>
        <v>1</v>
      </c>
      <c r="AE177" s="469" t="b">
        <f>AND(CNTR_ExistSubInstEntries,OR($W177="",INDEX($Z:$Z,MATCH(EUconst_StartRow&amp;$W177,$X:$X,0))&gt;COLUMNS($Z176:AE176),INDEX($AC:$AC,MATCH(EUconst_CessationRow&amp;$W177,$AA:$AA,0))&lt;=COLUMNS($Z176:AE176),CNTR_CNRPeriodNr&lt;COLUMNS($Z176:AE176)))</f>
        <v>1</v>
      </c>
    </row>
    <row r="178" spans="1:31" ht="5.0999999999999996" customHeight="1" x14ac:dyDescent="0.2">
      <c r="C178" s="486"/>
      <c r="D178" s="1144"/>
      <c r="E178" s="1144"/>
      <c r="F178" s="1144"/>
      <c r="G178" s="1144"/>
      <c r="H178" s="1144"/>
      <c r="I178" s="1144"/>
      <c r="J178" s="1144"/>
      <c r="K178" s="1144"/>
      <c r="L178" s="1144"/>
      <c r="M178" s="1144"/>
      <c r="N178" s="1257"/>
    </row>
    <row r="179" spans="1:31" ht="12.75" customHeight="1" x14ac:dyDescent="0.2">
      <c r="C179" s="486"/>
      <c r="D179" s="247" t="s">
        <v>1430</v>
      </c>
      <c r="E179" s="266" t="str">
        <f>Translations!$B$629</f>
        <v>Wartości docelowe specyficznych względnych wielkości emisji (informacje pobrane z akrusza „c_CNPSummary”)</v>
      </c>
      <c r="H179" s="498"/>
      <c r="L179" s="499"/>
      <c r="N179" s="492"/>
      <c r="P179" s="488"/>
      <c r="Q179" s="344"/>
      <c r="R179" s="500"/>
      <c r="S179" s="195"/>
    </row>
    <row r="180" spans="1:31" ht="5.0999999999999996" customHeight="1" x14ac:dyDescent="0.2">
      <c r="C180" s="486"/>
      <c r="D180" s="1144"/>
      <c r="E180" s="1144"/>
      <c r="F180" s="1144"/>
      <c r="G180" s="1144"/>
      <c r="H180" s="1144"/>
      <c r="I180" s="1144"/>
      <c r="J180" s="1144"/>
      <c r="K180" s="1144"/>
      <c r="L180" s="1144"/>
      <c r="M180" s="1144"/>
      <c r="N180" s="1257"/>
    </row>
    <row r="181" spans="1:31" ht="25.5" customHeight="1" x14ac:dyDescent="0.2">
      <c r="C181" s="486"/>
      <c r="D181" s="354"/>
      <c r="E181" s="354"/>
      <c r="F181" s="354"/>
      <c r="G181" s="354"/>
      <c r="H181" s="355" t="str">
        <f>Translations!$B$271</f>
        <v>Wartość wyjściowa</v>
      </c>
      <c r="I181" s="1258">
        <f t="shared" ref="I181" si="213">INDEX(EUconst_EndOfPeriods,Z158)</f>
        <v>2025</v>
      </c>
      <c r="J181" s="943">
        <f t="shared" ref="J181" si="214">INDEX(EUconst_EndOfPeriods,AA158)</f>
        <v>2030</v>
      </c>
      <c r="K181" s="943">
        <f t="shared" ref="K181" si="215">INDEX(EUconst_EndOfPeriods,AB158)</f>
        <v>2035</v>
      </c>
      <c r="L181" s="943">
        <f t="shared" ref="L181" si="216">INDEX(EUconst_EndOfPeriods,AC158)</f>
        <v>2040</v>
      </c>
      <c r="M181" s="943">
        <f t="shared" ref="M181" si="217">INDEX(EUconst_EndOfPeriods,AD158)</f>
        <v>2045</v>
      </c>
      <c r="N181" s="943">
        <f t="shared" ref="N181" si="218">INDEX(EUconst_EndOfPeriods,AE158)</f>
        <v>2050</v>
      </c>
    </row>
    <row r="182" spans="1:31" ht="12.75" customHeight="1" x14ac:dyDescent="0.2">
      <c r="C182" s="486"/>
      <c r="D182" s="354"/>
      <c r="E182" s="354"/>
      <c r="F182" s="354"/>
      <c r="G182" s="354"/>
      <c r="H182" s="513" t="str">
        <f>H175</f>
        <v/>
      </c>
      <c r="I182" s="1259"/>
      <c r="J182" s="944"/>
      <c r="K182" s="944"/>
      <c r="L182" s="944"/>
      <c r="M182" s="944"/>
      <c r="N182" s="944"/>
      <c r="W182" s="110" t="s">
        <v>711</v>
      </c>
      <c r="Z182" s="469">
        <f>I181</f>
        <v>2025</v>
      </c>
      <c r="AA182" s="469">
        <f t="shared" ref="AA182" si="219">J181</f>
        <v>2030</v>
      </c>
      <c r="AB182" s="469">
        <f t="shared" ref="AB182" si="220">K181</f>
        <v>2035</v>
      </c>
      <c r="AC182" s="469">
        <f t="shared" ref="AC182" si="221">L181</f>
        <v>2040</v>
      </c>
      <c r="AD182" s="469">
        <f t="shared" ref="AD182" si="222">M181</f>
        <v>2045</v>
      </c>
      <c r="AE182" s="469">
        <f t="shared" ref="AE182" si="223">N181</f>
        <v>2050</v>
      </c>
    </row>
    <row r="183" spans="1:31" ht="12.75" customHeight="1" x14ac:dyDescent="0.2">
      <c r="A183" s="147"/>
      <c r="B183" s="173"/>
      <c r="C183" s="486"/>
      <c r="D183" s="337" t="s">
        <v>117</v>
      </c>
      <c r="E183" s="931" t="str">
        <f>Translations!$B$272</f>
        <v>W odniesieniu do wartości bazowej</v>
      </c>
      <c r="F183" s="931"/>
      <c r="G183" s="932"/>
      <c r="H183" s="85" t="str">
        <f>INDEX(c_CNPSummary!H:H,MATCH($P183,c_CNPSummary!$P:$P,0))</f>
        <v/>
      </c>
      <c r="I183" s="86" t="str">
        <f>IF(Z183,"",INDEX(c_CNPSummary!I:I,MATCH($P183,c_CNPSummary!$P:$P,0)))</f>
        <v/>
      </c>
      <c r="J183" s="87" t="str">
        <f>IF(AA183,"",INDEX(c_CNPSummary!J:J,MATCH($P183,c_CNPSummary!$P:$P,0)))</f>
        <v/>
      </c>
      <c r="K183" s="87" t="str">
        <f>IF(AB183,"",INDEX(c_CNPSummary!K:K,MATCH($P183,c_CNPSummary!$P:$P,0)))</f>
        <v/>
      </c>
      <c r="L183" s="87" t="str">
        <f>IF(AC183,"",INDEX(c_CNPSummary!L:L,MATCH($P183,c_CNPSummary!$P:$P,0)))</f>
        <v/>
      </c>
      <c r="M183" s="87" t="str">
        <f>IF(AD183,"",INDEX(c_CNPSummary!M:M,MATCH($P183,c_CNPSummary!$P:$P,0)))</f>
        <v/>
      </c>
      <c r="N183" s="87" t="str">
        <f>IF(AE183,"",INDEX(c_CNPSummary!N:N,MATCH($P183,c_CNPSummary!$P:$P,0)))</f>
        <v/>
      </c>
      <c r="P183" s="275" t="str">
        <f>EUconst_SubRelToBaseline&amp;I152</f>
        <v>RelBL_</v>
      </c>
      <c r="Q183" s="344"/>
      <c r="R183" s="344"/>
      <c r="S183" s="195"/>
      <c r="W183" s="340" t="str">
        <f>I152</f>
        <v/>
      </c>
      <c r="Y183" s="110" t="s">
        <v>808</v>
      </c>
      <c r="Z183" s="469" t="b">
        <f>AND(CNTR_ExistSubInstEntries,OR($W183="",INDEX($Z:$Z,MATCH(EUconst_StartRow&amp;$W183,$X:$X,0))&gt;COLUMNS($Z182:Z182),INDEX($AC:$AC,MATCH(EUconst_CessationRow&amp;$W183,$AA:$AA,0))&lt;=COLUMNS($Z182:Z182),CNTR_CNRPeriodNr&lt;COLUMNS($Z182:Z182)))</f>
        <v>1</v>
      </c>
      <c r="AA183" s="469" t="b">
        <f>AND(CNTR_ExistSubInstEntries,OR($W183="",INDEX($Z:$Z,MATCH(EUconst_StartRow&amp;$W183,$X:$X,0))&gt;COLUMNS($Z182:AA182),INDEX($AC:$AC,MATCH(EUconst_CessationRow&amp;$W183,$AA:$AA,0))&lt;=COLUMNS($Z182:AA182),CNTR_CNRPeriodNr&lt;COLUMNS($Z182:AA182)))</f>
        <v>1</v>
      </c>
      <c r="AB183" s="469" t="b">
        <f>AND(CNTR_ExistSubInstEntries,OR($W183="",INDEX($Z:$Z,MATCH(EUconst_StartRow&amp;$W183,$X:$X,0))&gt;COLUMNS($Z182:AB182),INDEX($AC:$AC,MATCH(EUconst_CessationRow&amp;$W183,$AA:$AA,0))&lt;=COLUMNS($Z182:AB182),CNTR_CNRPeriodNr&lt;COLUMNS($Z182:AB182)))</f>
        <v>1</v>
      </c>
      <c r="AC183" s="469" t="b">
        <f>AND(CNTR_ExistSubInstEntries,OR($W183="",INDEX($Z:$Z,MATCH(EUconst_StartRow&amp;$W183,$X:$X,0))&gt;COLUMNS($Z182:AC182),INDEX($AC:$AC,MATCH(EUconst_CessationRow&amp;$W183,$AA:$AA,0))&lt;=COLUMNS($Z182:AC182),CNTR_CNRPeriodNr&lt;COLUMNS($Z182:AC182)))</f>
        <v>1</v>
      </c>
      <c r="AD183" s="469" t="b">
        <f>AND(CNTR_ExistSubInstEntries,OR($W183="",INDEX($Z:$Z,MATCH(EUconst_StartRow&amp;$W183,$X:$X,0))&gt;COLUMNS($Z182:AD182),INDEX($AC:$AC,MATCH(EUconst_CessationRow&amp;$W183,$AA:$AA,0))&lt;=COLUMNS($Z182:AD182),CNTR_CNRPeriodNr&lt;COLUMNS($Z182:AD182)))</f>
        <v>1</v>
      </c>
      <c r="AE183" s="469" t="b">
        <f>AND(CNTR_ExistSubInstEntries,OR($W183="",INDEX($Z:$Z,MATCH(EUconst_StartRow&amp;$W183,$X:$X,0))&gt;COLUMNS($Z182:AE182),INDEX($AC:$AC,MATCH(EUconst_CessationRow&amp;$W183,$AA:$AA,0))&lt;=COLUMNS($Z182:AE182),CNTR_CNRPeriodNr&lt;COLUMNS($Z182:AE182)))</f>
        <v>1</v>
      </c>
    </row>
    <row r="184" spans="1:31" ht="12.75" customHeight="1" x14ac:dyDescent="0.2">
      <c r="A184" s="147"/>
      <c r="B184" s="173"/>
      <c r="C184" s="486"/>
      <c r="D184" s="337" t="s">
        <v>118</v>
      </c>
      <c r="E184" s="933" t="str">
        <f>Translations!$B$273</f>
        <v>W odniesieniu do wartości benchmarku</v>
      </c>
      <c r="F184" s="933"/>
      <c r="G184" s="934"/>
      <c r="H184" s="88" t="str">
        <f>IFERROR(IF(INDEX(c_CNPSummary!$E$1465:$E$1487,MATCH($I152,CNTR_SubInstListNames,0))&gt;20,Euconst_NA,INDEX(c_CNPSummary!H:H,MATCH($P184,c_CNPSummary!$P:$P,0))),"")</f>
        <v/>
      </c>
      <c r="I184" s="89" t="str">
        <f>IFERROR(IF(Z184,"",IF(INDEX(c_CNPSummary!$E$1465:$E$1487,MATCH($I152,CNTR_SubInstListNames,0))&gt;20,Euconst_NA,INDEX(c_CNPSummary!I:I,MATCH($P184,c_CNPSummary!$P:$P,0)))),"")</f>
        <v/>
      </c>
      <c r="J184" s="90" t="str">
        <f>IFERROR(IF(AA184,"",IF(INDEX(c_CNPSummary!$E$1465:$E$1487,MATCH($I152,CNTR_SubInstListNames,0))&gt;20,Euconst_NA,INDEX(c_CNPSummary!J:J,MATCH($P184,c_CNPSummary!$P:$P,0)))),"")</f>
        <v/>
      </c>
      <c r="K184" s="90" t="str">
        <f>IFERROR(IF(AB184,"",IF(INDEX(c_CNPSummary!$E$1465:$E$1487,MATCH($I152,CNTR_SubInstListNames,0))&gt;20,Euconst_NA,INDEX(c_CNPSummary!K:K,MATCH($P184,c_CNPSummary!$P:$P,0)))),"")</f>
        <v/>
      </c>
      <c r="L184" s="90" t="str">
        <f>IFERROR(IF(AC184,"",IF(INDEX(c_CNPSummary!$E$1465:$E$1487,MATCH($I152,CNTR_SubInstListNames,0))&gt;20,Euconst_NA,INDEX(c_CNPSummary!L:L,MATCH($P184,c_CNPSummary!$P:$P,0)))),"")</f>
        <v/>
      </c>
      <c r="M184" s="90" t="str">
        <f>IFERROR(IF(AD184,"",IF(INDEX(c_CNPSummary!$E$1465:$E$1487,MATCH($I152,CNTR_SubInstListNames,0))&gt;20,Euconst_NA,INDEX(c_CNPSummary!M:M,MATCH($P184,c_CNPSummary!$P:$P,0)))),"")</f>
        <v/>
      </c>
      <c r="N184" s="90" t="str">
        <f>IFERROR(IF(AE184,"",IF(INDEX(c_CNPSummary!$E$1465:$E$1487,MATCH($I152,CNTR_SubInstListNames,0))&gt;20,Euconst_NA,INDEX(c_CNPSummary!N:N,MATCH($P184,c_CNPSummary!$P:$P,0)))),"")</f>
        <v/>
      </c>
      <c r="P184" s="275" t="str">
        <f>EUconst_SubRelToBM&amp;I152</f>
        <v>RelBM_</v>
      </c>
      <c r="Q184" s="344"/>
      <c r="R184" s="344"/>
      <c r="S184" s="195"/>
      <c r="W184" s="340" t="str">
        <f>W183</f>
        <v/>
      </c>
      <c r="Z184" s="469" t="b">
        <f>AND(CNTR_ExistSubInstEntries,OR($W184="",INDEX($Z:$Z,MATCH(EUconst_StartRow&amp;$W184,$X:$X,0))&gt;COLUMNS($Z183:Z183),INDEX($AC:$AC,MATCH(EUconst_CessationRow&amp;$W184,$AA:$AA,0))&lt;=COLUMNS($Z183:Z183),CNTR_CNRPeriodNr&lt;COLUMNS($Z183:Z183)))</f>
        <v>1</v>
      </c>
      <c r="AA184" s="469" t="b">
        <f>AND(CNTR_ExistSubInstEntries,OR($W184="",INDEX($Z:$Z,MATCH(EUconst_StartRow&amp;$W184,$X:$X,0))&gt;COLUMNS($Z183:AA183),INDEX($AC:$AC,MATCH(EUconst_CessationRow&amp;$W184,$AA:$AA,0))&lt;=COLUMNS($Z183:AA183),CNTR_CNRPeriodNr&lt;COLUMNS($Z183:AA183)))</f>
        <v>1</v>
      </c>
      <c r="AB184" s="469" t="b">
        <f>AND(CNTR_ExistSubInstEntries,OR($W184="",INDEX($Z:$Z,MATCH(EUconst_StartRow&amp;$W184,$X:$X,0))&gt;COLUMNS($Z183:AB183),INDEX($AC:$AC,MATCH(EUconst_CessationRow&amp;$W184,$AA:$AA,0))&lt;=COLUMNS($Z183:AB183),CNTR_CNRPeriodNr&lt;COLUMNS($Z183:AB183)))</f>
        <v>1</v>
      </c>
      <c r="AC184" s="469" t="b">
        <f>AND(CNTR_ExistSubInstEntries,OR($W184="",INDEX($Z:$Z,MATCH(EUconst_StartRow&amp;$W184,$X:$X,0))&gt;COLUMNS($Z183:AC183),INDEX($AC:$AC,MATCH(EUconst_CessationRow&amp;$W184,$AA:$AA,0))&lt;=COLUMNS($Z183:AC183),CNTR_CNRPeriodNr&lt;COLUMNS($Z183:AC183)))</f>
        <v>1</v>
      </c>
      <c r="AD184" s="469" t="b">
        <f>AND(CNTR_ExistSubInstEntries,OR($W184="",INDEX($Z:$Z,MATCH(EUconst_StartRow&amp;$W184,$X:$X,0))&gt;COLUMNS($Z183:AD183),INDEX($AC:$AC,MATCH(EUconst_CessationRow&amp;$W184,$AA:$AA,0))&lt;=COLUMNS($Z183:AD183),CNTR_CNRPeriodNr&lt;COLUMNS($Z183:AD183)))</f>
        <v>1</v>
      </c>
      <c r="AE184" s="469" t="b">
        <f>AND(CNTR_ExistSubInstEntries,OR($W184="",INDEX($Z:$Z,MATCH(EUconst_StartRow&amp;$W184,$X:$X,0))&gt;COLUMNS($Z183:AE183),INDEX($AC:$AC,MATCH(EUconst_CessationRow&amp;$W184,$AA:$AA,0))&lt;=COLUMNS($Z183:AE183),CNTR_CNRPeriodNr&lt;COLUMNS($Z183:AE183)))</f>
        <v>1</v>
      </c>
    </row>
    <row r="185" spans="1:31" ht="5.0999999999999996" customHeight="1" x14ac:dyDescent="0.2">
      <c r="A185" s="147"/>
      <c r="B185" s="173"/>
      <c r="C185" s="486"/>
      <c r="D185" s="345"/>
      <c r="E185" s="456"/>
      <c r="F185" s="456"/>
      <c r="G185" s="456"/>
      <c r="H185" s="487"/>
      <c r="I185" s="20"/>
      <c r="J185" s="20"/>
      <c r="K185" s="21"/>
      <c r="L185" s="20"/>
      <c r="M185" s="20"/>
      <c r="N185" s="22"/>
      <c r="P185" s="488"/>
      <c r="Q185" s="344"/>
      <c r="R185" s="344"/>
      <c r="S185" s="195"/>
    </row>
    <row r="186" spans="1:31" ht="12.75" customHeight="1" x14ac:dyDescent="0.2">
      <c r="C186" s="486"/>
      <c r="D186" s="247" t="s">
        <v>1376</v>
      </c>
      <c r="E186" s="266" t="str">
        <f>Translations!$B$615</f>
        <v>Osiągnięcie wartości docelowych</v>
      </c>
      <c r="H186" s="498"/>
      <c r="L186" s="499"/>
      <c r="N186" s="492"/>
      <c r="P186" s="488"/>
      <c r="Q186" s="344"/>
      <c r="R186" s="500"/>
      <c r="S186" s="195"/>
    </row>
    <row r="187" spans="1:31" ht="25.5" customHeight="1" x14ac:dyDescent="0.2">
      <c r="C187" s="486"/>
      <c r="D187" s="354"/>
      <c r="E187" s="852" t="str">
        <f>Translations!$B$630</f>
        <v>Na podstawie wprowadzonych powyżej wartości osiągnięcie wartości docelowych specyficznych emisji oraz, jeśeli dotyczy, wartości docelowych bezwzględnej wielkości emisji, jest automatycznie obliczana Based on the entries above the achievement of the specific emission targets and, where relevant, the absolute emission targets is automatically calculated. In addition, an indication of whether a planned cessation has indeed occurred is given.</v>
      </c>
      <c r="F187" s="852"/>
      <c r="G187" s="852"/>
      <c r="H187" s="852"/>
      <c r="I187" s="852"/>
      <c r="J187" s="852"/>
      <c r="K187" s="852"/>
      <c r="L187" s="852"/>
      <c r="M187" s="852"/>
      <c r="N187" s="1246"/>
    </row>
    <row r="188" spans="1:31" ht="12.75" customHeight="1" x14ac:dyDescent="0.2">
      <c r="C188" s="486"/>
      <c r="D188" s="354"/>
      <c r="E188" s="354"/>
      <c r="F188" s="354"/>
      <c r="G188" s="354"/>
      <c r="H188" s="514"/>
      <c r="I188" s="272">
        <f t="shared" ref="I188" si="224">INDEX(EUconst_EndOfPeriods,Z158)</f>
        <v>2025</v>
      </c>
      <c r="J188" s="358">
        <f t="shared" ref="J188" si="225">INDEX(EUconst_EndOfPeriods,AA158)</f>
        <v>2030</v>
      </c>
      <c r="K188" s="358">
        <f t="shared" ref="K188" si="226">INDEX(EUconst_EndOfPeriods,AB158)</f>
        <v>2035</v>
      </c>
      <c r="L188" s="358">
        <f t="shared" ref="L188" si="227">INDEX(EUconst_EndOfPeriods,AC158)</f>
        <v>2040</v>
      </c>
      <c r="M188" s="358">
        <f t="shared" ref="M188" si="228">INDEX(EUconst_EndOfPeriods,AD158)</f>
        <v>2045</v>
      </c>
      <c r="N188" s="358">
        <f t="shared" ref="N188" si="229">INDEX(EUconst_EndOfPeriods,AE158)</f>
        <v>2050</v>
      </c>
      <c r="W188" s="110" t="s">
        <v>711</v>
      </c>
      <c r="Z188" s="469">
        <f>I188</f>
        <v>2025</v>
      </c>
      <c r="AA188" s="469">
        <f t="shared" ref="AA188" si="230">J188</f>
        <v>2030</v>
      </c>
      <c r="AB188" s="469">
        <f t="shared" ref="AB188" si="231">K188</f>
        <v>2035</v>
      </c>
      <c r="AC188" s="469">
        <f t="shared" ref="AC188" si="232">L188</f>
        <v>2040</v>
      </c>
      <c r="AD188" s="469">
        <f t="shared" ref="AD188" si="233">M188</f>
        <v>2045</v>
      </c>
      <c r="AE188" s="469">
        <f t="shared" ref="AE188" si="234">N188</f>
        <v>2050</v>
      </c>
    </row>
    <row r="189" spans="1:31" ht="12.75" customHeight="1" x14ac:dyDescent="0.2">
      <c r="A189" s="147"/>
      <c r="B189" s="173"/>
      <c r="C189" s="486"/>
      <c r="D189" s="337" t="s">
        <v>117</v>
      </c>
      <c r="E189" s="931" t="str">
        <f>Translations!$B$631</f>
        <v>Osiągnięto wartości docelowe dla specyficznych emisji</v>
      </c>
      <c r="F189" s="931"/>
      <c r="G189" s="931"/>
      <c r="H189" s="1247"/>
      <c r="I189" s="93" t="str">
        <f>IF(OR(I188&gt;CNTR_ReportingYear-1,COLUMNS($I188:I188)&lt;$Z152,COLUMNS($I188:I188)&gt;=$AC152),"",IF(I161="",FALSE,I161&lt;=I175))</f>
        <v/>
      </c>
      <c r="J189" s="94" t="str">
        <f>IF(OR(J188&gt;CNTR_ReportingYear-1,COLUMNS($I188:J188)&lt;$Z152,COLUMNS($I188:J188)&gt;=$AC152),"",IF(J161="",FALSE,J161&lt;=J175))</f>
        <v/>
      </c>
      <c r="K189" s="94" t="str">
        <f>IF(OR(K188&gt;CNTR_ReportingYear-1,COLUMNS($I188:K188)&lt;$Z152,COLUMNS($I188:K188)&gt;=$AC152),"",IF(K161="",FALSE,K161&lt;=K175))</f>
        <v/>
      </c>
      <c r="L189" s="94" t="str">
        <f>IF(OR(L188&gt;CNTR_ReportingYear-1,COLUMNS($I188:L188)&lt;$Z152,COLUMNS($I188:L188)&gt;=$AC152),"",IF(L161="",FALSE,L161&lt;=L175))</f>
        <v/>
      </c>
      <c r="M189" s="94" t="str">
        <f>IF(OR(M188&gt;CNTR_ReportingYear-1,COLUMNS($I188:M188)&lt;$Z152,COLUMNS($I188:M188)&gt;=$AC152),"",IF(M161="",FALSE,M161&lt;=M175))</f>
        <v/>
      </c>
      <c r="N189" s="94" t="str">
        <f>IF(OR(N188&gt;CNTR_ReportingYear-1,COLUMNS($I188:N188)&lt;$Z152,COLUMNS($I188:N188)&gt;=$AC152),"",IF(N161="",FALSE,N161&lt;=N175))</f>
        <v/>
      </c>
      <c r="Q189" s="344"/>
      <c r="R189" s="344"/>
      <c r="S189" s="195"/>
      <c r="W189" s="340" t="str">
        <f>I152</f>
        <v/>
      </c>
      <c r="Y189" s="110" t="s">
        <v>808</v>
      </c>
      <c r="Z189" s="469" t="b">
        <f>AND(CNTR_ExistSubInstEntries,OR($W189="",INDEX($Z:$Z,MATCH(EUconst_StartRow&amp;$W189,$X:$X,0))&gt;COLUMNS($Z188:Z188),INDEX($AC:$AC,MATCH(EUconst_CessationRow&amp;$W189,$AA:$AA,0))&lt;=COLUMNS($Z188:Z188),CNTR_CNRPeriodNr&lt;COLUMNS($Z188:Z188)))</f>
        <v>1</v>
      </c>
      <c r="AA189" s="469" t="b">
        <f>AND(CNTR_ExistSubInstEntries,OR($W189="",INDEX($Z:$Z,MATCH(EUconst_StartRow&amp;$W189,$X:$X,0))&gt;COLUMNS($Z188:AA188),INDEX($AC:$AC,MATCH(EUconst_CessationRow&amp;$W189,$AA:$AA,0))&lt;=COLUMNS($Z188:AA188),CNTR_CNRPeriodNr&lt;COLUMNS($Z188:AA188)))</f>
        <v>1</v>
      </c>
      <c r="AB189" s="469" t="b">
        <f>AND(CNTR_ExistSubInstEntries,OR($W189="",INDEX($Z:$Z,MATCH(EUconst_StartRow&amp;$W189,$X:$X,0))&gt;COLUMNS($Z188:AB188),INDEX($AC:$AC,MATCH(EUconst_CessationRow&amp;$W189,$AA:$AA,0))&lt;=COLUMNS($Z188:AB188),CNTR_CNRPeriodNr&lt;COLUMNS($Z188:AB188)))</f>
        <v>1</v>
      </c>
      <c r="AC189" s="469" t="b">
        <f>AND(CNTR_ExistSubInstEntries,OR($W189="",INDEX($Z:$Z,MATCH(EUconst_StartRow&amp;$W189,$X:$X,0))&gt;COLUMNS($Z188:AC188),INDEX($AC:$AC,MATCH(EUconst_CessationRow&amp;$W189,$AA:$AA,0))&lt;=COLUMNS($Z188:AC188),CNTR_CNRPeriodNr&lt;COLUMNS($Z188:AC188)))</f>
        <v>1</v>
      </c>
      <c r="AD189" s="469" t="b">
        <f>AND(CNTR_ExistSubInstEntries,OR($W189="",INDEX($Z:$Z,MATCH(EUconst_StartRow&amp;$W189,$X:$X,0))&gt;COLUMNS($Z188:AD188),INDEX($AC:$AC,MATCH(EUconst_CessationRow&amp;$W189,$AA:$AA,0))&lt;=COLUMNS($Z188:AD188),CNTR_CNRPeriodNr&lt;COLUMNS($Z188:AD188)))</f>
        <v>1</v>
      </c>
      <c r="AE189" s="469" t="b">
        <f>AND(CNTR_ExistSubInstEntries,OR($W189="",INDEX($Z:$Z,MATCH(EUconst_StartRow&amp;$W189,$X:$X,0))&gt;COLUMNS($Z188:AE188),INDEX($AC:$AC,MATCH(EUconst_CessationRow&amp;$W189,$AA:$AA,0))&lt;=COLUMNS($Z188:AE188),CNTR_CNRPeriodNr&lt;COLUMNS($Z188:AE188)))</f>
        <v>1</v>
      </c>
    </row>
    <row r="190" spans="1:31" ht="12.75" customHeight="1" x14ac:dyDescent="0.2">
      <c r="A190" s="147"/>
      <c r="B190" s="173"/>
      <c r="C190" s="486"/>
      <c r="D190" s="337" t="s">
        <v>118</v>
      </c>
      <c r="E190" s="1248" t="str">
        <f>Translations!$B$632</f>
        <v>Osiągnięto wartości docelowe dla bezwzględnych emisji</v>
      </c>
      <c r="F190" s="1248"/>
      <c r="G190" s="1248"/>
      <c r="H190" s="1249"/>
      <c r="I190" s="95" t="str">
        <f>IF(OR(I188&gt;CNTR_ReportingYear-1,COLUMNS($I188:I188)&lt;$Z152,COLUMNS($I188:I188)&gt;=$AC152),"",IF(I177="",Euconst_NA,IF(I162="",FALSE,I162&lt;=I177)))</f>
        <v/>
      </c>
      <c r="J190" s="96" t="str">
        <f>IF(OR(J188&gt;CNTR_ReportingYear-1,COLUMNS($I188:J188)&lt;$Z152,COLUMNS($I188:J188)&gt;=$AC152),"",IF(J177="",Euconst_NA,IF(J162="",FALSE,J162&lt;=J177)))</f>
        <v/>
      </c>
      <c r="K190" s="96" t="str">
        <f>IF(OR(K188&gt;CNTR_ReportingYear-1,COLUMNS($I188:K188)&lt;$Z152,COLUMNS($I188:K188)&gt;=$AC152),"",IF(K177="",Euconst_NA,IF(K162="",FALSE,K162&lt;=K177)))</f>
        <v/>
      </c>
      <c r="L190" s="96" t="str">
        <f>IF(OR(L188&gt;CNTR_ReportingYear-1,COLUMNS($I188:L188)&lt;$Z152,COLUMNS($I188:L188)&gt;=$AC152),"",IF(L177="",Euconst_NA,IF(L162="",FALSE,L162&lt;=L177)))</f>
        <v/>
      </c>
      <c r="M190" s="96" t="str">
        <f>IF(OR(M188&gt;CNTR_ReportingYear-1,COLUMNS($I188:M188)&lt;$Z152,COLUMNS($I188:M188)&gt;=$AC152),"",IF(M177="",Euconst_NA,IF(M162="",FALSE,M162&lt;=M177)))</f>
        <v/>
      </c>
      <c r="N190" s="96" t="str">
        <f>IF(OR(N188&gt;CNTR_ReportingYear-1,COLUMNS($I188:N188)&lt;$Z152,COLUMNS($I188:N188)&gt;=$AC152),"",IF(N177="",Euconst_NA,IF(N162="",FALSE,N162&lt;=N177)))</f>
        <v/>
      </c>
      <c r="Q190" s="344"/>
      <c r="R190" s="344"/>
      <c r="S190" s="195"/>
      <c r="W190" s="340" t="str">
        <f>W189</f>
        <v/>
      </c>
      <c r="Z190" s="469" t="b">
        <f>AND(CNTR_ExistSubInstEntries,OR($W190="",INDEX($Z:$Z,MATCH(EUconst_StartRow&amp;$W190,$X:$X,0))&gt;COLUMNS($Z189:Z189),INDEX($AC:$AC,MATCH(EUconst_CessationRow&amp;$W190,$AA:$AA,0))&lt;=COLUMNS($Z189:Z189),CNTR_CNRPeriodNr&lt;COLUMNS($Z189:Z189)))</f>
        <v>1</v>
      </c>
      <c r="AA190" s="469" t="b">
        <f>AND(CNTR_ExistSubInstEntries,OR($W190="",INDEX($Z:$Z,MATCH(EUconst_StartRow&amp;$W190,$X:$X,0))&gt;COLUMNS($Z189:AA189),INDEX($AC:$AC,MATCH(EUconst_CessationRow&amp;$W190,$AA:$AA,0))&lt;=COLUMNS($Z189:AA189),CNTR_CNRPeriodNr&lt;COLUMNS($Z189:AA189)))</f>
        <v>1</v>
      </c>
      <c r="AB190" s="469" t="b">
        <f>AND(CNTR_ExistSubInstEntries,OR($W190="",INDEX($Z:$Z,MATCH(EUconst_StartRow&amp;$W190,$X:$X,0))&gt;COLUMNS($Z189:AB189),INDEX($AC:$AC,MATCH(EUconst_CessationRow&amp;$W190,$AA:$AA,0))&lt;=COLUMNS($Z189:AB189),CNTR_CNRPeriodNr&lt;COLUMNS($Z189:AB189)))</f>
        <v>1</v>
      </c>
      <c r="AC190" s="469" t="b">
        <f>AND(CNTR_ExistSubInstEntries,OR($W190="",INDEX($Z:$Z,MATCH(EUconst_StartRow&amp;$W190,$X:$X,0))&gt;COLUMNS($Z189:AC189),INDEX($AC:$AC,MATCH(EUconst_CessationRow&amp;$W190,$AA:$AA,0))&lt;=COLUMNS($Z189:AC189),CNTR_CNRPeriodNr&lt;COLUMNS($Z189:AC189)))</f>
        <v>1</v>
      </c>
      <c r="AD190" s="469" t="b">
        <f>AND(CNTR_ExistSubInstEntries,OR($W190="",INDEX($Z:$Z,MATCH(EUconst_StartRow&amp;$W190,$X:$X,0))&gt;COLUMNS($Z189:AD189),INDEX($AC:$AC,MATCH(EUconst_CessationRow&amp;$W190,$AA:$AA,0))&lt;=COLUMNS($Z189:AD189),CNTR_CNRPeriodNr&lt;COLUMNS($Z189:AD189)))</f>
        <v>1</v>
      </c>
      <c r="AE190" s="469" t="b">
        <f>AND(CNTR_ExistSubInstEntries,OR($W190="",INDEX($Z:$Z,MATCH(EUconst_StartRow&amp;$W190,$X:$X,0))&gt;COLUMNS($Z189:AE189),INDEX($AC:$AC,MATCH(EUconst_CessationRow&amp;$W190,$AA:$AA,0))&lt;=COLUMNS($Z189:AE189),CNTR_CNRPeriodNr&lt;COLUMNS($Z189:AE189)))</f>
        <v>1</v>
      </c>
    </row>
    <row r="191" spans="1:31" ht="12.75" customHeight="1" thickBot="1" x14ac:dyDescent="0.25">
      <c r="A191" s="147"/>
      <c r="B191" s="173"/>
      <c r="C191" s="486"/>
      <c r="D191" s="337" t="s">
        <v>119</v>
      </c>
      <c r="E191" s="1250" t="s">
        <v>809</v>
      </c>
      <c r="F191" s="1250"/>
      <c r="G191" s="1250"/>
      <c r="H191" s="1251"/>
      <c r="I191" s="97" t="str">
        <f>IF(OR(I188&gt;CNTR_ReportingYear-1,COLUMNS($I188:I188)&lt;$Z152,COLUMNS($I188:I188)&gt;$AC152),"",IF(COLUMNS($I188:I188)&lt;&gt;$AC152,Euconst_NA,I163=TRUE))</f>
        <v/>
      </c>
      <c r="J191" s="97" t="str">
        <f>IF(OR(J188&gt;CNTR_ReportingYear-1,COLUMNS($I188:J188)&lt;$Z152,COLUMNS($I188:J188)&gt;$AC152),"",IF(COLUMNS($I188:J188)&lt;&gt;$AC152,Euconst_NA,J163=TRUE))</f>
        <v/>
      </c>
      <c r="K191" s="97" t="str">
        <f>IF(OR(K188&gt;CNTR_ReportingYear-1,COLUMNS($I188:K188)&lt;$Z152,COLUMNS($I188:K188)&gt;$AC152),"",IF(COLUMNS($I188:K188)&lt;&gt;$AC152,Euconst_NA,K163=TRUE))</f>
        <v/>
      </c>
      <c r="L191" s="97" t="str">
        <f>IF(OR(L188&gt;CNTR_ReportingYear-1,COLUMNS($I188:L188)&lt;$Z152,COLUMNS($I188:L188)&gt;$AC152),"",IF(COLUMNS($I188:L188)&lt;&gt;$AC152,Euconst_NA,L163=TRUE))</f>
        <v/>
      </c>
      <c r="M191" s="97" t="str">
        <f>IF(OR(M188&gt;CNTR_ReportingYear-1,COLUMNS($I188:M188)&lt;$Z152,COLUMNS($I188:M188)&gt;$AC152),"",IF(COLUMNS($I188:M188)&lt;&gt;$AC152,Euconst_NA,M163=TRUE))</f>
        <v/>
      </c>
      <c r="N191" s="97" t="str">
        <f>IF(OR(N188&gt;CNTR_ReportingYear-1,COLUMNS($I188:N188)&lt;$Z152,COLUMNS($I188:N188)&gt;$AC152),"",IF(COLUMNS($I188:N188)&lt;&gt;$AC152,Euconst_NA,N163=TRUE))</f>
        <v/>
      </c>
      <c r="Q191" s="344"/>
      <c r="R191" s="344"/>
      <c r="S191" s="195"/>
      <c r="W191" s="340" t="str">
        <f>W190</f>
        <v/>
      </c>
      <c r="Z191" s="469" t="b">
        <f>AND(CNTR_ExistSubInstEntries,OR($W191="",INDEX($Z:$Z,MATCH(EUconst_StartRow&amp;$W191,$X:$X,0))&gt;COLUMNS($Z188:Z188),INDEX($AC:$AC,MATCH(EUconst_CessationRow&amp;$W191,$AA:$AA,0))&lt;COLUMNS($Z188:Z188),CNTR_CNRPeriodNr&lt;COLUMNS($Z188:Z188)))</f>
        <v>1</v>
      </c>
      <c r="AA191" s="469" t="b">
        <f>AND(CNTR_ExistSubInstEntries,OR($W191="",INDEX($Z:$Z,MATCH(EUconst_StartRow&amp;$W191,$X:$X,0))&gt;COLUMNS($Z188:AA188),INDEX($AC:$AC,MATCH(EUconst_CessationRow&amp;$W191,$AA:$AA,0))&lt;COLUMNS($Z188:AA188),CNTR_CNRPeriodNr&lt;COLUMNS($Z188:AA188)))</f>
        <v>1</v>
      </c>
      <c r="AB191" s="469" t="b">
        <f>AND(CNTR_ExistSubInstEntries,OR($W191="",INDEX($Z:$Z,MATCH(EUconst_StartRow&amp;$W191,$X:$X,0))&gt;COLUMNS($Z188:AB188),INDEX($AC:$AC,MATCH(EUconst_CessationRow&amp;$W191,$AA:$AA,0))&lt;COLUMNS($Z188:AB188),CNTR_CNRPeriodNr&lt;COLUMNS($Z188:AB188)))</f>
        <v>1</v>
      </c>
      <c r="AC191" s="469" t="b">
        <f>AND(CNTR_ExistSubInstEntries,OR($W191="",INDEX($Z:$Z,MATCH(EUconst_StartRow&amp;$W191,$X:$X,0))&gt;COLUMNS($Z188:AC188),INDEX($AC:$AC,MATCH(EUconst_CessationRow&amp;$W191,$AA:$AA,0))&lt;COLUMNS($Z188:AC188),CNTR_CNRPeriodNr&lt;COLUMNS($Z188:AC188)))</f>
        <v>1</v>
      </c>
      <c r="AD191" s="469" t="b">
        <f>AND(CNTR_ExistSubInstEntries,OR($W191="",INDEX($Z:$Z,MATCH(EUconst_StartRow&amp;$W191,$X:$X,0))&gt;COLUMNS($Z188:AD188),INDEX($AC:$AC,MATCH(EUconst_CessationRow&amp;$W191,$AA:$AA,0))&lt;COLUMNS($Z188:AD188),CNTR_CNRPeriodNr&lt;COLUMNS($Z188:AD188)))</f>
        <v>1</v>
      </c>
      <c r="AE191" s="469" t="b">
        <f>AND(CNTR_ExistSubInstEntries,OR($W191="",INDEX($Z:$Z,MATCH(EUconst_StartRow&amp;$W191,$X:$X,0))&gt;COLUMNS($Z188:AE188),INDEX($AC:$AC,MATCH(EUconst_CessationRow&amp;$W191,$AA:$AA,0))&lt;COLUMNS($Z188:AE188),CNTR_CNRPeriodNr&lt;COLUMNS($Z188:AE188)))</f>
        <v>1</v>
      </c>
    </row>
    <row r="192" spans="1:31" ht="12.75" customHeight="1" x14ac:dyDescent="0.2">
      <c r="A192" s="147"/>
      <c r="B192" s="173"/>
      <c r="C192" s="486"/>
      <c r="D192" s="337" t="s">
        <v>120</v>
      </c>
      <c r="E192" s="1252" t="str">
        <f>Translations!$B$633</f>
        <v>Osiągnięto wszystkie wartości docelowe</v>
      </c>
      <c r="F192" s="1252"/>
      <c r="G192" s="1252"/>
      <c r="H192" s="1253"/>
      <c r="I192" s="98" t="str">
        <f>IFERROR(IF(Z192,"",AND(I189:I191)),"")</f>
        <v/>
      </c>
      <c r="J192" s="99" t="str">
        <f t="shared" ref="J192" si="235">IFERROR(IF(AA192,"",AND(J189:J191)),"")</f>
        <v/>
      </c>
      <c r="K192" s="99" t="str">
        <f t="shared" ref="K192" si="236">IFERROR(IF(AB192,"",AND(K189:K191)),"")</f>
        <v/>
      </c>
      <c r="L192" s="99" t="str">
        <f t="shared" ref="L192" si="237">IFERROR(IF(AC192,"",AND(L189:L191)),"")</f>
        <v/>
      </c>
      <c r="M192" s="99" t="str">
        <f t="shared" ref="M192" si="238">IFERROR(IF(AD192,"",AND(M189:M191)),"")</f>
        <v/>
      </c>
      <c r="N192" s="99" t="str">
        <f t="shared" ref="N192" si="239">IFERROR(IF(AE192,"",AND(N189:N191)),"")</f>
        <v/>
      </c>
      <c r="P192" s="275" t="str">
        <f>EUConst_TargetsMet&amp;I152</f>
        <v>TargetsMet_</v>
      </c>
      <c r="Q192" s="344"/>
      <c r="R192" s="344"/>
      <c r="S192" s="195"/>
      <c r="W192" s="340" t="str">
        <f>I152</f>
        <v/>
      </c>
      <c r="Z192" s="469" t="b">
        <f>AND(CNTR_ExistSubInstEntries,OR($W192="",INDEX($Z:$Z,MATCH(EUconst_StartRow&amp;$W192,$X:$X,0))&gt;COLUMNS($Z188:Z188),INDEX($AC:$AC,MATCH(EUconst_CessationRow&amp;$W192,$AA:$AA,0))&lt;COLUMNS($Z188:Z188),CNTR_CNRPeriodNr&lt;COLUMNS($Z188:Z188)))</f>
        <v>1</v>
      </c>
      <c r="AA192" s="469" t="b">
        <f>AND(CNTR_ExistSubInstEntries,OR($W192="",INDEX($Z:$Z,MATCH(EUconst_StartRow&amp;$W192,$X:$X,0))&gt;COLUMNS($Z188:AA188),INDEX($AC:$AC,MATCH(EUconst_CessationRow&amp;$W192,$AA:$AA,0))&lt;COLUMNS($Z188:AA188),CNTR_CNRPeriodNr&lt;COLUMNS($Z188:AA188)))</f>
        <v>1</v>
      </c>
      <c r="AB192" s="469" t="b">
        <f>AND(CNTR_ExistSubInstEntries,OR($W192="",INDEX($Z:$Z,MATCH(EUconst_StartRow&amp;$W192,$X:$X,0))&gt;COLUMNS($Z188:AB188),INDEX($AC:$AC,MATCH(EUconst_CessationRow&amp;$W192,$AA:$AA,0))&lt;COLUMNS($Z188:AB188),CNTR_CNRPeriodNr&lt;COLUMNS($Z188:AB188)))</f>
        <v>1</v>
      </c>
      <c r="AC192" s="469" t="b">
        <f>AND(CNTR_ExistSubInstEntries,OR($W192="",INDEX($Z:$Z,MATCH(EUconst_StartRow&amp;$W192,$X:$X,0))&gt;COLUMNS($Z188:AC188),INDEX($AC:$AC,MATCH(EUconst_CessationRow&amp;$W192,$AA:$AA,0))&lt;COLUMNS($Z188:AC188),CNTR_CNRPeriodNr&lt;COLUMNS($Z188:AC188)))</f>
        <v>1</v>
      </c>
      <c r="AD192" s="469" t="b">
        <f>AND(CNTR_ExistSubInstEntries,OR($W192="",INDEX($Z:$Z,MATCH(EUconst_StartRow&amp;$W192,$X:$X,0))&gt;COLUMNS($Z188:AD188),INDEX($AC:$AC,MATCH(EUconst_CessationRow&amp;$W192,$AA:$AA,0))&lt;COLUMNS($Z188:AD188),CNTR_CNRPeriodNr&lt;COLUMNS($Z188:AD188)))</f>
        <v>1</v>
      </c>
      <c r="AE192" s="469" t="b">
        <f>AND(CNTR_ExistSubInstEntries,OR($W192="",INDEX($Z:$Z,MATCH(EUconst_StartRow&amp;$W192,$X:$X,0))&gt;COLUMNS($Z188:AE188),INDEX($AC:$AC,MATCH(EUconst_CessationRow&amp;$W192,$AA:$AA,0))&lt;COLUMNS($Z188:AE188),CNTR_CNRPeriodNr&lt;COLUMNS($Z188:AE188)))</f>
        <v>1</v>
      </c>
    </row>
    <row r="193" spans="1:32" ht="5.0999999999999996" customHeight="1" x14ac:dyDescent="0.2">
      <c r="A193" s="147"/>
      <c r="B193" s="173"/>
      <c r="C193" s="486"/>
      <c r="D193" s="345"/>
      <c r="N193" s="492"/>
      <c r="P193" s="453"/>
    </row>
    <row r="194" spans="1:32" ht="12.75" customHeight="1" x14ac:dyDescent="0.2">
      <c r="C194" s="486"/>
      <c r="D194" s="247" t="s">
        <v>1377</v>
      </c>
      <c r="E194" s="980" t="str">
        <f>Translations!$B$612</f>
        <v>Uwagi</v>
      </c>
      <c r="F194" s="980"/>
      <c r="G194" s="980"/>
      <c r="H194" s="980"/>
      <c r="I194" s="980"/>
      <c r="J194" s="980"/>
      <c r="K194" s="980"/>
      <c r="L194" s="980"/>
      <c r="M194" s="980"/>
      <c r="N194" s="981"/>
      <c r="P194" s="344"/>
      <c r="Q194" s="344"/>
      <c r="R194" s="344"/>
      <c r="S194" s="195"/>
    </row>
    <row r="195" spans="1:32" ht="38.85" customHeight="1" x14ac:dyDescent="0.2">
      <c r="A195" s="147"/>
      <c r="B195" s="173"/>
      <c r="C195" s="486"/>
      <c r="D195" s="345"/>
      <c r="E195" s="1254"/>
      <c r="F195" s="1255"/>
      <c r="G195" s="1255"/>
      <c r="H195" s="1255"/>
      <c r="I195" s="1255"/>
      <c r="J195" s="1255"/>
      <c r="K195" s="1255"/>
      <c r="L195" s="1255"/>
      <c r="M195" s="1255"/>
      <c r="N195" s="1256"/>
      <c r="P195" s="453"/>
    </row>
    <row r="196" spans="1:32" ht="12.75" customHeight="1" x14ac:dyDescent="0.2">
      <c r="A196" s="147"/>
      <c r="B196" s="173"/>
      <c r="C196" s="517"/>
      <c r="D196" s="518"/>
      <c r="E196" s="519"/>
      <c r="F196" s="519"/>
      <c r="G196" s="519"/>
      <c r="H196" s="519"/>
      <c r="I196" s="519"/>
      <c r="J196" s="519"/>
      <c r="K196" s="519"/>
      <c r="L196" s="519"/>
      <c r="M196" s="519"/>
      <c r="N196" s="520"/>
    </row>
    <row r="197" spans="1:32" ht="12.75" customHeight="1" thickBot="1" x14ac:dyDescent="0.25">
      <c r="A197" s="147"/>
      <c r="E197" s="334"/>
      <c r="F197" s="183"/>
      <c r="G197" s="183"/>
      <c r="H197" s="183"/>
      <c r="I197" s="183"/>
      <c r="J197" s="183"/>
      <c r="K197" s="183"/>
      <c r="L197" s="183"/>
      <c r="M197" s="183"/>
      <c r="N197" s="183"/>
    </row>
    <row r="198" spans="1:32" ht="12.75" customHeight="1" thickBot="1" x14ac:dyDescent="0.3">
      <c r="A198" s="147"/>
      <c r="C198" s="335"/>
      <c r="D198" s="335"/>
      <c r="E198" s="335"/>
      <c r="F198" s="335"/>
      <c r="G198" s="335"/>
      <c r="H198" s="335"/>
      <c r="I198" s="335"/>
      <c r="J198" s="335"/>
      <c r="K198" s="335"/>
      <c r="L198" s="335"/>
      <c r="M198" s="335"/>
      <c r="N198" s="335"/>
    </row>
    <row r="199" spans="1:32" s="246" customFormat="1" ht="18" customHeight="1" thickBot="1" x14ac:dyDescent="0.25">
      <c r="A199" s="482">
        <f>C199</f>
        <v>5</v>
      </c>
      <c r="B199" s="186"/>
      <c r="C199" s="483">
        <f>C152+1</f>
        <v>5</v>
      </c>
      <c r="D199" s="1271" t="str">
        <f>Translations!$B$616</f>
        <v>Podinstalacja</v>
      </c>
      <c r="E199" s="1272"/>
      <c r="F199" s="1272"/>
      <c r="G199" s="1272"/>
      <c r="H199" s="1273"/>
      <c r="I199" s="1274" t="str">
        <f>IF(C199&gt;MAX(CNTR_SubInstListSorting),"",INDEX(CNTR_SubInstListNames,MATCH($C199,CNTR_SubInstListSorting,0)))</f>
        <v/>
      </c>
      <c r="J199" s="1275"/>
      <c r="K199" s="1275"/>
      <c r="L199" s="1275"/>
      <c r="M199" s="1275"/>
      <c r="N199" s="1276"/>
      <c r="O199" s="176"/>
      <c r="P199" s="118" t="str">
        <f>IF(CNTR_ExistSubInstEntries,IF(I199&lt;&gt;"",I199,""),"BM: " &amp; C199)</f>
        <v/>
      </c>
      <c r="Q199" s="110"/>
      <c r="R199" s="110"/>
      <c r="S199" s="417">
        <f>MAX(CNTR_SubInstListSorting)</f>
        <v>0</v>
      </c>
      <c r="T199" s="110"/>
      <c r="U199" s="110"/>
      <c r="V199" s="110"/>
      <c r="W199" s="110"/>
      <c r="X199" s="118" t="str">
        <f>EUconst_StartRow&amp;I199</f>
        <v>Start_</v>
      </c>
      <c r="Y199" s="244" t="str">
        <f>IF($I199="","",INDEX(c_CNPSummary!$G:$G,MATCH($X199,c_CNPSummary!$P:$P,0)))</f>
        <v/>
      </c>
      <c r="Z199" s="244" t="str">
        <f>IF($I199="","",IF(Y199=INDEX(EUconst_SubinstallationStart,1),1,IF(Y199=INDEX(EUconst_SubinstallationStart,2),2,MATCH(Y199,EUconst_Periods,0))))</f>
        <v/>
      </c>
      <c r="AA199" s="118" t="str">
        <f>EUconst_CessationRow&amp;I199</f>
        <v>Cessation_</v>
      </c>
      <c r="AB199" s="244" t="str">
        <f>IF($I199="","",INDEX(c_CNPSummary!$G:$G,MATCH($AA199,c_CNPSummary!$P:$P,0)))</f>
        <v/>
      </c>
      <c r="AC199" s="244" t="str">
        <f>IFERROR(IF(OR(I199="",AB199=""),"",IF(AB199=INDEX(EUconst_SubinstallationCessation,1),10,IF(AB199=INDEX(EUconst_SubinstallationCessation,2),1,MATCH(AB199,EUconst_Periods,0)))),10)</f>
        <v/>
      </c>
      <c r="AD199" s="116"/>
      <c r="AE199" s="484" t="b">
        <f>AND(CNTR_ExistSubInstEntries,I199="")</f>
        <v>1</v>
      </c>
      <c r="AF199" s="116"/>
    </row>
    <row r="200" spans="1:32" ht="12.75" customHeight="1" x14ac:dyDescent="0.2">
      <c r="C200" s="485"/>
      <c r="D200" s="183"/>
      <c r="E200" s="1161" t="str">
        <f>Translations!$B$617</f>
        <v>Nazwa podinstalacji/innego procesu jest wyświetlana automatycznie na podstawie danych wprowadzonych w arkuszu „c_CNPSummary”.</v>
      </c>
      <c r="F200" s="1277"/>
      <c r="G200" s="1277"/>
      <c r="H200" s="1277"/>
      <c r="I200" s="1277"/>
      <c r="J200" s="1277"/>
      <c r="K200" s="1277"/>
      <c r="L200" s="1277"/>
      <c r="M200" s="1277"/>
      <c r="N200" s="1278"/>
      <c r="P200" s="344"/>
      <c r="Q200" s="344"/>
      <c r="R200" s="344"/>
      <c r="S200" s="195"/>
    </row>
    <row r="201" spans="1:32" ht="5.0999999999999996" customHeight="1" x14ac:dyDescent="0.2">
      <c r="A201" s="147"/>
      <c r="B201" s="173"/>
      <c r="C201" s="486"/>
      <c r="D201" s="345"/>
      <c r="E201" s="456"/>
      <c r="F201" s="456"/>
      <c r="G201" s="456"/>
      <c r="H201" s="487"/>
      <c r="I201" s="20"/>
      <c r="J201" s="20"/>
      <c r="K201" s="21"/>
      <c r="L201" s="20"/>
      <c r="M201" s="20"/>
      <c r="N201" s="22"/>
      <c r="P201" s="488"/>
      <c r="Q201" s="344"/>
      <c r="R201" s="344"/>
      <c r="S201" s="195"/>
    </row>
    <row r="202" spans="1:32" ht="12.75" customHeight="1" x14ac:dyDescent="0.2">
      <c r="C202" s="486"/>
      <c r="D202" s="247" t="s">
        <v>114</v>
      </c>
      <c r="E202" s="266" t="str">
        <f>Translations!$B$618</f>
        <v>Rzeczywiste emisje</v>
      </c>
      <c r="F202" s="489"/>
      <c r="G202" s="490"/>
      <c r="H202" s="491"/>
      <c r="N202" s="492"/>
      <c r="P202" s="344"/>
      <c r="Q202" s="344"/>
      <c r="R202" s="344"/>
      <c r="S202" s="195"/>
    </row>
    <row r="203" spans="1:32" ht="15" customHeight="1" x14ac:dyDescent="0.2">
      <c r="C203" s="486"/>
      <c r="D203" s="247"/>
      <c r="E203" s="852" t="str">
        <f>Translations!$B$619</f>
        <v>Proszę podać rzeczywiste indywidualne poziomy emisji (zgodnie z emisjami przypisanymi zgodnie z zasadami FAR i MRR) na koniec każdego pięcioletniego okresu.</v>
      </c>
      <c r="F203" s="852"/>
      <c r="G203" s="852"/>
      <c r="H203" s="852"/>
      <c r="I203" s="852"/>
      <c r="J203" s="852"/>
      <c r="K203" s="852"/>
      <c r="L203" s="852"/>
      <c r="M203" s="852"/>
      <c r="N203" s="1246"/>
      <c r="P203" s="344"/>
      <c r="Q203" s="344"/>
      <c r="R203" s="344"/>
      <c r="S203" s="195"/>
    </row>
    <row r="204" spans="1:32" ht="38.25" customHeight="1" x14ac:dyDescent="0.2">
      <c r="C204" s="486"/>
      <c r="D204" s="247"/>
      <c r="E204" s="852" t="str">
        <f>Translations!$B$620</f>
        <v xml:space="preserve">Indywidualne poziomy emisji powinny zostać obliczone poprzez podzielenie przypisanych emisji przez poziom działalności, obie wartości oparte na odpowiednich zasadach FAR, zgodnie z danymi wprowadzonymi w raportach ALC za dany rok. W przypadku procesów  nie objętych wskaźnikiem emisyjności podinstalacji, prosimy upewnić się, że emisje odnoszą się do odpowiednich jednostek produkcji wskazanych w arkuszu [C.I.3] ostatniego PNK. </v>
      </c>
      <c r="F204" s="852"/>
      <c r="G204" s="852"/>
      <c r="H204" s="852"/>
      <c r="I204" s="852"/>
      <c r="J204" s="852"/>
      <c r="K204" s="852"/>
      <c r="L204" s="852"/>
      <c r="M204" s="852"/>
      <c r="N204" s="1246"/>
      <c r="P204" s="344"/>
      <c r="Q204" s="344"/>
      <c r="R204" s="344"/>
      <c r="S204" s="195"/>
    </row>
    <row r="205" spans="1:32" ht="12.75" customHeight="1" x14ac:dyDescent="0.2">
      <c r="C205" s="486"/>
      <c r="D205" s="247"/>
      <c r="E205" s="852" t="str">
        <f>Translations!$B$621</f>
        <v>Dodatkowo, wprowadzenie danych dla bezwzględnych emisji, wyrażonych w t CO2e, jest obowiązkowe, jeśli bezwzględne wielkości emisji zostały wymienione w ostatnim PNK.</v>
      </c>
      <c r="F205" s="852"/>
      <c r="G205" s="852"/>
      <c r="H205" s="852"/>
      <c r="I205" s="852"/>
      <c r="J205" s="852"/>
      <c r="K205" s="852"/>
      <c r="L205" s="852"/>
      <c r="M205" s="852"/>
      <c r="N205" s="1246"/>
      <c r="P205" s="344"/>
      <c r="Q205" s="344"/>
      <c r="R205" s="344"/>
      <c r="S205" s="195"/>
      <c r="Y205" s="493" t="str">
        <f>Translations!$B$265</f>
        <v>Okresy</v>
      </c>
      <c r="Z205" s="494">
        <v>1</v>
      </c>
      <c r="AA205" s="244">
        <v>2</v>
      </c>
      <c r="AB205" s="244">
        <v>3</v>
      </c>
      <c r="AC205" s="244">
        <v>4</v>
      </c>
      <c r="AD205" s="244">
        <v>5</v>
      </c>
      <c r="AE205" s="244">
        <v>6</v>
      </c>
    </row>
    <row r="206" spans="1:32" ht="12.75" customHeight="1" x14ac:dyDescent="0.2">
      <c r="C206" s="486"/>
      <c r="D206" s="247"/>
      <c r="E206" s="852" t="str">
        <f>Translations!$B$622</f>
        <v>Jeśli zgodnie z PNK zaplanowano zaprzestanie działalności podinstalacji w danym pięcioletnim okresie, prosimy o potwierdzenie, że podinstalacja zakończyła działalność.</v>
      </c>
      <c r="F206" s="852"/>
      <c r="G206" s="852"/>
      <c r="H206" s="852"/>
      <c r="I206" s="852"/>
      <c r="J206" s="852"/>
      <c r="K206" s="852"/>
      <c r="L206" s="852"/>
      <c r="M206" s="852"/>
      <c r="N206" s="1246"/>
      <c r="P206" s="344"/>
      <c r="Q206" s="344"/>
      <c r="R206" s="344"/>
      <c r="S206" s="195"/>
    </row>
    <row r="207" spans="1:32" ht="12.75" customHeight="1" x14ac:dyDescent="0.2">
      <c r="A207" s="147"/>
      <c r="B207" s="173"/>
      <c r="C207" s="486"/>
      <c r="D207" s="345"/>
      <c r="F207" s="269"/>
      <c r="G207" s="495"/>
      <c r="H207" s="348" t="str">
        <f>Translations!$B$401</f>
        <v>Jednostka</v>
      </c>
      <c r="I207" s="272">
        <f t="shared" ref="I207" si="240">INDEX(EUconst_EndOfPeriods,Z205)</f>
        <v>2025</v>
      </c>
      <c r="J207" s="270">
        <f t="shared" ref="J207" si="241">INDEX(EUconst_EndOfPeriods,AA205)</f>
        <v>2030</v>
      </c>
      <c r="K207" s="270">
        <f t="shared" ref="K207" si="242">INDEX(EUconst_EndOfPeriods,AB205)</f>
        <v>2035</v>
      </c>
      <c r="L207" s="270">
        <f t="shared" ref="L207" si="243">INDEX(EUconst_EndOfPeriods,AC205)</f>
        <v>2040</v>
      </c>
      <c r="M207" s="270">
        <f t="shared" ref="M207" si="244">INDEX(EUconst_EndOfPeriods,AD205)</f>
        <v>2045</v>
      </c>
      <c r="N207" s="270">
        <f t="shared" ref="N207" si="245">INDEX(EUconst_EndOfPeriods,AE205)</f>
        <v>2050</v>
      </c>
      <c r="W207" s="110" t="s">
        <v>711</v>
      </c>
      <c r="Z207" s="469">
        <f t="shared" ref="Z207" si="246">I207</f>
        <v>2025</v>
      </c>
      <c r="AA207" s="469">
        <f t="shared" ref="AA207" si="247">J207</f>
        <v>2030</v>
      </c>
      <c r="AB207" s="469">
        <f t="shared" ref="AB207" si="248">K207</f>
        <v>2035</v>
      </c>
      <c r="AC207" s="469">
        <f t="shared" ref="AC207" si="249">L207</f>
        <v>2040</v>
      </c>
      <c r="AD207" s="469">
        <f t="shared" ref="AD207" si="250">M207</f>
        <v>2045</v>
      </c>
      <c r="AE207" s="469">
        <f t="shared" ref="AE207" si="251">N207</f>
        <v>2050</v>
      </c>
    </row>
    <row r="208" spans="1:32" ht="12.75" customHeight="1" x14ac:dyDescent="0.2">
      <c r="A208" s="147"/>
      <c r="B208" s="173"/>
      <c r="C208" s="486"/>
      <c r="D208" s="337" t="s">
        <v>117</v>
      </c>
      <c r="E208" s="1269" t="str">
        <f>Translations!$B$623</f>
        <v>Rzeczywiste specyficzne emisje</v>
      </c>
      <c r="F208" s="1269"/>
      <c r="G208" s="1279"/>
      <c r="H208" s="497" t="str">
        <f>H222</f>
        <v/>
      </c>
      <c r="I208" s="103"/>
      <c r="J208" s="104"/>
      <c r="K208" s="104"/>
      <c r="L208" s="104"/>
      <c r="M208" s="104"/>
      <c r="N208" s="104"/>
      <c r="P208" s="275" t="str">
        <f>EUConst_SpecEm&amp;I199</f>
        <v>SpecEm_</v>
      </c>
      <c r="W208" s="340" t="str">
        <f>I199</f>
        <v/>
      </c>
      <c r="Y208" s="110" t="s">
        <v>808</v>
      </c>
      <c r="Z208" s="469" t="b">
        <f>AND(CNTR_ExistSubInstEntries,OR($W208="",INDEX($Z:$Z,MATCH(EUconst_StartRow&amp;$W208,$X:$X,0))&gt;COLUMNS($Z207:Z207),INDEX($AC:$AC,MATCH(EUconst_CessationRow&amp;$W208,$AA:$AA,0))&lt;=COLUMNS($Z207:Z207),CNTR_CNRPeriodNr&lt;COLUMNS($Z207:Z207)))</f>
        <v>1</v>
      </c>
      <c r="AA208" s="469" t="b">
        <f>AND(CNTR_ExistSubInstEntries,OR($W208="",INDEX($Z:$Z,MATCH(EUconst_StartRow&amp;$W208,$X:$X,0))&gt;COLUMNS($Z207:AA207),INDEX($AC:$AC,MATCH(EUconst_CessationRow&amp;$W208,$AA:$AA,0))&lt;=COLUMNS($Z207:AA207),CNTR_CNRPeriodNr&lt;COLUMNS($Z207:AA207)))</f>
        <v>1</v>
      </c>
      <c r="AB208" s="469" t="b">
        <f>AND(CNTR_ExistSubInstEntries,OR($W208="",INDEX($Z:$Z,MATCH(EUconst_StartRow&amp;$W208,$X:$X,0))&gt;COLUMNS($Z207:AB207),INDEX($AC:$AC,MATCH(EUconst_CessationRow&amp;$W208,$AA:$AA,0))&lt;=COLUMNS($Z207:AB207),CNTR_CNRPeriodNr&lt;COLUMNS($Z207:AB207)))</f>
        <v>1</v>
      </c>
      <c r="AC208" s="469" t="b">
        <f>AND(CNTR_ExistSubInstEntries,OR($W208="",INDEX($Z:$Z,MATCH(EUconst_StartRow&amp;$W208,$X:$X,0))&gt;COLUMNS($Z207:AC207),INDEX($AC:$AC,MATCH(EUconst_CessationRow&amp;$W208,$AA:$AA,0))&lt;=COLUMNS($Z207:AC207),CNTR_CNRPeriodNr&lt;COLUMNS($Z207:AC207)))</f>
        <v>1</v>
      </c>
      <c r="AD208" s="469" t="b">
        <f>AND(CNTR_ExistSubInstEntries,OR($W208="",INDEX($Z:$Z,MATCH(EUconst_StartRow&amp;$W208,$X:$X,0))&gt;COLUMNS($Z207:AD207),INDEX($AC:$AC,MATCH(EUconst_CessationRow&amp;$W208,$AA:$AA,0))&lt;=COLUMNS($Z207:AD207),CNTR_CNRPeriodNr&lt;COLUMNS($Z207:AD207)))</f>
        <v>1</v>
      </c>
      <c r="AE208" s="469" t="b">
        <f>AND(CNTR_ExistSubInstEntries,OR($W208="",INDEX($Z:$Z,MATCH(EUconst_StartRow&amp;$W208,$X:$X,0))&gt;COLUMNS($Z207:AE207),INDEX($AC:$AC,MATCH(EUconst_CessationRow&amp;$W208,$AA:$AA,0))&lt;=COLUMNS($Z207:AE207),CNTR_CNRPeriodNr&lt;COLUMNS($Z207:AE207)))</f>
        <v>1</v>
      </c>
    </row>
    <row r="209" spans="1:31" ht="12.75" customHeight="1" x14ac:dyDescent="0.2">
      <c r="A209" s="147"/>
      <c r="B209" s="173"/>
      <c r="C209" s="486"/>
      <c r="D209" s="337" t="s">
        <v>118</v>
      </c>
      <c r="E209" s="962" t="str">
        <f>Translations!$B$624</f>
        <v>Rzeczywiste bezwzględne emisje</v>
      </c>
      <c r="F209" s="962"/>
      <c r="G209" s="963"/>
      <c r="H209" s="744" t="str">
        <f>EUconst_tCO2e</f>
        <v>t CO2e</v>
      </c>
      <c r="I209" s="100"/>
      <c r="J209" s="101"/>
      <c r="K209" s="101"/>
      <c r="L209" s="101"/>
      <c r="M209" s="101"/>
      <c r="N209" s="101"/>
      <c r="P209" s="275" t="str">
        <f>EUConst_AbsEm&amp;I199</f>
        <v>AbsEm_</v>
      </c>
      <c r="Q209" s="344"/>
      <c r="R209" s="344"/>
      <c r="S209" s="195"/>
      <c r="W209" s="340" t="str">
        <f>W208</f>
        <v/>
      </c>
      <c r="Z209" s="469" t="b">
        <f>AND(CNTR_ExistSubInstEntries,OR($W209="",INDEX($Z:$Z,MATCH(EUconst_StartRow&amp;$W209,$X:$X,0))&gt;COLUMNS($Z208:Z208),INDEX($AC:$AC,MATCH(EUconst_CessationRow&amp;$W209,$AA:$AA,0))&lt;=COLUMNS($Z208:Z208),CNTR_CNRPeriodNr&lt;COLUMNS($Z208:Z208),SUM(I224:N224)=0))</f>
        <v>1</v>
      </c>
      <c r="AA209" s="469" t="b">
        <f>AND(CNTR_ExistSubInstEntries,OR($W209="",INDEX($Z:$Z,MATCH(EUconst_StartRow&amp;$W209,$X:$X,0))&gt;COLUMNS($Z208:AA208),INDEX($AC:$AC,MATCH(EUconst_CessationRow&amp;$W209,$AA:$AA,0))&lt;=COLUMNS($Z208:AA208),CNTR_CNRPeriodNr&lt;COLUMNS($Z208:AA208),SUM(I224:N224)=0))</f>
        <v>1</v>
      </c>
      <c r="AB209" s="469" t="b">
        <f>AND(CNTR_ExistSubInstEntries,OR($W209="",INDEX($Z:$Z,MATCH(EUconst_StartRow&amp;$W209,$X:$X,0))&gt;COLUMNS($Z208:AB208),INDEX($AC:$AC,MATCH(EUconst_CessationRow&amp;$W209,$AA:$AA,0))&lt;=COLUMNS($Z208:AB208),CNTR_CNRPeriodNr&lt;COLUMNS($Z208:AB208),SUM(I224:N224)=0))</f>
        <v>1</v>
      </c>
      <c r="AC209" s="469" t="b">
        <f>AND(CNTR_ExistSubInstEntries,OR($W209="",INDEX($Z:$Z,MATCH(EUconst_StartRow&amp;$W209,$X:$X,0))&gt;COLUMNS($Z208:AC208),INDEX($AC:$AC,MATCH(EUconst_CessationRow&amp;$W209,$AA:$AA,0))&lt;=COLUMNS($Z208:AC208),CNTR_CNRPeriodNr&lt;COLUMNS($Z208:AC208),SUM(I224:N224)=0))</f>
        <v>1</v>
      </c>
      <c r="AD209" s="469" t="b">
        <f>AND(CNTR_ExistSubInstEntries,OR($W209="",INDEX($Z:$Z,MATCH(EUconst_StartRow&amp;$W209,$X:$X,0))&gt;COLUMNS($Z208:AD208),INDEX($AC:$AC,MATCH(EUconst_CessationRow&amp;$W209,$AA:$AA,0))&lt;=COLUMNS($Z208:AD208),CNTR_CNRPeriodNr&lt;COLUMNS($Z208:AD208),SUM(I224:N224)=0))</f>
        <v>1</v>
      </c>
      <c r="AE209" s="469" t="b">
        <f>AND(CNTR_ExistSubInstEntries,OR($W209="",INDEX($Z:$Z,MATCH(EUconst_StartRow&amp;$W209,$X:$X,0))&gt;COLUMNS($Z208:AE208),INDEX($AC:$AC,MATCH(EUconst_CessationRow&amp;$W209,$AA:$AA,0))&lt;=COLUMNS($Z208:AE208),CNTR_CNRPeriodNr&lt;COLUMNS($Z208:AE208),SUM(I224:N224)=0))</f>
        <v>1</v>
      </c>
    </row>
    <row r="210" spans="1:31" ht="12.75" customHeight="1" x14ac:dyDescent="0.2">
      <c r="A210" s="147"/>
      <c r="B210" s="173"/>
      <c r="C210" s="486"/>
      <c r="D210" s="337" t="s">
        <v>119</v>
      </c>
      <c r="E210" s="1269" t="str">
        <f>Translations!$B$625</f>
        <v>Sub-installation ceased operation</v>
      </c>
      <c r="F210" s="1269"/>
      <c r="G210" s="1269"/>
      <c r="H210" s="1270"/>
      <c r="I210" s="91"/>
      <c r="J210" s="92"/>
      <c r="K210" s="92"/>
      <c r="L210" s="92"/>
      <c r="M210" s="92"/>
      <c r="N210" s="92"/>
      <c r="P210" s="275" t="str">
        <f>EUconst_Cessation&amp;"_"&amp;I199</f>
        <v>Zaprzestanie_</v>
      </c>
      <c r="W210" s="340" t="str">
        <f>W209</f>
        <v/>
      </c>
      <c r="Y210" s="110" t="s">
        <v>1388</v>
      </c>
      <c r="Z210" s="469" t="b">
        <f>AND(CNTR_ExistSubInstEntries,OR(Z205&lt;&gt;$AC199,CNTR_CNRPeriodNr&lt;COLUMNS($Z207:Z207)))</f>
        <v>1</v>
      </c>
      <c r="AA210" s="469" t="b">
        <f>AND(CNTR_ExistSubInstEntries,OR(AA205&lt;&gt;$AC199,CNTR_CNRPeriodNr&lt;COLUMNS($Z207:AA207)))</f>
        <v>1</v>
      </c>
      <c r="AB210" s="469" t="b">
        <f>AND(CNTR_ExistSubInstEntries,OR(AB205&lt;&gt;$AC199,CNTR_CNRPeriodNr&lt;COLUMNS($Z207:AB207)))</f>
        <v>1</v>
      </c>
      <c r="AC210" s="469" t="b">
        <f>AND(CNTR_ExistSubInstEntries,OR(AC205&lt;&gt;$AC199,CNTR_CNRPeriodNr&lt;COLUMNS($Z207:AC207)))</f>
        <v>1</v>
      </c>
      <c r="AD210" s="469" t="b">
        <f>AND(CNTR_ExistSubInstEntries,OR(AD205&lt;&gt;$AC199,CNTR_CNRPeriodNr&lt;COLUMNS($Z207:AD207)))</f>
        <v>1</v>
      </c>
      <c r="AE210" s="469" t="b">
        <f>AND(CNTR_ExistSubInstEntries,OR(AE205&lt;&gt;$AC199,CNTR_CNRPeriodNr&lt;COLUMNS($Z207:AE207)))</f>
        <v>1</v>
      </c>
    </row>
    <row r="211" spans="1:31" ht="5.0999999999999996" customHeight="1" x14ac:dyDescent="0.2">
      <c r="C211" s="486"/>
      <c r="D211" s="1144"/>
      <c r="E211" s="1144"/>
      <c r="F211" s="1144"/>
      <c r="G211" s="1144"/>
      <c r="H211" s="1144"/>
      <c r="I211" s="1144"/>
      <c r="J211" s="1144"/>
      <c r="K211" s="1144"/>
      <c r="L211" s="1144"/>
      <c r="M211" s="1144"/>
      <c r="N211" s="1257"/>
    </row>
    <row r="212" spans="1:31" ht="12.75" customHeight="1" x14ac:dyDescent="0.2">
      <c r="C212" s="486"/>
      <c r="D212" s="247" t="s">
        <v>115</v>
      </c>
      <c r="E212" s="266" t="str">
        <f>Translations!$B$626</f>
        <v>Rzeczywiste względne emisje</v>
      </c>
      <c r="H212" s="498"/>
      <c r="L212" s="499"/>
      <c r="N212" s="492"/>
      <c r="P212" s="488"/>
      <c r="Q212" s="344"/>
      <c r="R212" s="500"/>
      <c r="S212" s="195"/>
    </row>
    <row r="213" spans="1:31" ht="25.5" customHeight="1" x14ac:dyDescent="0.2">
      <c r="C213" s="486"/>
      <c r="D213" s="354"/>
      <c r="E213" s="852" t="str">
        <f>Translations!$B$627</f>
        <v>Redukcja rzeczywistych specyficznych emisji w stosunku do wartości bazowej oraz w stosunku do wskaźnika emisyjności dla produktu są obliczane automatycznie na podstawie danych dotyczących rzeczywistych specyficznych emisji, wprowadzonych w lit. (c) powyżej.</v>
      </c>
      <c r="F213" s="852"/>
      <c r="G213" s="852"/>
      <c r="H213" s="852"/>
      <c r="I213" s="852"/>
      <c r="J213" s="852"/>
      <c r="K213" s="852"/>
      <c r="L213" s="852"/>
      <c r="M213" s="852"/>
      <c r="N213" s="1246"/>
    </row>
    <row r="214" spans="1:31" ht="25.5" customHeight="1" x14ac:dyDescent="0.2">
      <c r="C214" s="486"/>
      <c r="D214" s="354"/>
      <c r="E214" s="354"/>
      <c r="F214" s="354"/>
      <c r="G214" s="354"/>
      <c r="H214" s="355" t="str">
        <f>Translations!$B$271</f>
        <v>Wartość wyjściowa</v>
      </c>
      <c r="I214" s="1258">
        <f t="shared" ref="I214" si="252">INDEX(EUconst_EndOfPeriods,Z205)</f>
        <v>2025</v>
      </c>
      <c r="J214" s="943">
        <f t="shared" ref="J214" si="253">INDEX(EUconst_EndOfPeriods,AA205)</f>
        <v>2030</v>
      </c>
      <c r="K214" s="943">
        <f t="shared" ref="K214" si="254">INDEX(EUconst_EndOfPeriods,AB205)</f>
        <v>2035</v>
      </c>
      <c r="L214" s="943">
        <f t="shared" ref="L214" si="255">INDEX(EUconst_EndOfPeriods,AC205)</f>
        <v>2040</v>
      </c>
      <c r="M214" s="943">
        <f t="shared" ref="M214" si="256">INDEX(EUconst_EndOfPeriods,AD205)</f>
        <v>2045</v>
      </c>
      <c r="N214" s="943">
        <f t="shared" ref="N214" si="257">INDEX(EUconst_EndOfPeriods,AE205)</f>
        <v>2050</v>
      </c>
    </row>
    <row r="215" spans="1:31" ht="12.75" customHeight="1" x14ac:dyDescent="0.2">
      <c r="C215" s="486"/>
      <c r="D215" s="354"/>
      <c r="E215" s="354"/>
      <c r="F215" s="354"/>
      <c r="G215" s="354"/>
      <c r="H215" s="361" t="str">
        <f>H208</f>
        <v/>
      </c>
      <c r="I215" s="1259"/>
      <c r="J215" s="944"/>
      <c r="K215" s="944"/>
      <c r="L215" s="944"/>
      <c r="M215" s="944"/>
      <c r="N215" s="944"/>
      <c r="W215" s="110" t="s">
        <v>711</v>
      </c>
      <c r="Z215" s="469">
        <f>I214</f>
        <v>2025</v>
      </c>
      <c r="AA215" s="469">
        <f t="shared" ref="AA215" si="258">J214</f>
        <v>2030</v>
      </c>
      <c r="AB215" s="469">
        <f t="shared" ref="AB215" si="259">K214</f>
        <v>2035</v>
      </c>
      <c r="AC215" s="469">
        <f t="shared" ref="AC215" si="260">L214</f>
        <v>2040</v>
      </c>
      <c r="AD215" s="469">
        <f t="shared" ref="AD215" si="261">M214</f>
        <v>2045</v>
      </c>
      <c r="AE215" s="469">
        <f t="shared" ref="AE215" si="262">N214</f>
        <v>2050</v>
      </c>
    </row>
    <row r="216" spans="1:31" ht="12.75" customHeight="1" x14ac:dyDescent="0.2">
      <c r="A216" s="147"/>
      <c r="B216" s="173"/>
      <c r="C216" s="486"/>
      <c r="D216" s="337" t="s">
        <v>117</v>
      </c>
      <c r="E216" s="931" t="str">
        <f>Translations!$B$272</f>
        <v>W odniesieniu do wartości bazowej</v>
      </c>
      <c r="F216" s="931"/>
      <c r="G216" s="932"/>
      <c r="H216" s="58" t="str">
        <f>H230</f>
        <v/>
      </c>
      <c r="I216" s="18" t="str">
        <f t="shared" ref="I216" si="263">IF(OR(Z216,I208=""),"",IF($H216=0,Euconst_NA,I208/$H216))</f>
        <v/>
      </c>
      <c r="J216" s="12" t="str">
        <f t="shared" ref="J216" si="264">IF(OR(AA216,J208=""),"",IF($H216=0,Euconst_NA,J208/$H216))</f>
        <v/>
      </c>
      <c r="K216" s="12" t="str">
        <f t="shared" ref="K216" si="265">IF(OR(AB216,K208=""),"",IF($H216=0,Euconst_NA,K208/$H216))</f>
        <v/>
      </c>
      <c r="L216" s="12" t="str">
        <f t="shared" ref="L216" si="266">IF(OR(AC216,L208=""),"",IF($H216=0,Euconst_NA,L208/$H216))</f>
        <v/>
      </c>
      <c r="M216" s="12" t="str">
        <f t="shared" ref="M216" si="267">IF(OR(AD216,M208=""),"",IF($H216=0,Euconst_NA,M208/$H216))</f>
        <v/>
      </c>
      <c r="N216" s="12" t="str">
        <f t="shared" ref="N216" si="268">IF(OR(AE216,N208=""),"",IF($H216=0,Euconst_NA,N208/$H216))</f>
        <v/>
      </c>
      <c r="P216" s="275" t="str">
        <f>EUconst_SpecEmRelToBaseline&amp;I199</f>
        <v>SpecEmBL_</v>
      </c>
      <c r="Q216" s="344"/>
      <c r="R216" s="344"/>
      <c r="S216" s="195"/>
      <c r="W216" s="340" t="str">
        <f>I199</f>
        <v/>
      </c>
      <c r="Y216" s="110" t="s">
        <v>808</v>
      </c>
      <c r="Z216" s="469" t="b">
        <f>AND(CNTR_ExistSubInstEntries,OR($W216="",INDEX($Z:$Z,MATCH(EUconst_StartRow&amp;$W216,$X:$X,0))&gt;COLUMNS($Z215:Z215),INDEX($AC:$AC,MATCH(EUconst_CessationRow&amp;$W216,$AA:$AA,0))&lt;=COLUMNS($Z215:Z215),CNTR_CNRPeriodNr&lt;COLUMNS($Z215:Z215)))</f>
        <v>1</v>
      </c>
      <c r="AA216" s="469" t="b">
        <f>AND(CNTR_ExistSubInstEntries,OR($W216="",INDEX($Z:$Z,MATCH(EUconst_StartRow&amp;$W216,$X:$X,0))&gt;COLUMNS($Z215:AA215),INDEX($AC:$AC,MATCH(EUconst_CessationRow&amp;$W216,$AA:$AA,0))&lt;=COLUMNS($Z215:AA215),CNTR_CNRPeriodNr&lt;COLUMNS($Z215:AA215)))</f>
        <v>1</v>
      </c>
      <c r="AB216" s="469" t="b">
        <f>AND(CNTR_ExistSubInstEntries,OR($W216="",INDEX($Z:$Z,MATCH(EUconst_StartRow&amp;$W216,$X:$X,0))&gt;COLUMNS($Z215:AB215),INDEX($AC:$AC,MATCH(EUconst_CessationRow&amp;$W216,$AA:$AA,0))&lt;=COLUMNS($Z215:AB215),CNTR_CNRPeriodNr&lt;COLUMNS($Z215:AB215)))</f>
        <v>1</v>
      </c>
      <c r="AC216" s="469" t="b">
        <f>AND(CNTR_ExistSubInstEntries,OR($W216="",INDEX($Z:$Z,MATCH(EUconst_StartRow&amp;$W216,$X:$X,0))&gt;COLUMNS($Z215:AC215),INDEX($AC:$AC,MATCH(EUconst_CessationRow&amp;$W216,$AA:$AA,0))&lt;=COLUMNS($Z215:AC215),CNTR_CNRPeriodNr&lt;COLUMNS($Z215:AC215)))</f>
        <v>1</v>
      </c>
      <c r="AD216" s="469" t="b">
        <f>AND(CNTR_ExistSubInstEntries,OR($W216="",INDEX($Z:$Z,MATCH(EUconst_StartRow&amp;$W216,$X:$X,0))&gt;COLUMNS($Z215:AD215),INDEX($AC:$AC,MATCH(EUconst_CessationRow&amp;$W216,$AA:$AA,0))&lt;=COLUMNS($Z215:AD215),CNTR_CNRPeriodNr&lt;COLUMNS($Z215:AD215)))</f>
        <v>1</v>
      </c>
      <c r="AE216" s="469" t="b">
        <f>AND(CNTR_ExistSubInstEntries,OR($W216="",INDEX($Z:$Z,MATCH(EUconst_StartRow&amp;$W216,$X:$X,0))&gt;COLUMNS($Z215:AE215),INDEX($AC:$AC,MATCH(EUconst_CessationRow&amp;$W216,$AA:$AA,0))&lt;=COLUMNS($Z215:AE215),CNTR_CNRPeriodNr&lt;COLUMNS($Z215:AE215)))</f>
        <v>1</v>
      </c>
    </row>
    <row r="217" spans="1:31" ht="12.75" customHeight="1" x14ac:dyDescent="0.2">
      <c r="A217" s="147"/>
      <c r="B217" s="173"/>
      <c r="C217" s="486"/>
      <c r="D217" s="337" t="s">
        <v>118</v>
      </c>
      <c r="E217" s="933" t="str">
        <f>Translations!$B$273</f>
        <v>W odniesieniu do wartości benchmarku</v>
      </c>
      <c r="F217" s="933"/>
      <c r="G217" s="934"/>
      <c r="H217" s="59" t="str">
        <f>H231</f>
        <v/>
      </c>
      <c r="I217" s="11" t="str">
        <f t="shared" ref="I217:N217" si="269">IF(OR(Z217,I208=""),"",IF(OR($H217=0,NOT(ISNUMBER($H217))),Euconst_NA,I208/$H217))</f>
        <v/>
      </c>
      <c r="J217" s="5" t="str">
        <f t="shared" si="269"/>
        <v/>
      </c>
      <c r="K217" s="5" t="str">
        <f t="shared" si="269"/>
        <v/>
      </c>
      <c r="L217" s="5" t="str">
        <f t="shared" si="269"/>
        <v/>
      </c>
      <c r="M217" s="5" t="str">
        <f t="shared" si="269"/>
        <v/>
      </c>
      <c r="N217" s="5" t="str">
        <f t="shared" si="269"/>
        <v/>
      </c>
      <c r="P217" s="275" t="str">
        <f>EUconst_SpecEmRelToBM&amp;I199</f>
        <v>SpecEmBM_</v>
      </c>
      <c r="Q217" s="344"/>
      <c r="R217" s="344"/>
      <c r="S217" s="195"/>
      <c r="W217" s="340" t="str">
        <f>W216</f>
        <v/>
      </c>
      <c r="Z217" s="469" t="b">
        <f>AND(CNTR_ExistSubInstEntries,OR($W217="",INDEX($Z:$Z,MATCH(EUconst_StartRow&amp;$W217,$X:$X,0))&gt;COLUMNS($Z216:Z216),INDEX($AC:$AC,MATCH(EUconst_CessationRow&amp;$W217,$AA:$AA,0))&lt;=COLUMNS($Z216:Z216),CNTR_CNRPeriodNr&lt;COLUMNS($Z216:Z216)))</f>
        <v>1</v>
      </c>
      <c r="AA217" s="469" t="b">
        <f>AND(CNTR_ExistSubInstEntries,OR($W217="",INDEX($Z:$Z,MATCH(EUconst_StartRow&amp;$W217,$X:$X,0))&gt;COLUMNS($Z216:AA216),INDEX($AC:$AC,MATCH(EUconst_CessationRow&amp;$W217,$AA:$AA,0))&lt;=COLUMNS($Z216:AA216),CNTR_CNRPeriodNr&lt;COLUMNS($Z216:AA216)))</f>
        <v>1</v>
      </c>
      <c r="AB217" s="469" t="b">
        <f>AND(CNTR_ExistSubInstEntries,OR($W217="",INDEX($Z:$Z,MATCH(EUconst_StartRow&amp;$W217,$X:$X,0))&gt;COLUMNS($Z216:AB216),INDEX($AC:$AC,MATCH(EUconst_CessationRow&amp;$W217,$AA:$AA,0))&lt;=COLUMNS($Z216:AB216),CNTR_CNRPeriodNr&lt;COLUMNS($Z216:AB216)))</f>
        <v>1</v>
      </c>
      <c r="AC217" s="469" t="b">
        <f>AND(CNTR_ExistSubInstEntries,OR($W217="",INDEX($Z:$Z,MATCH(EUconst_StartRow&amp;$W217,$X:$X,0))&gt;COLUMNS($Z216:AC216),INDEX($AC:$AC,MATCH(EUconst_CessationRow&amp;$W217,$AA:$AA,0))&lt;=COLUMNS($Z216:AC216),CNTR_CNRPeriodNr&lt;COLUMNS($Z216:AC216)))</f>
        <v>1</v>
      </c>
      <c r="AD217" s="469" t="b">
        <f>AND(CNTR_ExistSubInstEntries,OR($W217="",INDEX($Z:$Z,MATCH(EUconst_StartRow&amp;$W217,$X:$X,0))&gt;COLUMNS($Z216:AD216),INDEX($AC:$AC,MATCH(EUconst_CessationRow&amp;$W217,$AA:$AA,0))&lt;=COLUMNS($Z216:AD216),CNTR_CNRPeriodNr&lt;COLUMNS($Z216:AD216)))</f>
        <v>1</v>
      </c>
      <c r="AE217" s="469" t="b">
        <f>AND(CNTR_ExistSubInstEntries,OR($W217="",INDEX($Z:$Z,MATCH(EUconst_StartRow&amp;$W217,$X:$X,0))&gt;COLUMNS($Z216:AE216),INDEX($AC:$AC,MATCH(EUconst_CessationRow&amp;$W217,$AA:$AA,0))&lt;=COLUMNS($Z216:AE216),CNTR_CNRPeriodNr&lt;COLUMNS($Z216:AE216)))</f>
        <v>1</v>
      </c>
    </row>
    <row r="218" spans="1:31" ht="5.0999999999999996" customHeight="1" x14ac:dyDescent="0.2">
      <c r="C218" s="486"/>
      <c r="N218" s="492"/>
      <c r="P218" s="488"/>
      <c r="Q218" s="344"/>
      <c r="R218" s="500"/>
      <c r="S218" s="195"/>
    </row>
    <row r="219" spans="1:31" ht="12.75" customHeight="1" x14ac:dyDescent="0.2">
      <c r="C219" s="486"/>
      <c r="D219" s="247" t="s">
        <v>666</v>
      </c>
      <c r="E219" s="266" t="str">
        <f>Translations!$B$628</f>
        <v>Wartości docelowe wielkości emisji (informacje pobrane z akrusza „c_CNPSummary”)</v>
      </c>
      <c r="F219" s="214"/>
      <c r="G219" s="214"/>
      <c r="H219" s="214"/>
      <c r="I219" s="214"/>
      <c r="J219" s="214"/>
      <c r="K219" s="214"/>
      <c r="L219" s="214"/>
      <c r="M219" s="214"/>
      <c r="N219" s="501"/>
      <c r="P219" s="502"/>
      <c r="Q219" s="502"/>
      <c r="R219" s="344"/>
      <c r="S219" s="195"/>
    </row>
    <row r="220" spans="1:31" ht="5.0999999999999996" customHeight="1" x14ac:dyDescent="0.2">
      <c r="C220" s="486"/>
      <c r="D220" s="1144"/>
      <c r="E220" s="1144"/>
      <c r="F220" s="1144"/>
      <c r="G220" s="1144"/>
      <c r="H220" s="1144"/>
      <c r="I220" s="1144"/>
      <c r="J220" s="1144"/>
      <c r="K220" s="1144"/>
      <c r="L220" s="1144"/>
      <c r="M220" s="1144"/>
      <c r="N220" s="1257"/>
    </row>
    <row r="221" spans="1:31" ht="12.75" customHeight="1" x14ac:dyDescent="0.2">
      <c r="A221" s="147"/>
      <c r="B221" s="173"/>
      <c r="C221" s="486"/>
      <c r="D221" s="345"/>
      <c r="F221" s="346"/>
      <c r="G221" s="347" t="str">
        <f>Translations!$B$169</f>
        <v>Wartość wyjściowa</v>
      </c>
      <c r="H221" s="348" t="str">
        <f xml:space="preserve"> EUconst_Unit</f>
        <v>Jednostka</v>
      </c>
      <c r="I221" s="272">
        <f t="shared" ref="I221" si="270">INDEX(EUconst_EndOfPeriods,Z205)</f>
        <v>2025</v>
      </c>
      <c r="J221" s="270">
        <f t="shared" ref="J221" si="271">INDEX(EUconst_EndOfPeriods,AA205)</f>
        <v>2030</v>
      </c>
      <c r="K221" s="270">
        <f t="shared" ref="K221" si="272">INDEX(EUconst_EndOfPeriods,AB205)</f>
        <v>2035</v>
      </c>
      <c r="L221" s="270">
        <f t="shared" ref="L221" si="273">INDEX(EUconst_EndOfPeriods,AC205)</f>
        <v>2040</v>
      </c>
      <c r="M221" s="270">
        <f t="shared" ref="M221" si="274">INDEX(EUconst_EndOfPeriods,AD205)</f>
        <v>2045</v>
      </c>
      <c r="N221" s="270">
        <f t="shared" ref="N221" si="275">INDEX(EUconst_EndOfPeriods,AE205)</f>
        <v>2050</v>
      </c>
      <c r="W221" s="110" t="s">
        <v>711</v>
      </c>
      <c r="Z221" s="469">
        <f t="shared" ref="Z221" si="276">I221</f>
        <v>2025</v>
      </c>
      <c r="AA221" s="469">
        <f t="shared" ref="AA221" si="277">J221</f>
        <v>2030</v>
      </c>
      <c r="AB221" s="469">
        <f t="shared" ref="AB221" si="278">K221</f>
        <v>2035</v>
      </c>
      <c r="AC221" s="469">
        <f t="shared" ref="AC221" si="279">L221</f>
        <v>2040</v>
      </c>
      <c r="AD221" s="469">
        <f t="shared" ref="AD221" si="280">M221</f>
        <v>2045</v>
      </c>
      <c r="AE221" s="469">
        <f t="shared" ref="AE221" si="281">N221</f>
        <v>2050</v>
      </c>
    </row>
    <row r="222" spans="1:31" ht="12.75" customHeight="1" x14ac:dyDescent="0.2">
      <c r="A222" s="147"/>
      <c r="B222" s="173"/>
      <c r="C222" s="486"/>
      <c r="D222" s="1260" t="s">
        <v>117</v>
      </c>
      <c r="E222" s="1261" t="str">
        <f>Translations!$B$264</f>
        <v>Wartości docelowe dla specyficznych emisji</v>
      </c>
      <c r="F222" s="1262"/>
      <c r="G222" s="1265" t="str">
        <f>INDEX(c_CNPSummary!G:G,MATCH($P222,c_CNPSummary!$P:$P,0))</f>
        <v/>
      </c>
      <c r="H222" s="1267" t="str">
        <f>INDEX(c_CNPSummary!H:H,MATCH($P222,c_CNPSummary!$P:$P,0))</f>
        <v/>
      </c>
      <c r="I222" s="503" t="str">
        <f>IF(Z222,"",INDEX(c_CNPSummary!I:I,MATCH($P222,c_CNPSummary!$P:$P,0)))</f>
        <v/>
      </c>
      <c r="J222" s="504" t="str">
        <f>IF(AA222,"",INDEX(c_CNPSummary!J:J,MATCH($P222,c_CNPSummary!$P:$P,0)))</f>
        <v/>
      </c>
      <c r="K222" s="504" t="str">
        <f>IF(AB222,"",INDEX(c_CNPSummary!K:K,MATCH($P222,c_CNPSummary!$P:$P,0)))</f>
        <v/>
      </c>
      <c r="L222" s="504" t="str">
        <f>IF(AC222,"",INDEX(c_CNPSummary!L:L,MATCH($P222,c_CNPSummary!$P:$P,0)))</f>
        <v/>
      </c>
      <c r="M222" s="504" t="str">
        <f>IF(AD222,"",INDEX(c_CNPSummary!M:M,MATCH($P222,c_CNPSummary!$P:$P,0)))</f>
        <v/>
      </c>
      <c r="N222" s="504" t="str">
        <f>IF(AE222,"",INDEX(c_CNPSummary!N:N,MATCH($P222,c_CNPSummary!$P:$P,0)))</f>
        <v/>
      </c>
      <c r="P222" s="275" t="str">
        <f>EUConst_Target&amp;I199</f>
        <v>Target_</v>
      </c>
      <c r="W222" s="340" t="str">
        <f>I199</f>
        <v/>
      </c>
      <c r="Y222" s="110" t="s">
        <v>808</v>
      </c>
      <c r="Z222" s="469" t="b">
        <f>AND(CNTR_ExistSubInstEntries,OR($W222="",INDEX($Z:$Z,MATCH(EUconst_StartRow&amp;$W222,$X:$X,0))&gt;COLUMNS($Z221:Z221),INDEX($AC:$AC,MATCH(EUconst_CessationRow&amp;$W222,$AA:$AA,0))&lt;=COLUMNS($Z221:Z221),CNTR_CNRPeriodNr&lt;COLUMNS($Z221:Z221)))</f>
        <v>1</v>
      </c>
      <c r="AA222" s="469" t="b">
        <f>AND(CNTR_ExistSubInstEntries,OR($W222="",INDEX($Z:$Z,MATCH(EUconst_StartRow&amp;$W222,$X:$X,0))&gt;COLUMNS($Z221:AA221),INDEX($AC:$AC,MATCH(EUconst_CessationRow&amp;$W222,$AA:$AA,0))&lt;=COLUMNS($Z221:AA221),CNTR_CNRPeriodNr&lt;COLUMNS($Z221:AA221)))</f>
        <v>1</v>
      </c>
      <c r="AB222" s="469" t="b">
        <f>AND(CNTR_ExistSubInstEntries,OR($W222="",INDEX($Z:$Z,MATCH(EUconst_StartRow&amp;$W222,$X:$X,0))&gt;COLUMNS($Z221:AB221),INDEX($AC:$AC,MATCH(EUconst_CessationRow&amp;$W222,$AA:$AA,0))&lt;=COLUMNS($Z221:AB221),CNTR_CNRPeriodNr&lt;COLUMNS($Z221:AB221)))</f>
        <v>1</v>
      </c>
      <c r="AC222" s="469" t="b">
        <f>AND(CNTR_ExistSubInstEntries,OR($W222="",INDEX($Z:$Z,MATCH(EUconst_StartRow&amp;$W222,$X:$X,0))&gt;COLUMNS($Z221:AC221),INDEX($AC:$AC,MATCH(EUconst_CessationRow&amp;$W222,$AA:$AA,0))&lt;=COLUMNS($Z221:AC221),CNTR_CNRPeriodNr&lt;COLUMNS($Z221:AC221)))</f>
        <v>1</v>
      </c>
      <c r="AD222" s="469" t="b">
        <f>AND(CNTR_ExistSubInstEntries,OR($W222="",INDEX($Z:$Z,MATCH(EUconst_StartRow&amp;$W222,$X:$X,0))&gt;COLUMNS($Z221:AD221),INDEX($AC:$AC,MATCH(EUconst_CessationRow&amp;$W222,$AA:$AA,0))&lt;=COLUMNS($Z221:AD221),CNTR_CNRPeriodNr&lt;COLUMNS($Z221:AD221)))</f>
        <v>1</v>
      </c>
      <c r="AE222" s="469" t="b">
        <f>AND(CNTR_ExistSubInstEntries,OR($W222="",INDEX($Z:$Z,MATCH(EUconst_StartRow&amp;$W222,$X:$X,0))&gt;COLUMNS($Z221:AE221),INDEX($AC:$AC,MATCH(EUconst_CessationRow&amp;$W222,$AA:$AA,0))&lt;=COLUMNS($Z221:AE221),CNTR_CNRPeriodNr&lt;COLUMNS($Z221:AE221)))</f>
        <v>1</v>
      </c>
    </row>
    <row r="223" spans="1:31" ht="9.9499999999999993" customHeight="1" x14ac:dyDescent="0.2">
      <c r="A223" s="147"/>
      <c r="B223" s="173"/>
      <c r="C223" s="486"/>
      <c r="D223" s="1260"/>
      <c r="E223" s="1263"/>
      <c r="F223" s="1264"/>
      <c r="G223" s="1266" t="e">
        <f>INDEX(c_CNPSummary!G:G,MATCH($P223,c_CNPSummary!$P:$P,0))</f>
        <v>#N/A</v>
      </c>
      <c r="H223" s="1268" t="e">
        <f>INDEX(c_CNPSummary!H:H,MATCH($P223,c_CNPSummary!$P:$P,0))</f>
        <v>#N/A</v>
      </c>
      <c r="I223" s="505" t="str">
        <f>IF(OR(Z223,$G222="",$G222=0),"",REPT("|",SUM(I222)/$G222*28))</f>
        <v/>
      </c>
      <c r="J223" s="506" t="str">
        <f t="shared" ref="J223" si="282">IF(OR(AA223,$G222="",$G222=0),"",REPT("|",SUM(J222)/$G222*28))</f>
        <v/>
      </c>
      <c r="K223" s="506" t="str">
        <f t="shared" ref="K223" si="283">IF(OR(AB223,$G222="",$G222=0),"",REPT("|",SUM(K222)/$G222*28))</f>
        <v/>
      </c>
      <c r="L223" s="506" t="str">
        <f t="shared" ref="L223" si="284">IF(OR(AC223,$G222="",$G222=0),"",REPT("|",SUM(L222)/$G222*28))</f>
        <v/>
      </c>
      <c r="M223" s="506" t="str">
        <f t="shared" ref="M223" si="285">IF(OR(AD223,$G222="",$G222=0),"",REPT("|",SUM(M222)/$G222*28))</f>
        <v/>
      </c>
      <c r="N223" s="506" t="str">
        <f t="shared" ref="N223" si="286">IF(OR(AE223,$G222="",$G222=0),"",REPT("|",SUM(N222)/$G222*28))</f>
        <v/>
      </c>
      <c r="P223" s="507"/>
      <c r="Q223" s="344"/>
      <c r="R223" s="344"/>
      <c r="S223" s="508"/>
      <c r="W223" s="340" t="str">
        <f>W222</f>
        <v/>
      </c>
      <c r="Z223" s="469" t="b">
        <f>AND(CNTR_ExistSubInstEntries,OR($W223="",INDEX($Z:$Z,MATCH(EUconst_StartRow&amp;$W223,$X:$X,0))&gt;COLUMNS($Z222:Z222),INDEX($AC:$AC,MATCH(EUconst_CessationRow&amp;$W223,$AA:$AA,0))&lt;=COLUMNS($Z222:Z222),CNTR_CNRPeriodNr&lt;COLUMNS($Z222:Z222)))</f>
        <v>1</v>
      </c>
      <c r="AA223" s="469" t="b">
        <f>AND(CNTR_ExistSubInstEntries,OR($W223="",INDEX($Z:$Z,MATCH(EUconst_StartRow&amp;$W223,$X:$X,0))&gt;COLUMNS($Z222:AA222),INDEX($AC:$AC,MATCH(EUconst_CessationRow&amp;$W223,$AA:$AA,0))&lt;=COLUMNS($Z222:AA222),CNTR_CNRPeriodNr&lt;COLUMNS($Z222:AA222)))</f>
        <v>1</v>
      </c>
      <c r="AB223" s="469" t="b">
        <f>AND(CNTR_ExistSubInstEntries,OR($W223="",INDEX($Z:$Z,MATCH(EUconst_StartRow&amp;$W223,$X:$X,0))&gt;COLUMNS($Z222:AB222),INDEX($AC:$AC,MATCH(EUconst_CessationRow&amp;$W223,$AA:$AA,0))&lt;=COLUMNS($Z222:AB222),CNTR_CNRPeriodNr&lt;COLUMNS($Z222:AB222)))</f>
        <v>1</v>
      </c>
      <c r="AC223" s="469" t="b">
        <f>AND(CNTR_ExistSubInstEntries,OR($W223="",INDEX($Z:$Z,MATCH(EUconst_StartRow&amp;$W223,$X:$X,0))&gt;COLUMNS($Z222:AC222),INDEX($AC:$AC,MATCH(EUconst_CessationRow&amp;$W223,$AA:$AA,0))&lt;=COLUMNS($Z222:AC222),CNTR_CNRPeriodNr&lt;COLUMNS($Z222:AC222)))</f>
        <v>1</v>
      </c>
      <c r="AD223" s="469" t="b">
        <f>AND(CNTR_ExistSubInstEntries,OR($W223="",INDEX($Z:$Z,MATCH(EUconst_StartRow&amp;$W223,$X:$X,0))&gt;COLUMNS($Z222:AD222),INDEX($AC:$AC,MATCH(EUconst_CessationRow&amp;$W223,$AA:$AA,0))&lt;=COLUMNS($Z222:AD222),CNTR_CNRPeriodNr&lt;COLUMNS($Z222:AD222)))</f>
        <v>1</v>
      </c>
      <c r="AE223" s="469" t="b">
        <f>AND(CNTR_ExistSubInstEntries,OR($W223="",INDEX($Z:$Z,MATCH(EUconst_StartRow&amp;$W223,$X:$X,0))&gt;COLUMNS($Z222:AE222),INDEX($AC:$AC,MATCH(EUconst_CessationRow&amp;$W223,$AA:$AA,0))&lt;=COLUMNS($Z222:AE222),CNTR_CNRPeriodNr&lt;COLUMNS($Z222:AE222)))</f>
        <v>1</v>
      </c>
    </row>
    <row r="224" spans="1:31" ht="12.75" customHeight="1" x14ac:dyDescent="0.2">
      <c r="A224" s="147"/>
      <c r="B224" s="173"/>
      <c r="C224" s="486"/>
      <c r="D224" s="337" t="s">
        <v>118</v>
      </c>
      <c r="E224" s="962" t="str">
        <f>Translations!$B$268</f>
        <v>Wartości docelowe bezwzględnej wielkości emisji</v>
      </c>
      <c r="F224" s="963"/>
      <c r="G224" s="509" t="str">
        <f>INDEX(c_CNPSummary!G:G,MATCH($P224,c_CNPSummary!$P:$P,0))</f>
        <v/>
      </c>
      <c r="H224" s="510" t="str">
        <f>INDEX(c_CNPSummary!H:H,MATCH($P224,c_CNPSummary!$P:$P,0))</f>
        <v>t CO2e</v>
      </c>
      <c r="I224" s="511" t="str">
        <f>IF(Z224,"",INDEX(c_CNPSummary!I:I,MATCH($P224,c_CNPSummary!$P:$P,0)))</f>
        <v/>
      </c>
      <c r="J224" s="509" t="str">
        <f>IF(AA224,"",INDEX(c_CNPSummary!J:J,MATCH($P224,c_CNPSummary!$P:$P,0)))</f>
        <v/>
      </c>
      <c r="K224" s="509" t="str">
        <f>IF(AB224,"",INDEX(c_CNPSummary!K:K,MATCH($P224,c_CNPSummary!$P:$P,0)))</f>
        <v/>
      </c>
      <c r="L224" s="509" t="str">
        <f>IF(AC224,"",INDEX(c_CNPSummary!L:L,MATCH($P224,c_CNPSummary!$P:$P,0)))</f>
        <v/>
      </c>
      <c r="M224" s="509" t="str">
        <f>IF(AD224,"",INDEX(c_CNPSummary!M:M,MATCH($P224,c_CNPSummary!$P:$P,0)))</f>
        <v/>
      </c>
      <c r="N224" s="509" t="str">
        <f>IF(AE224,"",INDEX(c_CNPSummary!N:N,MATCH($P224,c_CNPSummary!$P:$P,0)))</f>
        <v/>
      </c>
      <c r="P224" s="275" t="str">
        <f>EUConst_TargetAbs&amp;I199</f>
        <v>TargetAbs_</v>
      </c>
      <c r="Q224" s="344"/>
      <c r="R224" s="344"/>
      <c r="S224" s="512"/>
      <c r="W224" s="340" t="str">
        <f t="shared" ref="W224" si="287">W223</f>
        <v/>
      </c>
      <c r="Z224" s="469" t="b">
        <f>AND(CNTR_ExistSubInstEntries,OR($W224="",INDEX($Z:$Z,MATCH(EUconst_StartRow&amp;$W224,$X:$X,0))&gt;COLUMNS($Z223:Z223),INDEX($AC:$AC,MATCH(EUconst_CessationRow&amp;$W224,$AA:$AA,0))&lt;=COLUMNS($Z223:Z223),CNTR_CNRPeriodNr&lt;COLUMNS($Z223:Z223)))</f>
        <v>1</v>
      </c>
      <c r="AA224" s="469" t="b">
        <f>AND(CNTR_ExistSubInstEntries,OR($W224="",INDEX($Z:$Z,MATCH(EUconst_StartRow&amp;$W224,$X:$X,0))&gt;COLUMNS($Z223:AA223),INDEX($AC:$AC,MATCH(EUconst_CessationRow&amp;$W224,$AA:$AA,0))&lt;=COLUMNS($Z223:AA223),CNTR_CNRPeriodNr&lt;COLUMNS($Z223:AA223)))</f>
        <v>1</v>
      </c>
      <c r="AB224" s="469" t="b">
        <f>AND(CNTR_ExistSubInstEntries,OR($W224="",INDEX($Z:$Z,MATCH(EUconst_StartRow&amp;$W224,$X:$X,0))&gt;COLUMNS($Z223:AB223),INDEX($AC:$AC,MATCH(EUconst_CessationRow&amp;$W224,$AA:$AA,0))&lt;=COLUMNS($Z223:AB223),CNTR_CNRPeriodNr&lt;COLUMNS($Z223:AB223)))</f>
        <v>1</v>
      </c>
      <c r="AC224" s="469" t="b">
        <f>AND(CNTR_ExistSubInstEntries,OR($W224="",INDEX($Z:$Z,MATCH(EUconst_StartRow&amp;$W224,$X:$X,0))&gt;COLUMNS($Z223:AC223),INDEX($AC:$AC,MATCH(EUconst_CessationRow&amp;$W224,$AA:$AA,0))&lt;=COLUMNS($Z223:AC223),CNTR_CNRPeriodNr&lt;COLUMNS($Z223:AC223)))</f>
        <v>1</v>
      </c>
      <c r="AD224" s="469" t="b">
        <f>AND(CNTR_ExistSubInstEntries,OR($W224="",INDEX($Z:$Z,MATCH(EUconst_StartRow&amp;$W224,$X:$X,0))&gt;COLUMNS($Z223:AD223),INDEX($AC:$AC,MATCH(EUconst_CessationRow&amp;$W224,$AA:$AA,0))&lt;=COLUMNS($Z223:AD223),CNTR_CNRPeriodNr&lt;COLUMNS($Z223:AD223)))</f>
        <v>1</v>
      </c>
      <c r="AE224" s="469" t="b">
        <f>AND(CNTR_ExistSubInstEntries,OR($W224="",INDEX($Z:$Z,MATCH(EUconst_StartRow&amp;$W224,$X:$X,0))&gt;COLUMNS($Z223:AE223),INDEX($AC:$AC,MATCH(EUconst_CessationRow&amp;$W224,$AA:$AA,0))&lt;=COLUMNS($Z223:AE223),CNTR_CNRPeriodNr&lt;COLUMNS($Z223:AE223)))</f>
        <v>1</v>
      </c>
    </row>
    <row r="225" spans="1:31" ht="5.0999999999999996" customHeight="1" x14ac:dyDescent="0.2">
      <c r="C225" s="486"/>
      <c r="D225" s="1144"/>
      <c r="E225" s="1144"/>
      <c r="F225" s="1144"/>
      <c r="G225" s="1144"/>
      <c r="H225" s="1144"/>
      <c r="I225" s="1144"/>
      <c r="J225" s="1144"/>
      <c r="K225" s="1144"/>
      <c r="L225" s="1144"/>
      <c r="M225" s="1144"/>
      <c r="N225" s="1257"/>
    </row>
    <row r="226" spans="1:31" ht="12.75" customHeight="1" x14ac:dyDescent="0.2">
      <c r="C226" s="486"/>
      <c r="D226" s="247" t="s">
        <v>1430</v>
      </c>
      <c r="E226" s="266" t="str">
        <f>Translations!$B$629</f>
        <v>Wartości docelowe specyficznych względnych wielkości emisji (informacje pobrane z akrusza „c_CNPSummary”)</v>
      </c>
      <c r="H226" s="498"/>
      <c r="L226" s="499"/>
      <c r="N226" s="492"/>
      <c r="P226" s="488"/>
      <c r="Q226" s="344"/>
      <c r="R226" s="500"/>
      <c r="S226" s="195"/>
    </row>
    <row r="227" spans="1:31" ht="5.0999999999999996" customHeight="1" x14ac:dyDescent="0.2">
      <c r="C227" s="486"/>
      <c r="D227" s="1144"/>
      <c r="E227" s="1144"/>
      <c r="F227" s="1144"/>
      <c r="G227" s="1144"/>
      <c r="H227" s="1144"/>
      <c r="I227" s="1144"/>
      <c r="J227" s="1144"/>
      <c r="K227" s="1144"/>
      <c r="L227" s="1144"/>
      <c r="M227" s="1144"/>
      <c r="N227" s="1257"/>
    </row>
    <row r="228" spans="1:31" ht="25.5" customHeight="1" x14ac:dyDescent="0.2">
      <c r="C228" s="486"/>
      <c r="D228" s="354"/>
      <c r="E228" s="354"/>
      <c r="F228" s="354"/>
      <c r="G228" s="354"/>
      <c r="H228" s="355" t="str">
        <f>Translations!$B$271</f>
        <v>Wartość wyjściowa</v>
      </c>
      <c r="I228" s="1258">
        <f t="shared" ref="I228" si="288">INDEX(EUconst_EndOfPeriods,Z205)</f>
        <v>2025</v>
      </c>
      <c r="J228" s="943">
        <f t="shared" ref="J228" si="289">INDEX(EUconst_EndOfPeriods,AA205)</f>
        <v>2030</v>
      </c>
      <c r="K228" s="943">
        <f t="shared" ref="K228" si="290">INDEX(EUconst_EndOfPeriods,AB205)</f>
        <v>2035</v>
      </c>
      <c r="L228" s="943">
        <f t="shared" ref="L228" si="291">INDEX(EUconst_EndOfPeriods,AC205)</f>
        <v>2040</v>
      </c>
      <c r="M228" s="943">
        <f t="shared" ref="M228" si="292">INDEX(EUconst_EndOfPeriods,AD205)</f>
        <v>2045</v>
      </c>
      <c r="N228" s="943">
        <f t="shared" ref="N228" si="293">INDEX(EUconst_EndOfPeriods,AE205)</f>
        <v>2050</v>
      </c>
    </row>
    <row r="229" spans="1:31" ht="12.75" customHeight="1" x14ac:dyDescent="0.2">
      <c r="C229" s="486"/>
      <c r="D229" s="354"/>
      <c r="E229" s="354"/>
      <c r="F229" s="354"/>
      <c r="G229" s="354"/>
      <c r="H229" s="513" t="str">
        <f>H222</f>
        <v/>
      </c>
      <c r="I229" s="1259"/>
      <c r="J229" s="944"/>
      <c r="K229" s="944"/>
      <c r="L229" s="944"/>
      <c r="M229" s="944"/>
      <c r="N229" s="944"/>
      <c r="W229" s="110" t="s">
        <v>711</v>
      </c>
      <c r="Z229" s="469">
        <f>I228</f>
        <v>2025</v>
      </c>
      <c r="AA229" s="469">
        <f t="shared" ref="AA229" si="294">J228</f>
        <v>2030</v>
      </c>
      <c r="AB229" s="469">
        <f t="shared" ref="AB229" si="295">K228</f>
        <v>2035</v>
      </c>
      <c r="AC229" s="469">
        <f t="shared" ref="AC229" si="296">L228</f>
        <v>2040</v>
      </c>
      <c r="AD229" s="469">
        <f t="shared" ref="AD229" si="297">M228</f>
        <v>2045</v>
      </c>
      <c r="AE229" s="469">
        <f t="shared" ref="AE229" si="298">N228</f>
        <v>2050</v>
      </c>
    </row>
    <row r="230" spans="1:31" ht="12.75" customHeight="1" x14ac:dyDescent="0.2">
      <c r="A230" s="147"/>
      <c r="B230" s="173"/>
      <c r="C230" s="486"/>
      <c r="D230" s="337" t="s">
        <v>117</v>
      </c>
      <c r="E230" s="931" t="str">
        <f>Translations!$B$272</f>
        <v>W odniesieniu do wartości bazowej</v>
      </c>
      <c r="F230" s="931"/>
      <c r="G230" s="932"/>
      <c r="H230" s="85" t="str">
        <f>INDEX(c_CNPSummary!H:H,MATCH($P230,c_CNPSummary!$P:$P,0))</f>
        <v/>
      </c>
      <c r="I230" s="86" t="str">
        <f>IF(Z230,"",INDEX(c_CNPSummary!I:I,MATCH($P230,c_CNPSummary!$P:$P,0)))</f>
        <v/>
      </c>
      <c r="J230" s="87" t="str">
        <f>IF(AA230,"",INDEX(c_CNPSummary!J:J,MATCH($P230,c_CNPSummary!$P:$P,0)))</f>
        <v/>
      </c>
      <c r="K230" s="87" t="str">
        <f>IF(AB230,"",INDEX(c_CNPSummary!K:K,MATCH($P230,c_CNPSummary!$P:$P,0)))</f>
        <v/>
      </c>
      <c r="L230" s="87" t="str">
        <f>IF(AC230,"",INDEX(c_CNPSummary!L:L,MATCH($P230,c_CNPSummary!$P:$P,0)))</f>
        <v/>
      </c>
      <c r="M230" s="87" t="str">
        <f>IF(AD230,"",INDEX(c_CNPSummary!M:M,MATCH($P230,c_CNPSummary!$P:$P,0)))</f>
        <v/>
      </c>
      <c r="N230" s="87" t="str">
        <f>IF(AE230,"",INDEX(c_CNPSummary!N:N,MATCH($P230,c_CNPSummary!$P:$P,0)))</f>
        <v/>
      </c>
      <c r="P230" s="275" t="str">
        <f>EUconst_SubRelToBaseline&amp;I199</f>
        <v>RelBL_</v>
      </c>
      <c r="Q230" s="344"/>
      <c r="R230" s="344"/>
      <c r="S230" s="195"/>
      <c r="W230" s="340" t="str">
        <f>I199</f>
        <v/>
      </c>
      <c r="Y230" s="110" t="s">
        <v>808</v>
      </c>
      <c r="Z230" s="469" t="b">
        <f>AND(CNTR_ExistSubInstEntries,OR($W230="",INDEX($Z:$Z,MATCH(EUconst_StartRow&amp;$W230,$X:$X,0))&gt;COLUMNS($Z229:Z229),INDEX($AC:$AC,MATCH(EUconst_CessationRow&amp;$W230,$AA:$AA,0))&lt;=COLUMNS($Z229:Z229),CNTR_CNRPeriodNr&lt;COLUMNS($Z229:Z229)))</f>
        <v>1</v>
      </c>
      <c r="AA230" s="469" t="b">
        <f>AND(CNTR_ExistSubInstEntries,OR($W230="",INDEX($Z:$Z,MATCH(EUconst_StartRow&amp;$W230,$X:$X,0))&gt;COLUMNS($Z229:AA229),INDEX($AC:$AC,MATCH(EUconst_CessationRow&amp;$W230,$AA:$AA,0))&lt;=COLUMNS($Z229:AA229),CNTR_CNRPeriodNr&lt;COLUMNS($Z229:AA229)))</f>
        <v>1</v>
      </c>
      <c r="AB230" s="469" t="b">
        <f>AND(CNTR_ExistSubInstEntries,OR($W230="",INDEX($Z:$Z,MATCH(EUconst_StartRow&amp;$W230,$X:$X,0))&gt;COLUMNS($Z229:AB229),INDEX($AC:$AC,MATCH(EUconst_CessationRow&amp;$W230,$AA:$AA,0))&lt;=COLUMNS($Z229:AB229),CNTR_CNRPeriodNr&lt;COLUMNS($Z229:AB229)))</f>
        <v>1</v>
      </c>
      <c r="AC230" s="469" t="b">
        <f>AND(CNTR_ExistSubInstEntries,OR($W230="",INDEX($Z:$Z,MATCH(EUconst_StartRow&amp;$W230,$X:$X,0))&gt;COLUMNS($Z229:AC229),INDEX($AC:$AC,MATCH(EUconst_CessationRow&amp;$W230,$AA:$AA,0))&lt;=COLUMNS($Z229:AC229),CNTR_CNRPeriodNr&lt;COLUMNS($Z229:AC229)))</f>
        <v>1</v>
      </c>
      <c r="AD230" s="469" t="b">
        <f>AND(CNTR_ExistSubInstEntries,OR($W230="",INDEX($Z:$Z,MATCH(EUconst_StartRow&amp;$W230,$X:$X,0))&gt;COLUMNS($Z229:AD229),INDEX($AC:$AC,MATCH(EUconst_CessationRow&amp;$W230,$AA:$AA,0))&lt;=COLUMNS($Z229:AD229),CNTR_CNRPeriodNr&lt;COLUMNS($Z229:AD229)))</f>
        <v>1</v>
      </c>
      <c r="AE230" s="469" t="b">
        <f>AND(CNTR_ExistSubInstEntries,OR($W230="",INDEX($Z:$Z,MATCH(EUconst_StartRow&amp;$W230,$X:$X,0))&gt;COLUMNS($Z229:AE229),INDEX($AC:$AC,MATCH(EUconst_CessationRow&amp;$W230,$AA:$AA,0))&lt;=COLUMNS($Z229:AE229),CNTR_CNRPeriodNr&lt;COLUMNS($Z229:AE229)))</f>
        <v>1</v>
      </c>
    </row>
    <row r="231" spans="1:31" ht="12.75" customHeight="1" x14ac:dyDescent="0.2">
      <c r="A231" s="147"/>
      <c r="B231" s="173"/>
      <c r="C231" s="486"/>
      <c r="D231" s="337" t="s">
        <v>118</v>
      </c>
      <c r="E231" s="933" t="str">
        <f>Translations!$B$273</f>
        <v>W odniesieniu do wartości benchmarku</v>
      </c>
      <c r="F231" s="933"/>
      <c r="G231" s="934"/>
      <c r="H231" s="88" t="str">
        <f>IFERROR(IF(INDEX(c_CNPSummary!$E$1465:$E$1487,MATCH($I199,CNTR_SubInstListNames,0))&gt;20,Euconst_NA,INDEX(c_CNPSummary!H:H,MATCH($P231,c_CNPSummary!$P:$P,0))),"")</f>
        <v/>
      </c>
      <c r="I231" s="89" t="str">
        <f>IFERROR(IF(Z231,"",IF(INDEX(c_CNPSummary!$E$1465:$E$1487,MATCH($I199,CNTR_SubInstListNames,0))&gt;20,Euconst_NA,INDEX(c_CNPSummary!I:I,MATCH($P231,c_CNPSummary!$P:$P,0)))),"")</f>
        <v/>
      </c>
      <c r="J231" s="90" t="str">
        <f>IFERROR(IF(AA231,"",IF(INDEX(c_CNPSummary!$E$1465:$E$1487,MATCH($I199,CNTR_SubInstListNames,0))&gt;20,Euconst_NA,INDEX(c_CNPSummary!J:J,MATCH($P231,c_CNPSummary!$P:$P,0)))),"")</f>
        <v/>
      </c>
      <c r="K231" s="90" t="str">
        <f>IFERROR(IF(AB231,"",IF(INDEX(c_CNPSummary!$E$1465:$E$1487,MATCH($I199,CNTR_SubInstListNames,0))&gt;20,Euconst_NA,INDEX(c_CNPSummary!K:K,MATCH($P231,c_CNPSummary!$P:$P,0)))),"")</f>
        <v/>
      </c>
      <c r="L231" s="90" t="str">
        <f>IFERROR(IF(AC231,"",IF(INDEX(c_CNPSummary!$E$1465:$E$1487,MATCH($I199,CNTR_SubInstListNames,0))&gt;20,Euconst_NA,INDEX(c_CNPSummary!L:L,MATCH($P231,c_CNPSummary!$P:$P,0)))),"")</f>
        <v/>
      </c>
      <c r="M231" s="90" t="str">
        <f>IFERROR(IF(AD231,"",IF(INDEX(c_CNPSummary!$E$1465:$E$1487,MATCH($I199,CNTR_SubInstListNames,0))&gt;20,Euconst_NA,INDEX(c_CNPSummary!M:M,MATCH($P231,c_CNPSummary!$P:$P,0)))),"")</f>
        <v/>
      </c>
      <c r="N231" s="90" t="str">
        <f>IFERROR(IF(AE231,"",IF(INDEX(c_CNPSummary!$E$1465:$E$1487,MATCH($I199,CNTR_SubInstListNames,0))&gt;20,Euconst_NA,INDEX(c_CNPSummary!N:N,MATCH($P231,c_CNPSummary!$P:$P,0)))),"")</f>
        <v/>
      </c>
      <c r="P231" s="275" t="str">
        <f>EUconst_SubRelToBM&amp;I199</f>
        <v>RelBM_</v>
      </c>
      <c r="Q231" s="344"/>
      <c r="R231" s="344"/>
      <c r="S231" s="195"/>
      <c r="W231" s="340" t="str">
        <f>W230</f>
        <v/>
      </c>
      <c r="Z231" s="469" t="b">
        <f>AND(CNTR_ExistSubInstEntries,OR($W231="",INDEX($Z:$Z,MATCH(EUconst_StartRow&amp;$W231,$X:$X,0))&gt;COLUMNS($Z230:Z230),INDEX($AC:$AC,MATCH(EUconst_CessationRow&amp;$W231,$AA:$AA,0))&lt;=COLUMNS($Z230:Z230),CNTR_CNRPeriodNr&lt;COLUMNS($Z230:Z230)))</f>
        <v>1</v>
      </c>
      <c r="AA231" s="469" t="b">
        <f>AND(CNTR_ExistSubInstEntries,OR($W231="",INDEX($Z:$Z,MATCH(EUconst_StartRow&amp;$W231,$X:$X,0))&gt;COLUMNS($Z230:AA230),INDEX($AC:$AC,MATCH(EUconst_CessationRow&amp;$W231,$AA:$AA,0))&lt;=COLUMNS($Z230:AA230),CNTR_CNRPeriodNr&lt;COLUMNS($Z230:AA230)))</f>
        <v>1</v>
      </c>
      <c r="AB231" s="469" t="b">
        <f>AND(CNTR_ExistSubInstEntries,OR($W231="",INDEX($Z:$Z,MATCH(EUconst_StartRow&amp;$W231,$X:$X,0))&gt;COLUMNS($Z230:AB230),INDEX($AC:$AC,MATCH(EUconst_CessationRow&amp;$W231,$AA:$AA,0))&lt;=COLUMNS($Z230:AB230),CNTR_CNRPeriodNr&lt;COLUMNS($Z230:AB230)))</f>
        <v>1</v>
      </c>
      <c r="AC231" s="469" t="b">
        <f>AND(CNTR_ExistSubInstEntries,OR($W231="",INDEX($Z:$Z,MATCH(EUconst_StartRow&amp;$W231,$X:$X,0))&gt;COLUMNS($Z230:AC230),INDEX($AC:$AC,MATCH(EUconst_CessationRow&amp;$W231,$AA:$AA,0))&lt;=COLUMNS($Z230:AC230),CNTR_CNRPeriodNr&lt;COLUMNS($Z230:AC230)))</f>
        <v>1</v>
      </c>
      <c r="AD231" s="469" t="b">
        <f>AND(CNTR_ExistSubInstEntries,OR($W231="",INDEX($Z:$Z,MATCH(EUconst_StartRow&amp;$W231,$X:$X,0))&gt;COLUMNS($Z230:AD230),INDEX($AC:$AC,MATCH(EUconst_CessationRow&amp;$W231,$AA:$AA,0))&lt;=COLUMNS($Z230:AD230),CNTR_CNRPeriodNr&lt;COLUMNS($Z230:AD230)))</f>
        <v>1</v>
      </c>
      <c r="AE231" s="469" t="b">
        <f>AND(CNTR_ExistSubInstEntries,OR($W231="",INDEX($Z:$Z,MATCH(EUconst_StartRow&amp;$W231,$X:$X,0))&gt;COLUMNS($Z230:AE230),INDEX($AC:$AC,MATCH(EUconst_CessationRow&amp;$W231,$AA:$AA,0))&lt;=COLUMNS($Z230:AE230),CNTR_CNRPeriodNr&lt;COLUMNS($Z230:AE230)))</f>
        <v>1</v>
      </c>
    </row>
    <row r="232" spans="1:31" ht="5.0999999999999996" customHeight="1" x14ac:dyDescent="0.2">
      <c r="A232" s="147"/>
      <c r="B232" s="173"/>
      <c r="C232" s="486"/>
      <c r="D232" s="345"/>
      <c r="E232" s="456"/>
      <c r="F232" s="456"/>
      <c r="G232" s="456"/>
      <c r="H232" s="487"/>
      <c r="I232" s="20"/>
      <c r="J232" s="20"/>
      <c r="K232" s="21"/>
      <c r="L232" s="20"/>
      <c r="M232" s="20"/>
      <c r="N232" s="22"/>
      <c r="P232" s="488"/>
      <c r="Q232" s="344"/>
      <c r="R232" s="344"/>
      <c r="S232" s="195"/>
    </row>
    <row r="233" spans="1:31" ht="12.75" customHeight="1" x14ac:dyDescent="0.2">
      <c r="C233" s="486"/>
      <c r="D233" s="247" t="s">
        <v>1376</v>
      </c>
      <c r="E233" s="266" t="str">
        <f>Translations!$B$615</f>
        <v>Osiągnięcie wartości docelowych</v>
      </c>
      <c r="H233" s="498"/>
      <c r="L233" s="499"/>
      <c r="N233" s="492"/>
      <c r="P233" s="488"/>
      <c r="Q233" s="344"/>
      <c r="R233" s="500"/>
      <c r="S233" s="195"/>
    </row>
    <row r="234" spans="1:31" ht="25.5" customHeight="1" x14ac:dyDescent="0.2">
      <c r="C234" s="486"/>
      <c r="D234" s="354"/>
      <c r="E234" s="852" t="str">
        <f>Translations!$B$630</f>
        <v>Na podstawie wprowadzonych powyżej wartości osiągnięcie wartości docelowych specyficznych emisji oraz, jeśeli dotyczy, wartości docelowych bezwzględnej wielkości emisji, jest automatycznie obliczana Based on the entries above the achievement of the specific emission targets and, where relevant, the absolute emission targets is automatically calculated. In addition, an indication of whether a planned cessation has indeed occurred is given.</v>
      </c>
      <c r="F234" s="852"/>
      <c r="G234" s="852"/>
      <c r="H234" s="852"/>
      <c r="I234" s="852"/>
      <c r="J234" s="852"/>
      <c r="K234" s="852"/>
      <c r="L234" s="852"/>
      <c r="M234" s="852"/>
      <c r="N234" s="1246"/>
    </row>
    <row r="235" spans="1:31" ht="12.75" customHeight="1" x14ac:dyDescent="0.2">
      <c r="C235" s="486"/>
      <c r="D235" s="354"/>
      <c r="E235" s="354"/>
      <c r="F235" s="354"/>
      <c r="G235" s="354"/>
      <c r="H235" s="514"/>
      <c r="I235" s="272">
        <f t="shared" ref="I235" si="299">INDEX(EUconst_EndOfPeriods,Z205)</f>
        <v>2025</v>
      </c>
      <c r="J235" s="358">
        <f t="shared" ref="J235" si="300">INDEX(EUconst_EndOfPeriods,AA205)</f>
        <v>2030</v>
      </c>
      <c r="K235" s="358">
        <f t="shared" ref="K235" si="301">INDEX(EUconst_EndOfPeriods,AB205)</f>
        <v>2035</v>
      </c>
      <c r="L235" s="358">
        <f t="shared" ref="L235" si="302">INDEX(EUconst_EndOfPeriods,AC205)</f>
        <v>2040</v>
      </c>
      <c r="M235" s="358">
        <f t="shared" ref="M235" si="303">INDEX(EUconst_EndOfPeriods,AD205)</f>
        <v>2045</v>
      </c>
      <c r="N235" s="358">
        <f t="shared" ref="N235" si="304">INDEX(EUconst_EndOfPeriods,AE205)</f>
        <v>2050</v>
      </c>
      <c r="W235" s="110" t="s">
        <v>711</v>
      </c>
      <c r="Z235" s="469">
        <f>I235</f>
        <v>2025</v>
      </c>
      <c r="AA235" s="469">
        <f t="shared" ref="AA235" si="305">J235</f>
        <v>2030</v>
      </c>
      <c r="AB235" s="469">
        <f t="shared" ref="AB235" si="306">K235</f>
        <v>2035</v>
      </c>
      <c r="AC235" s="469">
        <f t="shared" ref="AC235" si="307">L235</f>
        <v>2040</v>
      </c>
      <c r="AD235" s="469">
        <f t="shared" ref="AD235" si="308">M235</f>
        <v>2045</v>
      </c>
      <c r="AE235" s="469">
        <f t="shared" ref="AE235" si="309">N235</f>
        <v>2050</v>
      </c>
    </row>
    <row r="236" spans="1:31" ht="12.75" customHeight="1" x14ac:dyDescent="0.2">
      <c r="A236" s="147"/>
      <c r="B236" s="173"/>
      <c r="C236" s="486"/>
      <c r="D236" s="337" t="s">
        <v>117</v>
      </c>
      <c r="E236" s="931" t="str">
        <f>Translations!$B$631</f>
        <v>Osiągnięto wartości docelowe dla specyficznych emisji</v>
      </c>
      <c r="F236" s="931"/>
      <c r="G236" s="931"/>
      <c r="H236" s="1247"/>
      <c r="I236" s="93" t="str">
        <f>IF(OR(I235&gt;CNTR_ReportingYear-1,COLUMNS($I235:I235)&lt;$Z199,COLUMNS($I235:I235)&gt;=$AC199),"",IF(I208="",FALSE,I208&lt;=I222))</f>
        <v/>
      </c>
      <c r="J236" s="94" t="str">
        <f>IF(OR(J235&gt;CNTR_ReportingYear-1,COLUMNS($I235:J235)&lt;$Z199,COLUMNS($I235:J235)&gt;=$AC199),"",IF(J208="",FALSE,J208&lt;=J222))</f>
        <v/>
      </c>
      <c r="K236" s="94" t="str">
        <f>IF(OR(K235&gt;CNTR_ReportingYear-1,COLUMNS($I235:K235)&lt;$Z199,COLUMNS($I235:K235)&gt;=$AC199),"",IF(K208="",FALSE,K208&lt;=K222))</f>
        <v/>
      </c>
      <c r="L236" s="94" t="str">
        <f>IF(OR(L235&gt;CNTR_ReportingYear-1,COLUMNS($I235:L235)&lt;$Z199,COLUMNS($I235:L235)&gt;=$AC199),"",IF(L208="",FALSE,L208&lt;=L222))</f>
        <v/>
      </c>
      <c r="M236" s="94" t="str">
        <f>IF(OR(M235&gt;CNTR_ReportingYear-1,COLUMNS($I235:M235)&lt;$Z199,COLUMNS($I235:M235)&gt;=$AC199),"",IF(M208="",FALSE,M208&lt;=M222))</f>
        <v/>
      </c>
      <c r="N236" s="94" t="str">
        <f>IF(OR(N235&gt;CNTR_ReportingYear-1,COLUMNS($I235:N235)&lt;$Z199,COLUMNS($I235:N235)&gt;=$AC199),"",IF(N208="",FALSE,N208&lt;=N222))</f>
        <v/>
      </c>
      <c r="Q236" s="344"/>
      <c r="R236" s="344"/>
      <c r="S236" s="195"/>
      <c r="W236" s="340" t="str">
        <f>I199</f>
        <v/>
      </c>
      <c r="Y236" s="110" t="s">
        <v>808</v>
      </c>
      <c r="Z236" s="469" t="b">
        <f>AND(CNTR_ExistSubInstEntries,OR($W236="",INDEX($Z:$Z,MATCH(EUconst_StartRow&amp;$W236,$X:$X,0))&gt;COLUMNS($Z235:Z235),INDEX($AC:$AC,MATCH(EUconst_CessationRow&amp;$W236,$AA:$AA,0))&lt;=COLUMNS($Z235:Z235),CNTR_CNRPeriodNr&lt;COLUMNS($Z235:Z235)))</f>
        <v>1</v>
      </c>
      <c r="AA236" s="469" t="b">
        <f>AND(CNTR_ExistSubInstEntries,OR($W236="",INDEX($Z:$Z,MATCH(EUconst_StartRow&amp;$W236,$X:$X,0))&gt;COLUMNS($Z235:AA235),INDEX($AC:$AC,MATCH(EUconst_CessationRow&amp;$W236,$AA:$AA,0))&lt;=COLUMNS($Z235:AA235),CNTR_CNRPeriodNr&lt;COLUMNS($Z235:AA235)))</f>
        <v>1</v>
      </c>
      <c r="AB236" s="469" t="b">
        <f>AND(CNTR_ExistSubInstEntries,OR($W236="",INDEX($Z:$Z,MATCH(EUconst_StartRow&amp;$W236,$X:$X,0))&gt;COLUMNS($Z235:AB235),INDEX($AC:$AC,MATCH(EUconst_CessationRow&amp;$W236,$AA:$AA,0))&lt;=COLUMNS($Z235:AB235),CNTR_CNRPeriodNr&lt;COLUMNS($Z235:AB235)))</f>
        <v>1</v>
      </c>
      <c r="AC236" s="469" t="b">
        <f>AND(CNTR_ExistSubInstEntries,OR($W236="",INDEX($Z:$Z,MATCH(EUconst_StartRow&amp;$W236,$X:$X,0))&gt;COLUMNS($Z235:AC235),INDEX($AC:$AC,MATCH(EUconst_CessationRow&amp;$W236,$AA:$AA,0))&lt;=COLUMNS($Z235:AC235),CNTR_CNRPeriodNr&lt;COLUMNS($Z235:AC235)))</f>
        <v>1</v>
      </c>
      <c r="AD236" s="469" t="b">
        <f>AND(CNTR_ExistSubInstEntries,OR($W236="",INDEX($Z:$Z,MATCH(EUconst_StartRow&amp;$W236,$X:$X,0))&gt;COLUMNS($Z235:AD235),INDEX($AC:$AC,MATCH(EUconst_CessationRow&amp;$W236,$AA:$AA,0))&lt;=COLUMNS($Z235:AD235),CNTR_CNRPeriodNr&lt;COLUMNS($Z235:AD235)))</f>
        <v>1</v>
      </c>
      <c r="AE236" s="469" t="b">
        <f>AND(CNTR_ExistSubInstEntries,OR($W236="",INDEX($Z:$Z,MATCH(EUconst_StartRow&amp;$W236,$X:$X,0))&gt;COLUMNS($Z235:AE235),INDEX($AC:$AC,MATCH(EUconst_CessationRow&amp;$W236,$AA:$AA,0))&lt;=COLUMNS($Z235:AE235),CNTR_CNRPeriodNr&lt;COLUMNS($Z235:AE235)))</f>
        <v>1</v>
      </c>
    </row>
    <row r="237" spans="1:31" ht="12.75" customHeight="1" x14ac:dyDescent="0.2">
      <c r="A237" s="147"/>
      <c r="B237" s="173"/>
      <c r="C237" s="486"/>
      <c r="D237" s="337" t="s">
        <v>118</v>
      </c>
      <c r="E237" s="1248" t="str">
        <f>Translations!$B$632</f>
        <v>Osiągnięto wartości docelowe dla bezwzględnych emisji</v>
      </c>
      <c r="F237" s="1248"/>
      <c r="G237" s="1248"/>
      <c r="H237" s="1249"/>
      <c r="I237" s="95" t="str">
        <f>IF(OR(I235&gt;CNTR_ReportingYear-1,COLUMNS($I235:I235)&lt;$Z199,COLUMNS($I235:I235)&gt;=$AC199),"",IF(I224="",Euconst_NA,IF(I209="",FALSE,I209&lt;=I224)))</f>
        <v/>
      </c>
      <c r="J237" s="96" t="str">
        <f>IF(OR(J235&gt;CNTR_ReportingYear-1,COLUMNS($I235:J235)&lt;$Z199,COLUMNS($I235:J235)&gt;=$AC199),"",IF(J224="",Euconst_NA,IF(J209="",FALSE,J209&lt;=J224)))</f>
        <v/>
      </c>
      <c r="K237" s="96" t="str">
        <f>IF(OR(K235&gt;CNTR_ReportingYear-1,COLUMNS($I235:K235)&lt;$Z199,COLUMNS($I235:K235)&gt;=$AC199),"",IF(K224="",Euconst_NA,IF(K209="",FALSE,K209&lt;=K224)))</f>
        <v/>
      </c>
      <c r="L237" s="96" t="str">
        <f>IF(OR(L235&gt;CNTR_ReportingYear-1,COLUMNS($I235:L235)&lt;$Z199,COLUMNS($I235:L235)&gt;=$AC199),"",IF(L224="",Euconst_NA,IF(L209="",FALSE,L209&lt;=L224)))</f>
        <v/>
      </c>
      <c r="M237" s="96" t="str">
        <f>IF(OR(M235&gt;CNTR_ReportingYear-1,COLUMNS($I235:M235)&lt;$Z199,COLUMNS($I235:M235)&gt;=$AC199),"",IF(M224="",Euconst_NA,IF(M209="",FALSE,M209&lt;=M224)))</f>
        <v/>
      </c>
      <c r="N237" s="96" t="str">
        <f>IF(OR(N235&gt;CNTR_ReportingYear-1,COLUMNS($I235:N235)&lt;$Z199,COLUMNS($I235:N235)&gt;=$AC199),"",IF(N224="",Euconst_NA,IF(N209="",FALSE,N209&lt;=N224)))</f>
        <v/>
      </c>
      <c r="Q237" s="344"/>
      <c r="R237" s="344"/>
      <c r="S237" s="195"/>
      <c r="W237" s="340" t="str">
        <f>W236</f>
        <v/>
      </c>
      <c r="Z237" s="469" t="b">
        <f>AND(CNTR_ExistSubInstEntries,OR($W237="",INDEX($Z:$Z,MATCH(EUconst_StartRow&amp;$W237,$X:$X,0))&gt;COLUMNS($Z236:Z236),INDEX($AC:$AC,MATCH(EUconst_CessationRow&amp;$W237,$AA:$AA,0))&lt;=COLUMNS($Z236:Z236),CNTR_CNRPeriodNr&lt;COLUMNS($Z236:Z236)))</f>
        <v>1</v>
      </c>
      <c r="AA237" s="469" t="b">
        <f>AND(CNTR_ExistSubInstEntries,OR($W237="",INDEX($Z:$Z,MATCH(EUconst_StartRow&amp;$W237,$X:$X,0))&gt;COLUMNS($Z236:AA236),INDEX($AC:$AC,MATCH(EUconst_CessationRow&amp;$W237,$AA:$AA,0))&lt;=COLUMNS($Z236:AA236),CNTR_CNRPeriodNr&lt;COLUMNS($Z236:AA236)))</f>
        <v>1</v>
      </c>
      <c r="AB237" s="469" t="b">
        <f>AND(CNTR_ExistSubInstEntries,OR($W237="",INDEX($Z:$Z,MATCH(EUconst_StartRow&amp;$W237,$X:$X,0))&gt;COLUMNS($Z236:AB236),INDEX($AC:$AC,MATCH(EUconst_CessationRow&amp;$W237,$AA:$AA,0))&lt;=COLUMNS($Z236:AB236),CNTR_CNRPeriodNr&lt;COLUMNS($Z236:AB236)))</f>
        <v>1</v>
      </c>
      <c r="AC237" s="469" t="b">
        <f>AND(CNTR_ExistSubInstEntries,OR($W237="",INDEX($Z:$Z,MATCH(EUconst_StartRow&amp;$W237,$X:$X,0))&gt;COLUMNS($Z236:AC236),INDEX($AC:$AC,MATCH(EUconst_CessationRow&amp;$W237,$AA:$AA,0))&lt;=COLUMNS($Z236:AC236),CNTR_CNRPeriodNr&lt;COLUMNS($Z236:AC236)))</f>
        <v>1</v>
      </c>
      <c r="AD237" s="469" t="b">
        <f>AND(CNTR_ExistSubInstEntries,OR($W237="",INDEX($Z:$Z,MATCH(EUconst_StartRow&amp;$W237,$X:$X,0))&gt;COLUMNS($Z236:AD236),INDEX($AC:$AC,MATCH(EUconst_CessationRow&amp;$W237,$AA:$AA,0))&lt;=COLUMNS($Z236:AD236),CNTR_CNRPeriodNr&lt;COLUMNS($Z236:AD236)))</f>
        <v>1</v>
      </c>
      <c r="AE237" s="469" t="b">
        <f>AND(CNTR_ExistSubInstEntries,OR($W237="",INDEX($Z:$Z,MATCH(EUconst_StartRow&amp;$W237,$X:$X,0))&gt;COLUMNS($Z236:AE236),INDEX($AC:$AC,MATCH(EUconst_CessationRow&amp;$W237,$AA:$AA,0))&lt;=COLUMNS($Z236:AE236),CNTR_CNRPeriodNr&lt;COLUMNS($Z236:AE236)))</f>
        <v>1</v>
      </c>
    </row>
    <row r="238" spans="1:31" ht="12.75" customHeight="1" thickBot="1" x14ac:dyDescent="0.25">
      <c r="A238" s="147"/>
      <c r="B238" s="173"/>
      <c r="C238" s="486"/>
      <c r="D238" s="337" t="s">
        <v>119</v>
      </c>
      <c r="E238" s="1250" t="s">
        <v>809</v>
      </c>
      <c r="F238" s="1250"/>
      <c r="G238" s="1250"/>
      <c r="H238" s="1251"/>
      <c r="I238" s="97" t="str">
        <f>IF(OR(I235&gt;CNTR_ReportingYear-1,COLUMNS($I235:I235)&lt;$Z199,COLUMNS($I235:I235)&gt;$AC199),"",IF(COLUMNS($I235:I235)&lt;&gt;$AC199,Euconst_NA,I210=TRUE))</f>
        <v/>
      </c>
      <c r="J238" s="97" t="str">
        <f>IF(OR(J235&gt;CNTR_ReportingYear-1,COLUMNS($I235:J235)&lt;$Z199,COLUMNS($I235:J235)&gt;$AC199),"",IF(COLUMNS($I235:J235)&lt;&gt;$AC199,Euconst_NA,J210=TRUE))</f>
        <v/>
      </c>
      <c r="K238" s="97" t="str">
        <f>IF(OR(K235&gt;CNTR_ReportingYear-1,COLUMNS($I235:K235)&lt;$Z199,COLUMNS($I235:K235)&gt;$AC199),"",IF(COLUMNS($I235:K235)&lt;&gt;$AC199,Euconst_NA,K210=TRUE))</f>
        <v/>
      </c>
      <c r="L238" s="97" t="str">
        <f>IF(OR(L235&gt;CNTR_ReportingYear-1,COLUMNS($I235:L235)&lt;$Z199,COLUMNS($I235:L235)&gt;$AC199),"",IF(COLUMNS($I235:L235)&lt;&gt;$AC199,Euconst_NA,L210=TRUE))</f>
        <v/>
      </c>
      <c r="M238" s="97" t="str">
        <f>IF(OR(M235&gt;CNTR_ReportingYear-1,COLUMNS($I235:M235)&lt;$Z199,COLUMNS($I235:M235)&gt;$AC199),"",IF(COLUMNS($I235:M235)&lt;&gt;$AC199,Euconst_NA,M210=TRUE))</f>
        <v/>
      </c>
      <c r="N238" s="97" t="str">
        <f>IF(OR(N235&gt;CNTR_ReportingYear-1,COLUMNS($I235:N235)&lt;$Z199,COLUMNS($I235:N235)&gt;$AC199),"",IF(COLUMNS($I235:N235)&lt;&gt;$AC199,Euconst_NA,N210=TRUE))</f>
        <v/>
      </c>
      <c r="Q238" s="344"/>
      <c r="R238" s="344"/>
      <c r="S238" s="195"/>
      <c r="W238" s="340" t="str">
        <f>W237</f>
        <v/>
      </c>
      <c r="Z238" s="469" t="b">
        <f>AND(CNTR_ExistSubInstEntries,OR($W238="",INDEX($Z:$Z,MATCH(EUconst_StartRow&amp;$W238,$X:$X,0))&gt;COLUMNS($Z235:Z235),INDEX($AC:$AC,MATCH(EUconst_CessationRow&amp;$W238,$AA:$AA,0))&lt;COLUMNS($Z235:Z235),CNTR_CNRPeriodNr&lt;COLUMNS($Z235:Z235)))</f>
        <v>1</v>
      </c>
      <c r="AA238" s="469" t="b">
        <f>AND(CNTR_ExistSubInstEntries,OR($W238="",INDEX($Z:$Z,MATCH(EUconst_StartRow&amp;$W238,$X:$X,0))&gt;COLUMNS($Z235:AA235),INDEX($AC:$AC,MATCH(EUconst_CessationRow&amp;$W238,$AA:$AA,0))&lt;COLUMNS($Z235:AA235),CNTR_CNRPeriodNr&lt;COLUMNS($Z235:AA235)))</f>
        <v>1</v>
      </c>
      <c r="AB238" s="469" t="b">
        <f>AND(CNTR_ExistSubInstEntries,OR($W238="",INDEX($Z:$Z,MATCH(EUconst_StartRow&amp;$W238,$X:$X,0))&gt;COLUMNS($Z235:AB235),INDEX($AC:$AC,MATCH(EUconst_CessationRow&amp;$W238,$AA:$AA,0))&lt;COLUMNS($Z235:AB235),CNTR_CNRPeriodNr&lt;COLUMNS($Z235:AB235)))</f>
        <v>1</v>
      </c>
      <c r="AC238" s="469" t="b">
        <f>AND(CNTR_ExistSubInstEntries,OR($W238="",INDEX($Z:$Z,MATCH(EUconst_StartRow&amp;$W238,$X:$X,0))&gt;COLUMNS($Z235:AC235),INDEX($AC:$AC,MATCH(EUconst_CessationRow&amp;$W238,$AA:$AA,0))&lt;COLUMNS($Z235:AC235),CNTR_CNRPeriodNr&lt;COLUMNS($Z235:AC235)))</f>
        <v>1</v>
      </c>
      <c r="AD238" s="469" t="b">
        <f>AND(CNTR_ExistSubInstEntries,OR($W238="",INDEX($Z:$Z,MATCH(EUconst_StartRow&amp;$W238,$X:$X,0))&gt;COLUMNS($Z235:AD235),INDEX($AC:$AC,MATCH(EUconst_CessationRow&amp;$W238,$AA:$AA,0))&lt;COLUMNS($Z235:AD235),CNTR_CNRPeriodNr&lt;COLUMNS($Z235:AD235)))</f>
        <v>1</v>
      </c>
      <c r="AE238" s="469" t="b">
        <f>AND(CNTR_ExistSubInstEntries,OR($W238="",INDEX($Z:$Z,MATCH(EUconst_StartRow&amp;$W238,$X:$X,0))&gt;COLUMNS($Z235:AE235),INDEX($AC:$AC,MATCH(EUconst_CessationRow&amp;$W238,$AA:$AA,0))&lt;COLUMNS($Z235:AE235),CNTR_CNRPeriodNr&lt;COLUMNS($Z235:AE235)))</f>
        <v>1</v>
      </c>
    </row>
    <row r="239" spans="1:31" ht="12.75" customHeight="1" x14ac:dyDescent="0.2">
      <c r="A239" s="147"/>
      <c r="B239" s="173"/>
      <c r="C239" s="486"/>
      <c r="D239" s="337" t="s">
        <v>120</v>
      </c>
      <c r="E239" s="1252" t="str">
        <f>Translations!$B$633</f>
        <v>Osiągnięto wszystkie wartości docelowe</v>
      </c>
      <c r="F239" s="1252"/>
      <c r="G239" s="1252"/>
      <c r="H239" s="1253"/>
      <c r="I239" s="98" t="str">
        <f>IFERROR(IF(Z239,"",AND(I236:I238)),"")</f>
        <v/>
      </c>
      <c r="J239" s="99" t="str">
        <f t="shared" ref="J239" si="310">IFERROR(IF(AA239,"",AND(J236:J238)),"")</f>
        <v/>
      </c>
      <c r="K239" s="99" t="str">
        <f t="shared" ref="K239" si="311">IFERROR(IF(AB239,"",AND(K236:K238)),"")</f>
        <v/>
      </c>
      <c r="L239" s="99" t="str">
        <f t="shared" ref="L239" si="312">IFERROR(IF(AC239,"",AND(L236:L238)),"")</f>
        <v/>
      </c>
      <c r="M239" s="99" t="str">
        <f t="shared" ref="M239" si="313">IFERROR(IF(AD239,"",AND(M236:M238)),"")</f>
        <v/>
      </c>
      <c r="N239" s="99" t="str">
        <f t="shared" ref="N239" si="314">IFERROR(IF(AE239,"",AND(N236:N238)),"")</f>
        <v/>
      </c>
      <c r="P239" s="275" t="str">
        <f>EUConst_TargetsMet&amp;I199</f>
        <v>TargetsMet_</v>
      </c>
      <c r="Q239" s="344"/>
      <c r="R239" s="344"/>
      <c r="S239" s="195"/>
      <c r="W239" s="340" t="str">
        <f>I199</f>
        <v/>
      </c>
      <c r="Z239" s="469" t="b">
        <f>AND(CNTR_ExistSubInstEntries,OR($W239="",INDEX($Z:$Z,MATCH(EUconst_StartRow&amp;$W239,$X:$X,0))&gt;COLUMNS($Z235:Z235),INDEX($AC:$AC,MATCH(EUconst_CessationRow&amp;$W239,$AA:$AA,0))&lt;COLUMNS($Z235:Z235),CNTR_CNRPeriodNr&lt;COLUMNS($Z235:Z235)))</f>
        <v>1</v>
      </c>
      <c r="AA239" s="469" t="b">
        <f>AND(CNTR_ExistSubInstEntries,OR($W239="",INDEX($Z:$Z,MATCH(EUconst_StartRow&amp;$W239,$X:$X,0))&gt;COLUMNS($Z235:AA235),INDEX($AC:$AC,MATCH(EUconst_CessationRow&amp;$W239,$AA:$AA,0))&lt;COLUMNS($Z235:AA235),CNTR_CNRPeriodNr&lt;COLUMNS($Z235:AA235)))</f>
        <v>1</v>
      </c>
      <c r="AB239" s="469" t="b">
        <f>AND(CNTR_ExistSubInstEntries,OR($W239="",INDEX($Z:$Z,MATCH(EUconst_StartRow&amp;$W239,$X:$X,0))&gt;COLUMNS($Z235:AB235),INDEX($AC:$AC,MATCH(EUconst_CessationRow&amp;$W239,$AA:$AA,0))&lt;COLUMNS($Z235:AB235),CNTR_CNRPeriodNr&lt;COLUMNS($Z235:AB235)))</f>
        <v>1</v>
      </c>
      <c r="AC239" s="469" t="b">
        <f>AND(CNTR_ExistSubInstEntries,OR($W239="",INDEX($Z:$Z,MATCH(EUconst_StartRow&amp;$W239,$X:$X,0))&gt;COLUMNS($Z235:AC235),INDEX($AC:$AC,MATCH(EUconst_CessationRow&amp;$W239,$AA:$AA,0))&lt;COLUMNS($Z235:AC235),CNTR_CNRPeriodNr&lt;COLUMNS($Z235:AC235)))</f>
        <v>1</v>
      </c>
      <c r="AD239" s="469" t="b">
        <f>AND(CNTR_ExistSubInstEntries,OR($W239="",INDEX($Z:$Z,MATCH(EUconst_StartRow&amp;$W239,$X:$X,0))&gt;COLUMNS($Z235:AD235),INDEX($AC:$AC,MATCH(EUconst_CessationRow&amp;$W239,$AA:$AA,0))&lt;COLUMNS($Z235:AD235),CNTR_CNRPeriodNr&lt;COLUMNS($Z235:AD235)))</f>
        <v>1</v>
      </c>
      <c r="AE239" s="469" t="b">
        <f>AND(CNTR_ExistSubInstEntries,OR($W239="",INDEX($Z:$Z,MATCH(EUconst_StartRow&amp;$W239,$X:$X,0))&gt;COLUMNS($Z235:AE235),INDEX($AC:$AC,MATCH(EUconst_CessationRow&amp;$W239,$AA:$AA,0))&lt;COLUMNS($Z235:AE235),CNTR_CNRPeriodNr&lt;COLUMNS($Z235:AE235)))</f>
        <v>1</v>
      </c>
    </row>
    <row r="240" spans="1:31" ht="5.0999999999999996" customHeight="1" x14ac:dyDescent="0.2">
      <c r="A240" s="147"/>
      <c r="B240" s="173"/>
      <c r="C240" s="486"/>
      <c r="D240" s="345"/>
      <c r="N240" s="492"/>
      <c r="P240" s="453"/>
    </row>
    <row r="241" spans="1:32" ht="12.75" customHeight="1" x14ac:dyDescent="0.2">
      <c r="C241" s="486"/>
      <c r="D241" s="247" t="s">
        <v>1377</v>
      </c>
      <c r="E241" s="980" t="str">
        <f>Translations!$B$612</f>
        <v>Uwagi</v>
      </c>
      <c r="F241" s="980"/>
      <c r="G241" s="980"/>
      <c r="H241" s="980"/>
      <c r="I241" s="980"/>
      <c r="J241" s="980"/>
      <c r="K241" s="980"/>
      <c r="L241" s="980"/>
      <c r="M241" s="980"/>
      <c r="N241" s="981"/>
      <c r="P241" s="344"/>
      <c r="Q241" s="344"/>
      <c r="R241" s="344"/>
      <c r="S241" s="195"/>
    </row>
    <row r="242" spans="1:32" ht="38.85" customHeight="1" x14ac:dyDescent="0.2">
      <c r="A242" s="147"/>
      <c r="B242" s="173"/>
      <c r="C242" s="486"/>
      <c r="D242" s="345"/>
      <c r="E242" s="1254"/>
      <c r="F242" s="1255"/>
      <c r="G242" s="1255"/>
      <c r="H242" s="1255"/>
      <c r="I242" s="1255"/>
      <c r="J242" s="1255"/>
      <c r="K242" s="1255"/>
      <c r="L242" s="1255"/>
      <c r="M242" s="1255"/>
      <c r="N242" s="1256"/>
      <c r="P242" s="453"/>
    </row>
    <row r="243" spans="1:32" ht="12.75" customHeight="1" x14ac:dyDescent="0.2">
      <c r="A243" s="147"/>
      <c r="B243" s="173"/>
      <c r="C243" s="517"/>
      <c r="D243" s="518"/>
      <c r="E243" s="519"/>
      <c r="F243" s="519"/>
      <c r="G243" s="519"/>
      <c r="H243" s="519"/>
      <c r="I243" s="519"/>
      <c r="J243" s="519"/>
      <c r="K243" s="519"/>
      <c r="L243" s="519"/>
      <c r="M243" s="519"/>
      <c r="N243" s="520"/>
    </row>
    <row r="244" spans="1:32" ht="12.75" customHeight="1" thickBot="1" x14ac:dyDescent="0.25">
      <c r="A244" s="147"/>
      <c r="E244" s="334"/>
      <c r="F244" s="183"/>
      <c r="G244" s="183"/>
      <c r="H244" s="183"/>
      <c r="I244" s="183"/>
      <c r="J244" s="183"/>
      <c r="K244" s="183"/>
      <c r="L244" s="183"/>
      <c r="M244" s="183"/>
      <c r="N244" s="183"/>
    </row>
    <row r="245" spans="1:32" ht="12.75" customHeight="1" thickBot="1" x14ac:dyDescent="0.3">
      <c r="A245" s="147"/>
      <c r="C245" s="335"/>
      <c r="D245" s="335"/>
      <c r="E245" s="335"/>
      <c r="F245" s="335"/>
      <c r="G245" s="335"/>
      <c r="H245" s="335"/>
      <c r="I245" s="335"/>
      <c r="J245" s="335"/>
      <c r="K245" s="335"/>
      <c r="L245" s="335"/>
      <c r="M245" s="335"/>
      <c r="N245" s="335"/>
    </row>
    <row r="246" spans="1:32" s="246" customFormat="1" ht="18" customHeight="1" thickBot="1" x14ac:dyDescent="0.25">
      <c r="A246" s="482">
        <f>C246</f>
        <v>6</v>
      </c>
      <c r="B246" s="186"/>
      <c r="C246" s="483">
        <f>C199+1</f>
        <v>6</v>
      </c>
      <c r="D246" s="1271" t="str">
        <f>Translations!$B$616</f>
        <v>Podinstalacja</v>
      </c>
      <c r="E246" s="1272"/>
      <c r="F246" s="1272"/>
      <c r="G246" s="1272"/>
      <c r="H246" s="1273"/>
      <c r="I246" s="1274" t="str">
        <f>IF(C246&gt;MAX(CNTR_SubInstListSorting),"",INDEX(CNTR_SubInstListNames,MATCH($C246,CNTR_SubInstListSorting,0)))</f>
        <v/>
      </c>
      <c r="J246" s="1275"/>
      <c r="K246" s="1275"/>
      <c r="L246" s="1275"/>
      <c r="M246" s="1275"/>
      <c r="N246" s="1276"/>
      <c r="O246" s="176"/>
      <c r="P246" s="118" t="str">
        <f>IF(CNTR_ExistSubInstEntries,IF(I246&lt;&gt;"",I246,""),"BM: " &amp; C246)</f>
        <v/>
      </c>
      <c r="Q246" s="110"/>
      <c r="R246" s="110"/>
      <c r="S246" s="417">
        <f>MAX(CNTR_SubInstListSorting)</f>
        <v>0</v>
      </c>
      <c r="T246" s="110"/>
      <c r="U246" s="110"/>
      <c r="V246" s="110"/>
      <c r="W246" s="110"/>
      <c r="X246" s="118" t="str">
        <f>EUconst_StartRow&amp;I246</f>
        <v>Start_</v>
      </c>
      <c r="Y246" s="244" t="str">
        <f>IF($I246="","",INDEX(c_CNPSummary!$G:$G,MATCH($X246,c_CNPSummary!$P:$P,0)))</f>
        <v/>
      </c>
      <c r="Z246" s="244" t="str">
        <f>IF($I246="","",IF(Y246=INDEX(EUconst_SubinstallationStart,1),1,IF(Y246=INDEX(EUconst_SubinstallationStart,2),2,MATCH(Y246,EUconst_Periods,0))))</f>
        <v/>
      </c>
      <c r="AA246" s="118" t="str">
        <f>EUconst_CessationRow&amp;I246</f>
        <v>Cessation_</v>
      </c>
      <c r="AB246" s="244" t="str">
        <f>IF($I246="","",INDEX(c_CNPSummary!$G:$G,MATCH($AA246,c_CNPSummary!$P:$P,0)))</f>
        <v/>
      </c>
      <c r="AC246" s="244" t="str">
        <f>IFERROR(IF(OR(I246="",AB246=""),"",IF(AB246=INDEX(EUconst_SubinstallationCessation,1),10,IF(AB246=INDEX(EUconst_SubinstallationCessation,2),1,MATCH(AB246,EUconst_Periods,0)))),10)</f>
        <v/>
      </c>
      <c r="AD246" s="116"/>
      <c r="AE246" s="484" t="b">
        <f>AND(CNTR_ExistSubInstEntries,I246="")</f>
        <v>1</v>
      </c>
      <c r="AF246" s="116"/>
    </row>
    <row r="247" spans="1:32" ht="12.75" customHeight="1" x14ac:dyDescent="0.2">
      <c r="C247" s="485"/>
      <c r="D247" s="183"/>
      <c r="E247" s="1161" t="str">
        <f>Translations!$B$617</f>
        <v>Nazwa podinstalacji/innego procesu jest wyświetlana automatycznie na podstawie danych wprowadzonych w arkuszu „c_CNPSummary”.</v>
      </c>
      <c r="F247" s="1277"/>
      <c r="G247" s="1277"/>
      <c r="H247" s="1277"/>
      <c r="I247" s="1277"/>
      <c r="J247" s="1277"/>
      <c r="K247" s="1277"/>
      <c r="L247" s="1277"/>
      <c r="M247" s="1277"/>
      <c r="N247" s="1278"/>
      <c r="P247" s="344"/>
      <c r="Q247" s="344"/>
      <c r="R247" s="344"/>
      <c r="S247" s="195"/>
    </row>
    <row r="248" spans="1:32" ht="5.0999999999999996" customHeight="1" x14ac:dyDescent="0.2">
      <c r="A248" s="147"/>
      <c r="B248" s="173"/>
      <c r="C248" s="486"/>
      <c r="D248" s="345"/>
      <c r="E248" s="456"/>
      <c r="F248" s="456"/>
      <c r="G248" s="456"/>
      <c r="H248" s="487"/>
      <c r="I248" s="20"/>
      <c r="J248" s="20"/>
      <c r="K248" s="21"/>
      <c r="L248" s="20"/>
      <c r="M248" s="20"/>
      <c r="N248" s="22"/>
      <c r="P248" s="488"/>
      <c r="Q248" s="344"/>
      <c r="R248" s="344"/>
      <c r="S248" s="195"/>
    </row>
    <row r="249" spans="1:32" ht="12.75" customHeight="1" x14ac:dyDescent="0.2">
      <c r="C249" s="486"/>
      <c r="D249" s="247" t="s">
        <v>114</v>
      </c>
      <c r="E249" s="266" t="str">
        <f>Translations!$B$618</f>
        <v>Rzeczywiste emisje</v>
      </c>
      <c r="F249" s="489"/>
      <c r="G249" s="490"/>
      <c r="H249" s="491"/>
      <c r="N249" s="492"/>
      <c r="P249" s="344"/>
      <c r="Q249" s="344"/>
      <c r="R249" s="344"/>
      <c r="S249" s="195"/>
    </row>
    <row r="250" spans="1:32" ht="15" customHeight="1" x14ac:dyDescent="0.2">
      <c r="C250" s="486"/>
      <c r="D250" s="247"/>
      <c r="E250" s="852" t="str">
        <f>Translations!$B$619</f>
        <v>Proszę podać rzeczywiste indywidualne poziomy emisji (zgodnie z emisjami przypisanymi zgodnie z zasadami FAR i MRR) na koniec każdego pięcioletniego okresu.</v>
      </c>
      <c r="F250" s="852"/>
      <c r="G250" s="852"/>
      <c r="H250" s="852"/>
      <c r="I250" s="852"/>
      <c r="J250" s="852"/>
      <c r="K250" s="852"/>
      <c r="L250" s="852"/>
      <c r="M250" s="852"/>
      <c r="N250" s="1246"/>
      <c r="P250" s="344"/>
      <c r="Q250" s="344"/>
      <c r="R250" s="344"/>
      <c r="S250" s="195"/>
    </row>
    <row r="251" spans="1:32" ht="38.25" customHeight="1" x14ac:dyDescent="0.2">
      <c r="C251" s="486"/>
      <c r="D251" s="247"/>
      <c r="E251" s="852" t="str">
        <f>Translations!$B$620</f>
        <v xml:space="preserve">Indywidualne poziomy emisji powinny zostać obliczone poprzez podzielenie przypisanych emisji przez poziom działalności, obie wartości oparte na odpowiednich zasadach FAR, zgodnie z danymi wprowadzonymi w raportach ALC za dany rok. W przypadku procesów  nie objętych wskaźnikiem emisyjności podinstalacji, prosimy upewnić się, że emisje odnoszą się do odpowiednich jednostek produkcji wskazanych w arkuszu [C.I.3] ostatniego PNK. </v>
      </c>
      <c r="F251" s="852"/>
      <c r="G251" s="852"/>
      <c r="H251" s="852"/>
      <c r="I251" s="852"/>
      <c r="J251" s="852"/>
      <c r="K251" s="852"/>
      <c r="L251" s="852"/>
      <c r="M251" s="852"/>
      <c r="N251" s="1246"/>
      <c r="P251" s="344"/>
      <c r="Q251" s="344"/>
      <c r="R251" s="344"/>
      <c r="S251" s="195"/>
    </row>
    <row r="252" spans="1:32" ht="12.75" customHeight="1" x14ac:dyDescent="0.2">
      <c r="C252" s="486"/>
      <c r="D252" s="247"/>
      <c r="E252" s="852" t="str">
        <f>Translations!$B$621</f>
        <v>Dodatkowo, wprowadzenie danych dla bezwzględnych emisji, wyrażonych w t CO2e, jest obowiązkowe, jeśli bezwzględne wielkości emisji zostały wymienione w ostatnim PNK.</v>
      </c>
      <c r="F252" s="852"/>
      <c r="G252" s="852"/>
      <c r="H252" s="852"/>
      <c r="I252" s="852"/>
      <c r="J252" s="852"/>
      <c r="K252" s="852"/>
      <c r="L252" s="852"/>
      <c r="M252" s="852"/>
      <c r="N252" s="1246"/>
      <c r="P252" s="344"/>
      <c r="Q252" s="344"/>
      <c r="R252" s="344"/>
      <c r="S252" s="195"/>
      <c r="Y252" s="493" t="str">
        <f>Translations!$B$265</f>
        <v>Okresy</v>
      </c>
      <c r="Z252" s="494">
        <v>1</v>
      </c>
      <c r="AA252" s="244">
        <v>2</v>
      </c>
      <c r="AB252" s="244">
        <v>3</v>
      </c>
      <c r="AC252" s="244">
        <v>4</v>
      </c>
      <c r="AD252" s="244">
        <v>5</v>
      </c>
      <c r="AE252" s="244">
        <v>6</v>
      </c>
    </row>
    <row r="253" spans="1:32" ht="12.75" customHeight="1" x14ac:dyDescent="0.2">
      <c r="C253" s="486"/>
      <c r="D253" s="247"/>
      <c r="E253" s="852" t="str">
        <f>Translations!$B$622</f>
        <v>Jeśli zgodnie z PNK zaplanowano zaprzestanie działalności podinstalacji w danym pięcioletnim okresie, prosimy o potwierdzenie, że podinstalacja zakończyła działalność.</v>
      </c>
      <c r="F253" s="852"/>
      <c r="G253" s="852"/>
      <c r="H253" s="852"/>
      <c r="I253" s="852"/>
      <c r="J253" s="852"/>
      <c r="K253" s="852"/>
      <c r="L253" s="852"/>
      <c r="M253" s="852"/>
      <c r="N253" s="1246"/>
      <c r="P253" s="344"/>
      <c r="Q253" s="344"/>
      <c r="R253" s="344"/>
      <c r="S253" s="195"/>
    </row>
    <row r="254" spans="1:32" ht="12.75" customHeight="1" x14ac:dyDescent="0.2">
      <c r="A254" s="147"/>
      <c r="B254" s="173"/>
      <c r="C254" s="486"/>
      <c r="D254" s="345"/>
      <c r="F254" s="269"/>
      <c r="G254" s="495"/>
      <c r="H254" s="348" t="str">
        <f>Translations!$B$401</f>
        <v>Jednostka</v>
      </c>
      <c r="I254" s="272">
        <f t="shared" ref="I254" si="315">INDEX(EUconst_EndOfPeriods,Z252)</f>
        <v>2025</v>
      </c>
      <c r="J254" s="270">
        <f t="shared" ref="J254" si="316">INDEX(EUconst_EndOfPeriods,AA252)</f>
        <v>2030</v>
      </c>
      <c r="K254" s="270">
        <f t="shared" ref="K254" si="317">INDEX(EUconst_EndOfPeriods,AB252)</f>
        <v>2035</v>
      </c>
      <c r="L254" s="270">
        <f t="shared" ref="L254" si="318">INDEX(EUconst_EndOfPeriods,AC252)</f>
        <v>2040</v>
      </c>
      <c r="M254" s="270">
        <f t="shared" ref="M254" si="319">INDEX(EUconst_EndOfPeriods,AD252)</f>
        <v>2045</v>
      </c>
      <c r="N254" s="270">
        <f t="shared" ref="N254" si="320">INDEX(EUconst_EndOfPeriods,AE252)</f>
        <v>2050</v>
      </c>
      <c r="W254" s="110" t="s">
        <v>711</v>
      </c>
      <c r="Z254" s="469">
        <f t="shared" ref="Z254" si="321">I254</f>
        <v>2025</v>
      </c>
      <c r="AA254" s="469">
        <f t="shared" ref="AA254" si="322">J254</f>
        <v>2030</v>
      </c>
      <c r="AB254" s="469">
        <f t="shared" ref="AB254" si="323">K254</f>
        <v>2035</v>
      </c>
      <c r="AC254" s="469">
        <f t="shared" ref="AC254" si="324">L254</f>
        <v>2040</v>
      </c>
      <c r="AD254" s="469">
        <f t="shared" ref="AD254" si="325">M254</f>
        <v>2045</v>
      </c>
      <c r="AE254" s="469">
        <f t="shared" ref="AE254" si="326">N254</f>
        <v>2050</v>
      </c>
    </row>
    <row r="255" spans="1:32" ht="12.75" customHeight="1" x14ac:dyDescent="0.2">
      <c r="A255" s="147"/>
      <c r="B255" s="173"/>
      <c r="C255" s="486"/>
      <c r="D255" s="337" t="s">
        <v>117</v>
      </c>
      <c r="E255" s="1269" t="str">
        <f>Translations!$B$623</f>
        <v>Rzeczywiste specyficzne emisje</v>
      </c>
      <c r="F255" s="1269"/>
      <c r="G255" s="1279"/>
      <c r="H255" s="497" t="str">
        <f>H269</f>
        <v/>
      </c>
      <c r="I255" s="103"/>
      <c r="J255" s="104"/>
      <c r="K255" s="104"/>
      <c r="L255" s="104"/>
      <c r="M255" s="104"/>
      <c r="N255" s="104"/>
      <c r="P255" s="275" t="str">
        <f>EUConst_SpecEm&amp;I246</f>
        <v>SpecEm_</v>
      </c>
      <c r="W255" s="340" t="str">
        <f>I246</f>
        <v/>
      </c>
      <c r="Y255" s="110" t="s">
        <v>808</v>
      </c>
      <c r="Z255" s="469" t="b">
        <f>AND(CNTR_ExistSubInstEntries,OR($W255="",INDEX($Z:$Z,MATCH(EUconst_StartRow&amp;$W255,$X:$X,0))&gt;COLUMNS($Z254:Z254),INDEX($AC:$AC,MATCH(EUconst_CessationRow&amp;$W255,$AA:$AA,0))&lt;=COLUMNS($Z254:Z254),CNTR_CNRPeriodNr&lt;COLUMNS($Z254:Z254)))</f>
        <v>1</v>
      </c>
      <c r="AA255" s="469" t="b">
        <f>AND(CNTR_ExistSubInstEntries,OR($W255="",INDEX($Z:$Z,MATCH(EUconst_StartRow&amp;$W255,$X:$X,0))&gt;COLUMNS($Z254:AA254),INDEX($AC:$AC,MATCH(EUconst_CessationRow&amp;$W255,$AA:$AA,0))&lt;=COLUMNS($Z254:AA254),CNTR_CNRPeriodNr&lt;COLUMNS($Z254:AA254)))</f>
        <v>1</v>
      </c>
      <c r="AB255" s="469" t="b">
        <f>AND(CNTR_ExistSubInstEntries,OR($W255="",INDEX($Z:$Z,MATCH(EUconst_StartRow&amp;$W255,$X:$X,0))&gt;COLUMNS($Z254:AB254),INDEX($AC:$AC,MATCH(EUconst_CessationRow&amp;$W255,$AA:$AA,0))&lt;=COLUMNS($Z254:AB254),CNTR_CNRPeriodNr&lt;COLUMNS($Z254:AB254)))</f>
        <v>1</v>
      </c>
      <c r="AC255" s="469" t="b">
        <f>AND(CNTR_ExistSubInstEntries,OR($W255="",INDEX($Z:$Z,MATCH(EUconst_StartRow&amp;$W255,$X:$X,0))&gt;COLUMNS($Z254:AC254),INDEX($AC:$AC,MATCH(EUconst_CessationRow&amp;$W255,$AA:$AA,0))&lt;=COLUMNS($Z254:AC254),CNTR_CNRPeriodNr&lt;COLUMNS($Z254:AC254)))</f>
        <v>1</v>
      </c>
      <c r="AD255" s="469" t="b">
        <f>AND(CNTR_ExistSubInstEntries,OR($W255="",INDEX($Z:$Z,MATCH(EUconst_StartRow&amp;$W255,$X:$X,0))&gt;COLUMNS($Z254:AD254),INDEX($AC:$AC,MATCH(EUconst_CessationRow&amp;$W255,$AA:$AA,0))&lt;=COLUMNS($Z254:AD254),CNTR_CNRPeriodNr&lt;COLUMNS($Z254:AD254)))</f>
        <v>1</v>
      </c>
      <c r="AE255" s="469" t="b">
        <f>AND(CNTR_ExistSubInstEntries,OR($W255="",INDEX($Z:$Z,MATCH(EUconst_StartRow&amp;$W255,$X:$X,0))&gt;COLUMNS($Z254:AE254),INDEX($AC:$AC,MATCH(EUconst_CessationRow&amp;$W255,$AA:$AA,0))&lt;=COLUMNS($Z254:AE254),CNTR_CNRPeriodNr&lt;COLUMNS($Z254:AE254)))</f>
        <v>1</v>
      </c>
    </row>
    <row r="256" spans="1:32" ht="12.75" customHeight="1" x14ac:dyDescent="0.2">
      <c r="A256" s="147"/>
      <c r="B256" s="173"/>
      <c r="C256" s="486"/>
      <c r="D256" s="337" t="s">
        <v>118</v>
      </c>
      <c r="E256" s="962" t="str">
        <f>Translations!$B$624</f>
        <v>Rzeczywiste bezwzględne emisje</v>
      </c>
      <c r="F256" s="962"/>
      <c r="G256" s="963"/>
      <c r="H256" s="744" t="str">
        <f>EUconst_tCO2e</f>
        <v>t CO2e</v>
      </c>
      <c r="I256" s="100"/>
      <c r="J256" s="101"/>
      <c r="K256" s="101"/>
      <c r="L256" s="101"/>
      <c r="M256" s="101"/>
      <c r="N256" s="101"/>
      <c r="P256" s="275" t="str">
        <f>EUConst_AbsEm&amp;I246</f>
        <v>AbsEm_</v>
      </c>
      <c r="Q256" s="344"/>
      <c r="R256" s="344"/>
      <c r="S256" s="195"/>
      <c r="W256" s="340" t="str">
        <f>W255</f>
        <v/>
      </c>
      <c r="Z256" s="469" t="b">
        <f>AND(CNTR_ExistSubInstEntries,OR($W256="",INDEX($Z:$Z,MATCH(EUconst_StartRow&amp;$W256,$X:$X,0))&gt;COLUMNS($Z255:Z255),INDEX($AC:$AC,MATCH(EUconst_CessationRow&amp;$W256,$AA:$AA,0))&lt;=COLUMNS($Z255:Z255),CNTR_CNRPeriodNr&lt;COLUMNS($Z255:Z255),SUM(I271:N271)=0))</f>
        <v>1</v>
      </c>
      <c r="AA256" s="469" t="b">
        <f>AND(CNTR_ExistSubInstEntries,OR($W256="",INDEX($Z:$Z,MATCH(EUconst_StartRow&amp;$W256,$X:$X,0))&gt;COLUMNS($Z255:AA255),INDEX($AC:$AC,MATCH(EUconst_CessationRow&amp;$W256,$AA:$AA,0))&lt;=COLUMNS($Z255:AA255),CNTR_CNRPeriodNr&lt;COLUMNS($Z255:AA255),SUM(I271:N271)=0))</f>
        <v>1</v>
      </c>
      <c r="AB256" s="469" t="b">
        <f>AND(CNTR_ExistSubInstEntries,OR($W256="",INDEX($Z:$Z,MATCH(EUconst_StartRow&amp;$W256,$X:$X,0))&gt;COLUMNS($Z255:AB255),INDEX($AC:$AC,MATCH(EUconst_CessationRow&amp;$W256,$AA:$AA,0))&lt;=COLUMNS($Z255:AB255),CNTR_CNRPeriodNr&lt;COLUMNS($Z255:AB255),SUM(I271:N271)=0))</f>
        <v>1</v>
      </c>
      <c r="AC256" s="469" t="b">
        <f>AND(CNTR_ExistSubInstEntries,OR($W256="",INDEX($Z:$Z,MATCH(EUconst_StartRow&amp;$W256,$X:$X,0))&gt;COLUMNS($Z255:AC255),INDEX($AC:$AC,MATCH(EUconst_CessationRow&amp;$W256,$AA:$AA,0))&lt;=COLUMNS($Z255:AC255),CNTR_CNRPeriodNr&lt;COLUMNS($Z255:AC255),SUM(I271:N271)=0))</f>
        <v>1</v>
      </c>
      <c r="AD256" s="469" t="b">
        <f>AND(CNTR_ExistSubInstEntries,OR($W256="",INDEX($Z:$Z,MATCH(EUconst_StartRow&amp;$W256,$X:$X,0))&gt;COLUMNS($Z255:AD255),INDEX($AC:$AC,MATCH(EUconst_CessationRow&amp;$W256,$AA:$AA,0))&lt;=COLUMNS($Z255:AD255),CNTR_CNRPeriodNr&lt;COLUMNS($Z255:AD255),SUM(I271:N271)=0))</f>
        <v>1</v>
      </c>
      <c r="AE256" s="469" t="b">
        <f>AND(CNTR_ExistSubInstEntries,OR($W256="",INDEX($Z:$Z,MATCH(EUconst_StartRow&amp;$W256,$X:$X,0))&gt;COLUMNS($Z255:AE255),INDEX($AC:$AC,MATCH(EUconst_CessationRow&amp;$W256,$AA:$AA,0))&lt;=COLUMNS($Z255:AE255),CNTR_CNRPeriodNr&lt;COLUMNS($Z255:AE255),SUM(I271:N271)=0))</f>
        <v>1</v>
      </c>
    </row>
    <row r="257" spans="1:31" ht="12.75" customHeight="1" x14ac:dyDescent="0.2">
      <c r="A257" s="147"/>
      <c r="B257" s="173"/>
      <c r="C257" s="486"/>
      <c r="D257" s="337" t="s">
        <v>119</v>
      </c>
      <c r="E257" s="1269" t="str">
        <f>Translations!$B$625</f>
        <v>Sub-installation ceased operation</v>
      </c>
      <c r="F257" s="1269"/>
      <c r="G257" s="1269"/>
      <c r="H257" s="1270"/>
      <c r="I257" s="91"/>
      <c r="J257" s="92"/>
      <c r="K257" s="92"/>
      <c r="L257" s="92"/>
      <c r="M257" s="92"/>
      <c r="N257" s="92"/>
      <c r="P257" s="275" t="str">
        <f>EUconst_Cessation&amp;"_"&amp;I246</f>
        <v>Zaprzestanie_</v>
      </c>
      <c r="W257" s="340" t="str">
        <f>W256</f>
        <v/>
      </c>
      <c r="Y257" s="110" t="s">
        <v>1388</v>
      </c>
      <c r="Z257" s="469" t="b">
        <f>AND(CNTR_ExistSubInstEntries,OR(Z252&lt;&gt;$AC246,CNTR_CNRPeriodNr&lt;COLUMNS($Z254:Z254)))</f>
        <v>1</v>
      </c>
      <c r="AA257" s="469" t="b">
        <f>AND(CNTR_ExistSubInstEntries,OR(AA252&lt;&gt;$AC246,CNTR_CNRPeriodNr&lt;COLUMNS($Z254:AA254)))</f>
        <v>1</v>
      </c>
      <c r="AB257" s="469" t="b">
        <f>AND(CNTR_ExistSubInstEntries,OR(AB252&lt;&gt;$AC246,CNTR_CNRPeriodNr&lt;COLUMNS($Z254:AB254)))</f>
        <v>1</v>
      </c>
      <c r="AC257" s="469" t="b">
        <f>AND(CNTR_ExistSubInstEntries,OR(AC252&lt;&gt;$AC246,CNTR_CNRPeriodNr&lt;COLUMNS($Z254:AC254)))</f>
        <v>1</v>
      </c>
      <c r="AD257" s="469" t="b">
        <f>AND(CNTR_ExistSubInstEntries,OR(AD252&lt;&gt;$AC246,CNTR_CNRPeriodNr&lt;COLUMNS($Z254:AD254)))</f>
        <v>1</v>
      </c>
      <c r="AE257" s="469" t="b">
        <f>AND(CNTR_ExistSubInstEntries,OR(AE252&lt;&gt;$AC246,CNTR_CNRPeriodNr&lt;COLUMNS($Z254:AE254)))</f>
        <v>1</v>
      </c>
    </row>
    <row r="258" spans="1:31" ht="5.0999999999999996" customHeight="1" x14ac:dyDescent="0.2">
      <c r="C258" s="486"/>
      <c r="D258" s="1144"/>
      <c r="E258" s="1144"/>
      <c r="F258" s="1144"/>
      <c r="G258" s="1144"/>
      <c r="H258" s="1144"/>
      <c r="I258" s="1144"/>
      <c r="J258" s="1144"/>
      <c r="K258" s="1144"/>
      <c r="L258" s="1144"/>
      <c r="M258" s="1144"/>
      <c r="N258" s="1257"/>
    </row>
    <row r="259" spans="1:31" ht="12.75" customHeight="1" x14ac:dyDescent="0.2">
      <c r="C259" s="486"/>
      <c r="D259" s="247" t="s">
        <v>115</v>
      </c>
      <c r="E259" s="266" t="str">
        <f>Translations!$B$626</f>
        <v>Rzeczywiste względne emisje</v>
      </c>
      <c r="H259" s="498"/>
      <c r="L259" s="499"/>
      <c r="N259" s="492"/>
      <c r="P259" s="488"/>
      <c r="Q259" s="344"/>
      <c r="R259" s="500"/>
      <c r="S259" s="195"/>
    </row>
    <row r="260" spans="1:31" ht="25.5" customHeight="1" x14ac:dyDescent="0.2">
      <c r="C260" s="486"/>
      <c r="D260" s="354"/>
      <c r="E260" s="852" t="str">
        <f>Translations!$B$627</f>
        <v>Redukcja rzeczywistych specyficznych emisji w stosunku do wartości bazowej oraz w stosunku do wskaźnika emisyjności dla produktu są obliczane automatycznie na podstawie danych dotyczących rzeczywistych specyficznych emisji, wprowadzonych w lit. (c) powyżej.</v>
      </c>
      <c r="F260" s="852"/>
      <c r="G260" s="852"/>
      <c r="H260" s="852"/>
      <c r="I260" s="852"/>
      <c r="J260" s="852"/>
      <c r="K260" s="852"/>
      <c r="L260" s="852"/>
      <c r="M260" s="852"/>
      <c r="N260" s="1246"/>
    </row>
    <row r="261" spans="1:31" ht="25.5" customHeight="1" x14ac:dyDescent="0.2">
      <c r="C261" s="486"/>
      <c r="D261" s="354"/>
      <c r="E261" s="354"/>
      <c r="F261" s="354"/>
      <c r="G261" s="354"/>
      <c r="H261" s="355" t="str">
        <f>Translations!$B$271</f>
        <v>Wartość wyjściowa</v>
      </c>
      <c r="I261" s="1258">
        <f t="shared" ref="I261" si="327">INDEX(EUconst_EndOfPeriods,Z252)</f>
        <v>2025</v>
      </c>
      <c r="J261" s="943">
        <f t="shared" ref="J261" si="328">INDEX(EUconst_EndOfPeriods,AA252)</f>
        <v>2030</v>
      </c>
      <c r="K261" s="943">
        <f t="shared" ref="K261" si="329">INDEX(EUconst_EndOfPeriods,AB252)</f>
        <v>2035</v>
      </c>
      <c r="L261" s="943">
        <f t="shared" ref="L261" si="330">INDEX(EUconst_EndOfPeriods,AC252)</f>
        <v>2040</v>
      </c>
      <c r="M261" s="943">
        <f t="shared" ref="M261" si="331">INDEX(EUconst_EndOfPeriods,AD252)</f>
        <v>2045</v>
      </c>
      <c r="N261" s="943">
        <f t="shared" ref="N261" si="332">INDEX(EUconst_EndOfPeriods,AE252)</f>
        <v>2050</v>
      </c>
    </row>
    <row r="262" spans="1:31" ht="12.75" customHeight="1" x14ac:dyDescent="0.2">
      <c r="C262" s="486"/>
      <c r="D262" s="354"/>
      <c r="E262" s="354"/>
      <c r="F262" s="354"/>
      <c r="G262" s="354"/>
      <c r="H262" s="361" t="str">
        <f>H255</f>
        <v/>
      </c>
      <c r="I262" s="1259"/>
      <c r="J262" s="944"/>
      <c r="K262" s="944"/>
      <c r="L262" s="944"/>
      <c r="M262" s="944"/>
      <c r="N262" s="944"/>
      <c r="W262" s="110" t="s">
        <v>711</v>
      </c>
      <c r="Z262" s="469">
        <f>I261</f>
        <v>2025</v>
      </c>
      <c r="AA262" s="469">
        <f t="shared" ref="AA262" si="333">J261</f>
        <v>2030</v>
      </c>
      <c r="AB262" s="469">
        <f t="shared" ref="AB262" si="334">K261</f>
        <v>2035</v>
      </c>
      <c r="AC262" s="469">
        <f t="shared" ref="AC262" si="335">L261</f>
        <v>2040</v>
      </c>
      <c r="AD262" s="469">
        <f t="shared" ref="AD262" si="336">M261</f>
        <v>2045</v>
      </c>
      <c r="AE262" s="469">
        <f t="shared" ref="AE262" si="337">N261</f>
        <v>2050</v>
      </c>
    </row>
    <row r="263" spans="1:31" ht="12.75" customHeight="1" x14ac:dyDescent="0.2">
      <c r="A263" s="147"/>
      <c r="B263" s="173"/>
      <c r="C263" s="486"/>
      <c r="D263" s="337" t="s">
        <v>117</v>
      </c>
      <c r="E263" s="931" t="str">
        <f>Translations!$B$272</f>
        <v>W odniesieniu do wartości bazowej</v>
      </c>
      <c r="F263" s="931"/>
      <c r="G263" s="932"/>
      <c r="H263" s="58" t="str">
        <f>H277</f>
        <v/>
      </c>
      <c r="I263" s="18" t="str">
        <f t="shared" ref="I263" si="338">IF(OR(Z263,I255=""),"",IF($H263=0,Euconst_NA,I255/$H263))</f>
        <v/>
      </c>
      <c r="J263" s="12" t="str">
        <f t="shared" ref="J263" si="339">IF(OR(AA263,J255=""),"",IF($H263=0,Euconst_NA,J255/$H263))</f>
        <v/>
      </c>
      <c r="K263" s="12" t="str">
        <f t="shared" ref="K263" si="340">IF(OR(AB263,K255=""),"",IF($H263=0,Euconst_NA,K255/$H263))</f>
        <v/>
      </c>
      <c r="L263" s="12" t="str">
        <f t="shared" ref="L263" si="341">IF(OR(AC263,L255=""),"",IF($H263=0,Euconst_NA,L255/$H263))</f>
        <v/>
      </c>
      <c r="M263" s="12" t="str">
        <f t="shared" ref="M263" si="342">IF(OR(AD263,M255=""),"",IF($H263=0,Euconst_NA,M255/$H263))</f>
        <v/>
      </c>
      <c r="N263" s="12" t="str">
        <f t="shared" ref="N263" si="343">IF(OR(AE263,N255=""),"",IF($H263=0,Euconst_NA,N255/$H263))</f>
        <v/>
      </c>
      <c r="P263" s="275" t="str">
        <f>EUconst_SpecEmRelToBaseline&amp;I246</f>
        <v>SpecEmBL_</v>
      </c>
      <c r="Q263" s="344"/>
      <c r="R263" s="344"/>
      <c r="S263" s="195"/>
      <c r="W263" s="340" t="str">
        <f>I246</f>
        <v/>
      </c>
      <c r="Y263" s="110" t="s">
        <v>808</v>
      </c>
      <c r="Z263" s="469" t="b">
        <f>AND(CNTR_ExistSubInstEntries,OR($W263="",INDEX($Z:$Z,MATCH(EUconst_StartRow&amp;$W263,$X:$X,0))&gt;COLUMNS($Z262:Z262),INDEX($AC:$AC,MATCH(EUconst_CessationRow&amp;$W263,$AA:$AA,0))&lt;=COLUMNS($Z262:Z262),CNTR_CNRPeriodNr&lt;COLUMNS($Z262:Z262)))</f>
        <v>1</v>
      </c>
      <c r="AA263" s="469" t="b">
        <f>AND(CNTR_ExistSubInstEntries,OR($W263="",INDEX($Z:$Z,MATCH(EUconst_StartRow&amp;$W263,$X:$X,0))&gt;COLUMNS($Z262:AA262),INDEX($AC:$AC,MATCH(EUconst_CessationRow&amp;$W263,$AA:$AA,0))&lt;=COLUMNS($Z262:AA262),CNTR_CNRPeriodNr&lt;COLUMNS($Z262:AA262)))</f>
        <v>1</v>
      </c>
      <c r="AB263" s="469" t="b">
        <f>AND(CNTR_ExistSubInstEntries,OR($W263="",INDEX($Z:$Z,MATCH(EUconst_StartRow&amp;$W263,$X:$X,0))&gt;COLUMNS($Z262:AB262),INDEX($AC:$AC,MATCH(EUconst_CessationRow&amp;$W263,$AA:$AA,0))&lt;=COLUMNS($Z262:AB262),CNTR_CNRPeriodNr&lt;COLUMNS($Z262:AB262)))</f>
        <v>1</v>
      </c>
      <c r="AC263" s="469" t="b">
        <f>AND(CNTR_ExistSubInstEntries,OR($W263="",INDEX($Z:$Z,MATCH(EUconst_StartRow&amp;$W263,$X:$X,0))&gt;COLUMNS($Z262:AC262),INDEX($AC:$AC,MATCH(EUconst_CessationRow&amp;$W263,$AA:$AA,0))&lt;=COLUMNS($Z262:AC262),CNTR_CNRPeriodNr&lt;COLUMNS($Z262:AC262)))</f>
        <v>1</v>
      </c>
      <c r="AD263" s="469" t="b">
        <f>AND(CNTR_ExistSubInstEntries,OR($W263="",INDEX($Z:$Z,MATCH(EUconst_StartRow&amp;$W263,$X:$X,0))&gt;COLUMNS($Z262:AD262),INDEX($AC:$AC,MATCH(EUconst_CessationRow&amp;$W263,$AA:$AA,0))&lt;=COLUMNS($Z262:AD262),CNTR_CNRPeriodNr&lt;COLUMNS($Z262:AD262)))</f>
        <v>1</v>
      </c>
      <c r="AE263" s="469" t="b">
        <f>AND(CNTR_ExistSubInstEntries,OR($W263="",INDEX($Z:$Z,MATCH(EUconst_StartRow&amp;$W263,$X:$X,0))&gt;COLUMNS($Z262:AE262),INDEX($AC:$AC,MATCH(EUconst_CessationRow&amp;$W263,$AA:$AA,0))&lt;=COLUMNS($Z262:AE262),CNTR_CNRPeriodNr&lt;COLUMNS($Z262:AE262)))</f>
        <v>1</v>
      </c>
    </row>
    <row r="264" spans="1:31" ht="12.75" customHeight="1" x14ac:dyDescent="0.2">
      <c r="A264" s="147"/>
      <c r="B264" s="173"/>
      <c r="C264" s="486"/>
      <c r="D264" s="337" t="s">
        <v>118</v>
      </c>
      <c r="E264" s="933" t="str">
        <f>Translations!$B$273</f>
        <v>W odniesieniu do wartości benchmarku</v>
      </c>
      <c r="F264" s="933"/>
      <c r="G264" s="934"/>
      <c r="H264" s="59" t="str">
        <f>H278</f>
        <v/>
      </c>
      <c r="I264" s="11" t="str">
        <f t="shared" ref="I264:N264" si="344">IF(OR(Z264,I255=""),"",IF(OR($H264=0,NOT(ISNUMBER($H264))),Euconst_NA,I255/$H264))</f>
        <v/>
      </c>
      <c r="J264" s="5" t="str">
        <f t="shared" si="344"/>
        <v/>
      </c>
      <c r="K264" s="5" t="str">
        <f t="shared" si="344"/>
        <v/>
      </c>
      <c r="L264" s="5" t="str">
        <f t="shared" si="344"/>
        <v/>
      </c>
      <c r="M264" s="5" t="str">
        <f t="shared" si="344"/>
        <v/>
      </c>
      <c r="N264" s="5" t="str">
        <f t="shared" si="344"/>
        <v/>
      </c>
      <c r="P264" s="275" t="str">
        <f>EUconst_SpecEmRelToBM&amp;I246</f>
        <v>SpecEmBM_</v>
      </c>
      <c r="Q264" s="344"/>
      <c r="R264" s="344"/>
      <c r="S264" s="195"/>
      <c r="W264" s="340" t="str">
        <f>W263</f>
        <v/>
      </c>
      <c r="Z264" s="469" t="b">
        <f>AND(CNTR_ExistSubInstEntries,OR($W264="",INDEX($Z:$Z,MATCH(EUconst_StartRow&amp;$W264,$X:$X,0))&gt;COLUMNS($Z263:Z263),INDEX($AC:$AC,MATCH(EUconst_CessationRow&amp;$W264,$AA:$AA,0))&lt;=COLUMNS($Z263:Z263),CNTR_CNRPeriodNr&lt;COLUMNS($Z263:Z263)))</f>
        <v>1</v>
      </c>
      <c r="AA264" s="469" t="b">
        <f>AND(CNTR_ExistSubInstEntries,OR($W264="",INDEX($Z:$Z,MATCH(EUconst_StartRow&amp;$W264,$X:$X,0))&gt;COLUMNS($Z263:AA263),INDEX($AC:$AC,MATCH(EUconst_CessationRow&amp;$W264,$AA:$AA,0))&lt;=COLUMNS($Z263:AA263),CNTR_CNRPeriodNr&lt;COLUMNS($Z263:AA263)))</f>
        <v>1</v>
      </c>
      <c r="AB264" s="469" t="b">
        <f>AND(CNTR_ExistSubInstEntries,OR($W264="",INDEX($Z:$Z,MATCH(EUconst_StartRow&amp;$W264,$X:$X,0))&gt;COLUMNS($Z263:AB263),INDEX($AC:$AC,MATCH(EUconst_CessationRow&amp;$W264,$AA:$AA,0))&lt;=COLUMNS($Z263:AB263),CNTR_CNRPeriodNr&lt;COLUMNS($Z263:AB263)))</f>
        <v>1</v>
      </c>
      <c r="AC264" s="469" t="b">
        <f>AND(CNTR_ExistSubInstEntries,OR($W264="",INDEX($Z:$Z,MATCH(EUconst_StartRow&amp;$W264,$X:$X,0))&gt;COLUMNS($Z263:AC263),INDEX($AC:$AC,MATCH(EUconst_CessationRow&amp;$W264,$AA:$AA,0))&lt;=COLUMNS($Z263:AC263),CNTR_CNRPeriodNr&lt;COLUMNS($Z263:AC263)))</f>
        <v>1</v>
      </c>
      <c r="AD264" s="469" t="b">
        <f>AND(CNTR_ExistSubInstEntries,OR($W264="",INDEX($Z:$Z,MATCH(EUconst_StartRow&amp;$W264,$X:$X,0))&gt;COLUMNS($Z263:AD263),INDEX($AC:$AC,MATCH(EUconst_CessationRow&amp;$W264,$AA:$AA,0))&lt;=COLUMNS($Z263:AD263),CNTR_CNRPeriodNr&lt;COLUMNS($Z263:AD263)))</f>
        <v>1</v>
      </c>
      <c r="AE264" s="469" t="b">
        <f>AND(CNTR_ExistSubInstEntries,OR($W264="",INDEX($Z:$Z,MATCH(EUconst_StartRow&amp;$W264,$X:$X,0))&gt;COLUMNS($Z263:AE263),INDEX($AC:$AC,MATCH(EUconst_CessationRow&amp;$W264,$AA:$AA,0))&lt;=COLUMNS($Z263:AE263),CNTR_CNRPeriodNr&lt;COLUMNS($Z263:AE263)))</f>
        <v>1</v>
      </c>
    </row>
    <row r="265" spans="1:31" ht="5.0999999999999996" customHeight="1" x14ac:dyDescent="0.2">
      <c r="C265" s="486"/>
      <c r="N265" s="492"/>
      <c r="P265" s="488"/>
      <c r="Q265" s="344"/>
      <c r="R265" s="500"/>
      <c r="S265" s="195"/>
    </row>
    <row r="266" spans="1:31" ht="12.75" customHeight="1" x14ac:dyDescent="0.2">
      <c r="C266" s="486"/>
      <c r="D266" s="247" t="s">
        <v>666</v>
      </c>
      <c r="E266" s="266" t="str">
        <f>Translations!$B$628</f>
        <v>Wartości docelowe wielkości emisji (informacje pobrane z akrusza „c_CNPSummary”)</v>
      </c>
      <c r="F266" s="214"/>
      <c r="G266" s="214"/>
      <c r="H266" s="214"/>
      <c r="I266" s="214"/>
      <c r="J266" s="214"/>
      <c r="K266" s="214"/>
      <c r="L266" s="214"/>
      <c r="M266" s="214"/>
      <c r="N266" s="501"/>
      <c r="P266" s="502"/>
      <c r="Q266" s="502"/>
      <c r="R266" s="344"/>
      <c r="S266" s="195"/>
    </row>
    <row r="267" spans="1:31" ht="5.0999999999999996" customHeight="1" x14ac:dyDescent="0.2">
      <c r="C267" s="486"/>
      <c r="D267" s="1144"/>
      <c r="E267" s="1144"/>
      <c r="F267" s="1144"/>
      <c r="G267" s="1144"/>
      <c r="H267" s="1144"/>
      <c r="I267" s="1144"/>
      <c r="J267" s="1144"/>
      <c r="K267" s="1144"/>
      <c r="L267" s="1144"/>
      <c r="M267" s="1144"/>
      <c r="N267" s="1257"/>
    </row>
    <row r="268" spans="1:31" ht="12.75" customHeight="1" x14ac:dyDescent="0.2">
      <c r="A268" s="147"/>
      <c r="B268" s="173"/>
      <c r="C268" s="486"/>
      <c r="D268" s="345"/>
      <c r="F268" s="346"/>
      <c r="G268" s="347" t="str">
        <f>Translations!$B$169</f>
        <v>Wartość wyjściowa</v>
      </c>
      <c r="H268" s="348" t="str">
        <f xml:space="preserve"> EUconst_Unit</f>
        <v>Jednostka</v>
      </c>
      <c r="I268" s="272">
        <f t="shared" ref="I268" si="345">INDEX(EUconst_EndOfPeriods,Z252)</f>
        <v>2025</v>
      </c>
      <c r="J268" s="270">
        <f t="shared" ref="J268" si="346">INDEX(EUconst_EndOfPeriods,AA252)</f>
        <v>2030</v>
      </c>
      <c r="K268" s="270">
        <f t="shared" ref="K268" si="347">INDEX(EUconst_EndOfPeriods,AB252)</f>
        <v>2035</v>
      </c>
      <c r="L268" s="270">
        <f t="shared" ref="L268" si="348">INDEX(EUconst_EndOfPeriods,AC252)</f>
        <v>2040</v>
      </c>
      <c r="M268" s="270">
        <f t="shared" ref="M268" si="349">INDEX(EUconst_EndOfPeriods,AD252)</f>
        <v>2045</v>
      </c>
      <c r="N268" s="270">
        <f t="shared" ref="N268" si="350">INDEX(EUconst_EndOfPeriods,AE252)</f>
        <v>2050</v>
      </c>
      <c r="W268" s="110" t="s">
        <v>711</v>
      </c>
      <c r="Z268" s="469">
        <f t="shared" ref="Z268" si="351">I268</f>
        <v>2025</v>
      </c>
      <c r="AA268" s="469">
        <f t="shared" ref="AA268" si="352">J268</f>
        <v>2030</v>
      </c>
      <c r="AB268" s="469">
        <f t="shared" ref="AB268" si="353">K268</f>
        <v>2035</v>
      </c>
      <c r="AC268" s="469">
        <f t="shared" ref="AC268" si="354">L268</f>
        <v>2040</v>
      </c>
      <c r="AD268" s="469">
        <f t="shared" ref="AD268" si="355">M268</f>
        <v>2045</v>
      </c>
      <c r="AE268" s="469">
        <f t="shared" ref="AE268" si="356">N268</f>
        <v>2050</v>
      </c>
    </row>
    <row r="269" spans="1:31" ht="12.75" customHeight="1" x14ac:dyDescent="0.2">
      <c r="A269" s="147"/>
      <c r="B269" s="173"/>
      <c r="C269" s="486"/>
      <c r="D269" s="1260" t="s">
        <v>117</v>
      </c>
      <c r="E269" s="1261" t="str">
        <f>Translations!$B$264</f>
        <v>Wartości docelowe dla specyficznych emisji</v>
      </c>
      <c r="F269" s="1262"/>
      <c r="G269" s="1265" t="str">
        <f>INDEX(c_CNPSummary!G:G,MATCH($P269,c_CNPSummary!$P:$P,0))</f>
        <v/>
      </c>
      <c r="H269" s="1267" t="str">
        <f>INDEX(c_CNPSummary!H:H,MATCH($P269,c_CNPSummary!$P:$P,0))</f>
        <v/>
      </c>
      <c r="I269" s="503" t="str">
        <f>IF(Z269,"",INDEX(c_CNPSummary!I:I,MATCH($P269,c_CNPSummary!$P:$P,0)))</f>
        <v/>
      </c>
      <c r="J269" s="504" t="str">
        <f>IF(AA269,"",INDEX(c_CNPSummary!J:J,MATCH($P269,c_CNPSummary!$P:$P,0)))</f>
        <v/>
      </c>
      <c r="K269" s="504" t="str">
        <f>IF(AB269,"",INDEX(c_CNPSummary!K:K,MATCH($P269,c_CNPSummary!$P:$P,0)))</f>
        <v/>
      </c>
      <c r="L269" s="504" t="str">
        <f>IF(AC269,"",INDEX(c_CNPSummary!L:L,MATCH($P269,c_CNPSummary!$P:$P,0)))</f>
        <v/>
      </c>
      <c r="M269" s="504" t="str">
        <f>IF(AD269,"",INDEX(c_CNPSummary!M:M,MATCH($P269,c_CNPSummary!$P:$P,0)))</f>
        <v/>
      </c>
      <c r="N269" s="504" t="str">
        <f>IF(AE269,"",INDEX(c_CNPSummary!N:N,MATCH($P269,c_CNPSummary!$P:$P,0)))</f>
        <v/>
      </c>
      <c r="P269" s="275" t="str">
        <f>EUConst_Target&amp;I246</f>
        <v>Target_</v>
      </c>
      <c r="W269" s="340" t="str">
        <f>I246</f>
        <v/>
      </c>
      <c r="Y269" s="110" t="s">
        <v>808</v>
      </c>
      <c r="Z269" s="469" t="b">
        <f>AND(CNTR_ExistSubInstEntries,OR($W269="",INDEX($Z:$Z,MATCH(EUconst_StartRow&amp;$W269,$X:$X,0))&gt;COLUMNS($Z268:Z268),INDEX($AC:$AC,MATCH(EUconst_CessationRow&amp;$W269,$AA:$AA,0))&lt;=COLUMNS($Z268:Z268),CNTR_CNRPeriodNr&lt;COLUMNS($Z268:Z268)))</f>
        <v>1</v>
      </c>
      <c r="AA269" s="469" t="b">
        <f>AND(CNTR_ExistSubInstEntries,OR($W269="",INDEX($Z:$Z,MATCH(EUconst_StartRow&amp;$W269,$X:$X,0))&gt;COLUMNS($Z268:AA268),INDEX($AC:$AC,MATCH(EUconst_CessationRow&amp;$W269,$AA:$AA,0))&lt;=COLUMNS($Z268:AA268),CNTR_CNRPeriodNr&lt;COLUMNS($Z268:AA268)))</f>
        <v>1</v>
      </c>
      <c r="AB269" s="469" t="b">
        <f>AND(CNTR_ExistSubInstEntries,OR($W269="",INDEX($Z:$Z,MATCH(EUconst_StartRow&amp;$W269,$X:$X,0))&gt;COLUMNS($Z268:AB268),INDEX($AC:$AC,MATCH(EUconst_CessationRow&amp;$W269,$AA:$AA,0))&lt;=COLUMNS($Z268:AB268),CNTR_CNRPeriodNr&lt;COLUMNS($Z268:AB268)))</f>
        <v>1</v>
      </c>
      <c r="AC269" s="469" t="b">
        <f>AND(CNTR_ExistSubInstEntries,OR($W269="",INDEX($Z:$Z,MATCH(EUconst_StartRow&amp;$W269,$X:$X,0))&gt;COLUMNS($Z268:AC268),INDEX($AC:$AC,MATCH(EUconst_CessationRow&amp;$W269,$AA:$AA,0))&lt;=COLUMNS($Z268:AC268),CNTR_CNRPeriodNr&lt;COLUMNS($Z268:AC268)))</f>
        <v>1</v>
      </c>
      <c r="AD269" s="469" t="b">
        <f>AND(CNTR_ExistSubInstEntries,OR($W269="",INDEX($Z:$Z,MATCH(EUconst_StartRow&amp;$W269,$X:$X,0))&gt;COLUMNS($Z268:AD268),INDEX($AC:$AC,MATCH(EUconst_CessationRow&amp;$W269,$AA:$AA,0))&lt;=COLUMNS($Z268:AD268),CNTR_CNRPeriodNr&lt;COLUMNS($Z268:AD268)))</f>
        <v>1</v>
      </c>
      <c r="AE269" s="469" t="b">
        <f>AND(CNTR_ExistSubInstEntries,OR($W269="",INDEX($Z:$Z,MATCH(EUconst_StartRow&amp;$W269,$X:$X,0))&gt;COLUMNS($Z268:AE268),INDEX($AC:$AC,MATCH(EUconst_CessationRow&amp;$W269,$AA:$AA,0))&lt;=COLUMNS($Z268:AE268),CNTR_CNRPeriodNr&lt;COLUMNS($Z268:AE268)))</f>
        <v>1</v>
      </c>
    </row>
    <row r="270" spans="1:31" ht="9.9499999999999993" customHeight="1" x14ac:dyDescent="0.2">
      <c r="A270" s="147"/>
      <c r="B270" s="173"/>
      <c r="C270" s="486"/>
      <c r="D270" s="1260"/>
      <c r="E270" s="1263"/>
      <c r="F270" s="1264"/>
      <c r="G270" s="1266" t="e">
        <f>INDEX(c_CNPSummary!G:G,MATCH($P270,c_CNPSummary!$P:$P,0))</f>
        <v>#N/A</v>
      </c>
      <c r="H270" s="1268" t="e">
        <f>INDEX(c_CNPSummary!H:H,MATCH($P270,c_CNPSummary!$P:$P,0))</f>
        <v>#N/A</v>
      </c>
      <c r="I270" s="505" t="str">
        <f>IF(OR(Z270,$G269="",$G269=0),"",REPT("|",SUM(I269)/$G269*28))</f>
        <v/>
      </c>
      <c r="J270" s="506" t="str">
        <f t="shared" ref="J270" si="357">IF(OR(AA270,$G269="",$G269=0),"",REPT("|",SUM(J269)/$G269*28))</f>
        <v/>
      </c>
      <c r="K270" s="506" t="str">
        <f t="shared" ref="K270" si="358">IF(OR(AB270,$G269="",$G269=0),"",REPT("|",SUM(K269)/$G269*28))</f>
        <v/>
      </c>
      <c r="L270" s="506" t="str">
        <f t="shared" ref="L270" si="359">IF(OR(AC270,$G269="",$G269=0),"",REPT("|",SUM(L269)/$G269*28))</f>
        <v/>
      </c>
      <c r="M270" s="506" t="str">
        <f t="shared" ref="M270" si="360">IF(OR(AD270,$G269="",$G269=0),"",REPT("|",SUM(M269)/$G269*28))</f>
        <v/>
      </c>
      <c r="N270" s="506" t="str">
        <f t="shared" ref="N270" si="361">IF(OR(AE270,$G269="",$G269=0),"",REPT("|",SUM(N269)/$G269*28))</f>
        <v/>
      </c>
      <c r="P270" s="507"/>
      <c r="Q270" s="344"/>
      <c r="R270" s="344"/>
      <c r="S270" s="508"/>
      <c r="W270" s="340" t="str">
        <f>W269</f>
        <v/>
      </c>
      <c r="Z270" s="469" t="b">
        <f>AND(CNTR_ExistSubInstEntries,OR($W270="",INDEX($Z:$Z,MATCH(EUconst_StartRow&amp;$W270,$X:$X,0))&gt;COLUMNS($Z269:Z269),INDEX($AC:$AC,MATCH(EUconst_CessationRow&amp;$W270,$AA:$AA,0))&lt;=COLUMNS($Z269:Z269),CNTR_CNRPeriodNr&lt;COLUMNS($Z269:Z269)))</f>
        <v>1</v>
      </c>
      <c r="AA270" s="469" t="b">
        <f>AND(CNTR_ExistSubInstEntries,OR($W270="",INDEX($Z:$Z,MATCH(EUconst_StartRow&amp;$W270,$X:$X,0))&gt;COLUMNS($Z269:AA269),INDEX($AC:$AC,MATCH(EUconst_CessationRow&amp;$W270,$AA:$AA,0))&lt;=COLUMNS($Z269:AA269),CNTR_CNRPeriodNr&lt;COLUMNS($Z269:AA269)))</f>
        <v>1</v>
      </c>
      <c r="AB270" s="469" t="b">
        <f>AND(CNTR_ExistSubInstEntries,OR($W270="",INDEX($Z:$Z,MATCH(EUconst_StartRow&amp;$W270,$X:$X,0))&gt;COLUMNS($Z269:AB269),INDEX($AC:$AC,MATCH(EUconst_CessationRow&amp;$W270,$AA:$AA,0))&lt;=COLUMNS($Z269:AB269),CNTR_CNRPeriodNr&lt;COLUMNS($Z269:AB269)))</f>
        <v>1</v>
      </c>
      <c r="AC270" s="469" t="b">
        <f>AND(CNTR_ExistSubInstEntries,OR($W270="",INDEX($Z:$Z,MATCH(EUconst_StartRow&amp;$W270,$X:$X,0))&gt;COLUMNS($Z269:AC269),INDEX($AC:$AC,MATCH(EUconst_CessationRow&amp;$W270,$AA:$AA,0))&lt;=COLUMNS($Z269:AC269),CNTR_CNRPeriodNr&lt;COLUMNS($Z269:AC269)))</f>
        <v>1</v>
      </c>
      <c r="AD270" s="469" t="b">
        <f>AND(CNTR_ExistSubInstEntries,OR($W270="",INDEX($Z:$Z,MATCH(EUconst_StartRow&amp;$W270,$X:$X,0))&gt;COLUMNS($Z269:AD269),INDEX($AC:$AC,MATCH(EUconst_CessationRow&amp;$W270,$AA:$AA,0))&lt;=COLUMNS($Z269:AD269),CNTR_CNRPeriodNr&lt;COLUMNS($Z269:AD269)))</f>
        <v>1</v>
      </c>
      <c r="AE270" s="469" t="b">
        <f>AND(CNTR_ExistSubInstEntries,OR($W270="",INDEX($Z:$Z,MATCH(EUconst_StartRow&amp;$W270,$X:$X,0))&gt;COLUMNS($Z269:AE269),INDEX($AC:$AC,MATCH(EUconst_CessationRow&amp;$W270,$AA:$AA,0))&lt;=COLUMNS($Z269:AE269),CNTR_CNRPeriodNr&lt;COLUMNS($Z269:AE269)))</f>
        <v>1</v>
      </c>
    </row>
    <row r="271" spans="1:31" ht="12.75" customHeight="1" x14ac:dyDescent="0.2">
      <c r="A271" s="147"/>
      <c r="B271" s="173"/>
      <c r="C271" s="486"/>
      <c r="D271" s="337" t="s">
        <v>118</v>
      </c>
      <c r="E271" s="962" t="str">
        <f>Translations!$B$268</f>
        <v>Wartości docelowe bezwzględnej wielkości emisji</v>
      </c>
      <c r="F271" s="963"/>
      <c r="G271" s="509" t="str">
        <f>INDEX(c_CNPSummary!G:G,MATCH($P271,c_CNPSummary!$P:$P,0))</f>
        <v/>
      </c>
      <c r="H271" s="510" t="str">
        <f>INDEX(c_CNPSummary!H:H,MATCH($P271,c_CNPSummary!$P:$P,0))</f>
        <v>t CO2e</v>
      </c>
      <c r="I271" s="511" t="str">
        <f>IF(Z271,"",INDEX(c_CNPSummary!I:I,MATCH($P271,c_CNPSummary!$P:$P,0)))</f>
        <v/>
      </c>
      <c r="J271" s="509" t="str">
        <f>IF(AA271,"",INDEX(c_CNPSummary!J:J,MATCH($P271,c_CNPSummary!$P:$P,0)))</f>
        <v/>
      </c>
      <c r="K271" s="509" t="str">
        <f>IF(AB271,"",INDEX(c_CNPSummary!K:K,MATCH($P271,c_CNPSummary!$P:$P,0)))</f>
        <v/>
      </c>
      <c r="L271" s="509" t="str">
        <f>IF(AC271,"",INDEX(c_CNPSummary!L:L,MATCH($P271,c_CNPSummary!$P:$P,0)))</f>
        <v/>
      </c>
      <c r="M271" s="509" t="str">
        <f>IF(AD271,"",INDEX(c_CNPSummary!M:M,MATCH($P271,c_CNPSummary!$P:$P,0)))</f>
        <v/>
      </c>
      <c r="N271" s="509" t="str">
        <f>IF(AE271,"",INDEX(c_CNPSummary!N:N,MATCH($P271,c_CNPSummary!$P:$P,0)))</f>
        <v/>
      </c>
      <c r="P271" s="275" t="str">
        <f>EUConst_TargetAbs&amp;I246</f>
        <v>TargetAbs_</v>
      </c>
      <c r="Q271" s="344"/>
      <c r="R271" s="344"/>
      <c r="S271" s="512"/>
      <c r="W271" s="340" t="str">
        <f t="shared" ref="W271" si="362">W270</f>
        <v/>
      </c>
      <c r="Z271" s="469" t="b">
        <f>AND(CNTR_ExistSubInstEntries,OR($W271="",INDEX($Z:$Z,MATCH(EUconst_StartRow&amp;$W271,$X:$X,0))&gt;COLUMNS($Z270:Z270),INDEX($AC:$AC,MATCH(EUconst_CessationRow&amp;$W271,$AA:$AA,0))&lt;=COLUMNS($Z270:Z270),CNTR_CNRPeriodNr&lt;COLUMNS($Z270:Z270)))</f>
        <v>1</v>
      </c>
      <c r="AA271" s="469" t="b">
        <f>AND(CNTR_ExistSubInstEntries,OR($W271="",INDEX($Z:$Z,MATCH(EUconst_StartRow&amp;$W271,$X:$X,0))&gt;COLUMNS($Z270:AA270),INDEX($AC:$AC,MATCH(EUconst_CessationRow&amp;$W271,$AA:$AA,0))&lt;=COLUMNS($Z270:AA270),CNTR_CNRPeriodNr&lt;COLUMNS($Z270:AA270)))</f>
        <v>1</v>
      </c>
      <c r="AB271" s="469" t="b">
        <f>AND(CNTR_ExistSubInstEntries,OR($W271="",INDEX($Z:$Z,MATCH(EUconst_StartRow&amp;$W271,$X:$X,0))&gt;COLUMNS($Z270:AB270),INDEX($AC:$AC,MATCH(EUconst_CessationRow&amp;$W271,$AA:$AA,0))&lt;=COLUMNS($Z270:AB270),CNTR_CNRPeriodNr&lt;COLUMNS($Z270:AB270)))</f>
        <v>1</v>
      </c>
      <c r="AC271" s="469" t="b">
        <f>AND(CNTR_ExistSubInstEntries,OR($W271="",INDEX($Z:$Z,MATCH(EUconst_StartRow&amp;$W271,$X:$X,0))&gt;COLUMNS($Z270:AC270),INDEX($AC:$AC,MATCH(EUconst_CessationRow&amp;$W271,$AA:$AA,0))&lt;=COLUMNS($Z270:AC270),CNTR_CNRPeriodNr&lt;COLUMNS($Z270:AC270)))</f>
        <v>1</v>
      </c>
      <c r="AD271" s="469" t="b">
        <f>AND(CNTR_ExistSubInstEntries,OR($W271="",INDEX($Z:$Z,MATCH(EUconst_StartRow&amp;$W271,$X:$X,0))&gt;COLUMNS($Z270:AD270),INDEX($AC:$AC,MATCH(EUconst_CessationRow&amp;$W271,$AA:$AA,0))&lt;=COLUMNS($Z270:AD270),CNTR_CNRPeriodNr&lt;COLUMNS($Z270:AD270)))</f>
        <v>1</v>
      </c>
      <c r="AE271" s="469" t="b">
        <f>AND(CNTR_ExistSubInstEntries,OR($W271="",INDEX($Z:$Z,MATCH(EUconst_StartRow&amp;$W271,$X:$X,0))&gt;COLUMNS($Z270:AE270),INDEX($AC:$AC,MATCH(EUconst_CessationRow&amp;$W271,$AA:$AA,0))&lt;=COLUMNS($Z270:AE270),CNTR_CNRPeriodNr&lt;COLUMNS($Z270:AE270)))</f>
        <v>1</v>
      </c>
    </row>
    <row r="272" spans="1:31" ht="5.0999999999999996" customHeight="1" x14ac:dyDescent="0.2">
      <c r="C272" s="486"/>
      <c r="D272" s="1144"/>
      <c r="E272" s="1144"/>
      <c r="F272" s="1144"/>
      <c r="G272" s="1144"/>
      <c r="H272" s="1144"/>
      <c r="I272" s="1144"/>
      <c r="J272" s="1144"/>
      <c r="K272" s="1144"/>
      <c r="L272" s="1144"/>
      <c r="M272" s="1144"/>
      <c r="N272" s="1257"/>
    </row>
    <row r="273" spans="1:31" ht="12.75" customHeight="1" x14ac:dyDescent="0.2">
      <c r="C273" s="486"/>
      <c r="D273" s="247" t="s">
        <v>1430</v>
      </c>
      <c r="E273" s="266" t="str">
        <f>Translations!$B$629</f>
        <v>Wartości docelowe specyficznych względnych wielkości emisji (informacje pobrane z akrusza „c_CNPSummary”)</v>
      </c>
      <c r="H273" s="498"/>
      <c r="L273" s="499"/>
      <c r="N273" s="492"/>
      <c r="P273" s="488"/>
      <c r="Q273" s="344"/>
      <c r="R273" s="500"/>
      <c r="S273" s="195"/>
    </row>
    <row r="274" spans="1:31" ht="5.0999999999999996" customHeight="1" x14ac:dyDescent="0.2">
      <c r="C274" s="486"/>
      <c r="D274" s="1144"/>
      <c r="E274" s="1144"/>
      <c r="F274" s="1144"/>
      <c r="G274" s="1144"/>
      <c r="H274" s="1144"/>
      <c r="I274" s="1144"/>
      <c r="J274" s="1144"/>
      <c r="K274" s="1144"/>
      <c r="L274" s="1144"/>
      <c r="M274" s="1144"/>
      <c r="N274" s="1257"/>
    </row>
    <row r="275" spans="1:31" ht="25.5" customHeight="1" x14ac:dyDescent="0.2">
      <c r="C275" s="486"/>
      <c r="D275" s="354"/>
      <c r="E275" s="354"/>
      <c r="F275" s="354"/>
      <c r="G275" s="354"/>
      <c r="H275" s="355" t="str">
        <f>Translations!$B$271</f>
        <v>Wartość wyjściowa</v>
      </c>
      <c r="I275" s="1258">
        <f t="shared" ref="I275" si="363">INDEX(EUconst_EndOfPeriods,Z252)</f>
        <v>2025</v>
      </c>
      <c r="J275" s="943">
        <f t="shared" ref="J275" si="364">INDEX(EUconst_EndOfPeriods,AA252)</f>
        <v>2030</v>
      </c>
      <c r="K275" s="943">
        <f t="shared" ref="K275" si="365">INDEX(EUconst_EndOfPeriods,AB252)</f>
        <v>2035</v>
      </c>
      <c r="L275" s="943">
        <f t="shared" ref="L275" si="366">INDEX(EUconst_EndOfPeriods,AC252)</f>
        <v>2040</v>
      </c>
      <c r="M275" s="943">
        <f t="shared" ref="M275" si="367">INDEX(EUconst_EndOfPeriods,AD252)</f>
        <v>2045</v>
      </c>
      <c r="N275" s="943">
        <f t="shared" ref="N275" si="368">INDEX(EUconst_EndOfPeriods,AE252)</f>
        <v>2050</v>
      </c>
    </row>
    <row r="276" spans="1:31" ht="12.75" customHeight="1" x14ac:dyDescent="0.2">
      <c r="C276" s="486"/>
      <c r="D276" s="354"/>
      <c r="E276" s="354"/>
      <c r="F276" s="354"/>
      <c r="G276" s="354"/>
      <c r="H276" s="513" t="str">
        <f>H269</f>
        <v/>
      </c>
      <c r="I276" s="1259"/>
      <c r="J276" s="944"/>
      <c r="K276" s="944"/>
      <c r="L276" s="944"/>
      <c r="M276" s="944"/>
      <c r="N276" s="944"/>
      <c r="W276" s="110" t="s">
        <v>711</v>
      </c>
      <c r="Z276" s="469">
        <f>I275</f>
        <v>2025</v>
      </c>
      <c r="AA276" s="469">
        <f t="shared" ref="AA276" si="369">J275</f>
        <v>2030</v>
      </c>
      <c r="AB276" s="469">
        <f t="shared" ref="AB276" si="370">K275</f>
        <v>2035</v>
      </c>
      <c r="AC276" s="469">
        <f t="shared" ref="AC276" si="371">L275</f>
        <v>2040</v>
      </c>
      <c r="AD276" s="469">
        <f t="shared" ref="AD276" si="372">M275</f>
        <v>2045</v>
      </c>
      <c r="AE276" s="469">
        <f t="shared" ref="AE276" si="373">N275</f>
        <v>2050</v>
      </c>
    </row>
    <row r="277" spans="1:31" ht="12.75" customHeight="1" x14ac:dyDescent="0.2">
      <c r="A277" s="147"/>
      <c r="B277" s="173"/>
      <c r="C277" s="486"/>
      <c r="D277" s="337" t="s">
        <v>117</v>
      </c>
      <c r="E277" s="931" t="str">
        <f>Translations!$B$272</f>
        <v>W odniesieniu do wartości bazowej</v>
      </c>
      <c r="F277" s="931"/>
      <c r="G277" s="932"/>
      <c r="H277" s="85" t="str">
        <f>INDEX(c_CNPSummary!H:H,MATCH($P277,c_CNPSummary!$P:$P,0))</f>
        <v/>
      </c>
      <c r="I277" s="86" t="str">
        <f>IF(Z277,"",INDEX(c_CNPSummary!I:I,MATCH($P277,c_CNPSummary!$P:$P,0)))</f>
        <v/>
      </c>
      <c r="J277" s="87" t="str">
        <f>IF(AA277,"",INDEX(c_CNPSummary!J:J,MATCH($P277,c_CNPSummary!$P:$P,0)))</f>
        <v/>
      </c>
      <c r="K277" s="87" t="str">
        <f>IF(AB277,"",INDEX(c_CNPSummary!K:K,MATCH($P277,c_CNPSummary!$P:$P,0)))</f>
        <v/>
      </c>
      <c r="L277" s="87" t="str">
        <f>IF(AC277,"",INDEX(c_CNPSummary!L:L,MATCH($P277,c_CNPSummary!$P:$P,0)))</f>
        <v/>
      </c>
      <c r="M277" s="87" t="str">
        <f>IF(AD277,"",INDEX(c_CNPSummary!M:M,MATCH($P277,c_CNPSummary!$P:$P,0)))</f>
        <v/>
      </c>
      <c r="N277" s="87" t="str">
        <f>IF(AE277,"",INDEX(c_CNPSummary!N:N,MATCH($P277,c_CNPSummary!$P:$P,0)))</f>
        <v/>
      </c>
      <c r="P277" s="275" t="str">
        <f>EUconst_SubRelToBaseline&amp;I246</f>
        <v>RelBL_</v>
      </c>
      <c r="Q277" s="344"/>
      <c r="R277" s="344"/>
      <c r="S277" s="195"/>
      <c r="W277" s="340" t="str">
        <f>I246</f>
        <v/>
      </c>
      <c r="Y277" s="110" t="s">
        <v>808</v>
      </c>
      <c r="Z277" s="469" t="b">
        <f>AND(CNTR_ExistSubInstEntries,OR($W277="",INDEX($Z:$Z,MATCH(EUconst_StartRow&amp;$W277,$X:$X,0))&gt;COLUMNS($Z276:Z276),INDEX($AC:$AC,MATCH(EUconst_CessationRow&amp;$W277,$AA:$AA,0))&lt;=COLUMNS($Z276:Z276),CNTR_CNRPeriodNr&lt;COLUMNS($Z276:Z276)))</f>
        <v>1</v>
      </c>
      <c r="AA277" s="469" t="b">
        <f>AND(CNTR_ExistSubInstEntries,OR($W277="",INDEX($Z:$Z,MATCH(EUconst_StartRow&amp;$W277,$X:$X,0))&gt;COLUMNS($Z276:AA276),INDEX($AC:$AC,MATCH(EUconst_CessationRow&amp;$W277,$AA:$AA,0))&lt;=COLUMNS($Z276:AA276),CNTR_CNRPeriodNr&lt;COLUMNS($Z276:AA276)))</f>
        <v>1</v>
      </c>
      <c r="AB277" s="469" t="b">
        <f>AND(CNTR_ExistSubInstEntries,OR($W277="",INDEX($Z:$Z,MATCH(EUconst_StartRow&amp;$W277,$X:$X,0))&gt;COLUMNS($Z276:AB276),INDEX($AC:$AC,MATCH(EUconst_CessationRow&amp;$W277,$AA:$AA,0))&lt;=COLUMNS($Z276:AB276),CNTR_CNRPeriodNr&lt;COLUMNS($Z276:AB276)))</f>
        <v>1</v>
      </c>
      <c r="AC277" s="469" t="b">
        <f>AND(CNTR_ExistSubInstEntries,OR($W277="",INDEX($Z:$Z,MATCH(EUconst_StartRow&amp;$W277,$X:$X,0))&gt;COLUMNS($Z276:AC276),INDEX($AC:$AC,MATCH(EUconst_CessationRow&amp;$W277,$AA:$AA,0))&lt;=COLUMNS($Z276:AC276),CNTR_CNRPeriodNr&lt;COLUMNS($Z276:AC276)))</f>
        <v>1</v>
      </c>
      <c r="AD277" s="469" t="b">
        <f>AND(CNTR_ExistSubInstEntries,OR($W277="",INDEX($Z:$Z,MATCH(EUconst_StartRow&amp;$W277,$X:$X,0))&gt;COLUMNS($Z276:AD276),INDEX($AC:$AC,MATCH(EUconst_CessationRow&amp;$W277,$AA:$AA,0))&lt;=COLUMNS($Z276:AD276),CNTR_CNRPeriodNr&lt;COLUMNS($Z276:AD276)))</f>
        <v>1</v>
      </c>
      <c r="AE277" s="469" t="b">
        <f>AND(CNTR_ExistSubInstEntries,OR($W277="",INDEX($Z:$Z,MATCH(EUconst_StartRow&amp;$W277,$X:$X,0))&gt;COLUMNS($Z276:AE276),INDEX($AC:$AC,MATCH(EUconst_CessationRow&amp;$W277,$AA:$AA,0))&lt;=COLUMNS($Z276:AE276),CNTR_CNRPeriodNr&lt;COLUMNS($Z276:AE276)))</f>
        <v>1</v>
      </c>
    </row>
    <row r="278" spans="1:31" ht="12.75" customHeight="1" x14ac:dyDescent="0.2">
      <c r="A278" s="147"/>
      <c r="B278" s="173"/>
      <c r="C278" s="486"/>
      <c r="D278" s="337" t="s">
        <v>118</v>
      </c>
      <c r="E278" s="933" t="str">
        <f>Translations!$B$273</f>
        <v>W odniesieniu do wartości benchmarku</v>
      </c>
      <c r="F278" s="933"/>
      <c r="G278" s="934"/>
      <c r="H278" s="88" t="str">
        <f>IFERROR(IF(INDEX(c_CNPSummary!$E$1465:$E$1487,MATCH($I246,CNTR_SubInstListNames,0))&gt;20,Euconst_NA,INDEX(c_CNPSummary!H:H,MATCH($P278,c_CNPSummary!$P:$P,0))),"")</f>
        <v/>
      </c>
      <c r="I278" s="89" t="str">
        <f>IFERROR(IF(Z278,"",IF(INDEX(c_CNPSummary!$E$1465:$E$1487,MATCH($I246,CNTR_SubInstListNames,0))&gt;20,Euconst_NA,INDEX(c_CNPSummary!I:I,MATCH($P278,c_CNPSummary!$P:$P,0)))),"")</f>
        <v/>
      </c>
      <c r="J278" s="90" t="str">
        <f>IFERROR(IF(AA278,"",IF(INDEX(c_CNPSummary!$E$1465:$E$1487,MATCH($I246,CNTR_SubInstListNames,0))&gt;20,Euconst_NA,INDEX(c_CNPSummary!J:J,MATCH($P278,c_CNPSummary!$P:$P,0)))),"")</f>
        <v/>
      </c>
      <c r="K278" s="90" t="str">
        <f>IFERROR(IF(AB278,"",IF(INDEX(c_CNPSummary!$E$1465:$E$1487,MATCH($I246,CNTR_SubInstListNames,0))&gt;20,Euconst_NA,INDEX(c_CNPSummary!K:K,MATCH($P278,c_CNPSummary!$P:$P,0)))),"")</f>
        <v/>
      </c>
      <c r="L278" s="90" t="str">
        <f>IFERROR(IF(AC278,"",IF(INDEX(c_CNPSummary!$E$1465:$E$1487,MATCH($I246,CNTR_SubInstListNames,0))&gt;20,Euconst_NA,INDEX(c_CNPSummary!L:L,MATCH($P278,c_CNPSummary!$P:$P,0)))),"")</f>
        <v/>
      </c>
      <c r="M278" s="90" t="str">
        <f>IFERROR(IF(AD278,"",IF(INDEX(c_CNPSummary!$E$1465:$E$1487,MATCH($I246,CNTR_SubInstListNames,0))&gt;20,Euconst_NA,INDEX(c_CNPSummary!M:M,MATCH($P278,c_CNPSummary!$P:$P,0)))),"")</f>
        <v/>
      </c>
      <c r="N278" s="90" t="str">
        <f>IFERROR(IF(AE278,"",IF(INDEX(c_CNPSummary!$E$1465:$E$1487,MATCH($I246,CNTR_SubInstListNames,0))&gt;20,Euconst_NA,INDEX(c_CNPSummary!N:N,MATCH($P278,c_CNPSummary!$P:$P,0)))),"")</f>
        <v/>
      </c>
      <c r="P278" s="275" t="str">
        <f>EUconst_SubRelToBM&amp;I246</f>
        <v>RelBM_</v>
      </c>
      <c r="Q278" s="344"/>
      <c r="R278" s="344"/>
      <c r="S278" s="195"/>
      <c r="W278" s="340" t="str">
        <f>W277</f>
        <v/>
      </c>
      <c r="Z278" s="469" t="b">
        <f>AND(CNTR_ExistSubInstEntries,OR($W278="",INDEX($Z:$Z,MATCH(EUconst_StartRow&amp;$W278,$X:$X,0))&gt;COLUMNS($Z277:Z277),INDEX($AC:$AC,MATCH(EUconst_CessationRow&amp;$W278,$AA:$AA,0))&lt;=COLUMNS($Z277:Z277),CNTR_CNRPeriodNr&lt;COLUMNS($Z277:Z277)))</f>
        <v>1</v>
      </c>
      <c r="AA278" s="469" t="b">
        <f>AND(CNTR_ExistSubInstEntries,OR($W278="",INDEX($Z:$Z,MATCH(EUconst_StartRow&amp;$W278,$X:$X,0))&gt;COLUMNS($Z277:AA277),INDEX($AC:$AC,MATCH(EUconst_CessationRow&amp;$W278,$AA:$AA,0))&lt;=COLUMNS($Z277:AA277),CNTR_CNRPeriodNr&lt;COLUMNS($Z277:AA277)))</f>
        <v>1</v>
      </c>
      <c r="AB278" s="469" t="b">
        <f>AND(CNTR_ExistSubInstEntries,OR($W278="",INDEX($Z:$Z,MATCH(EUconst_StartRow&amp;$W278,$X:$X,0))&gt;COLUMNS($Z277:AB277),INDEX($AC:$AC,MATCH(EUconst_CessationRow&amp;$W278,$AA:$AA,0))&lt;=COLUMNS($Z277:AB277),CNTR_CNRPeriodNr&lt;COLUMNS($Z277:AB277)))</f>
        <v>1</v>
      </c>
      <c r="AC278" s="469" t="b">
        <f>AND(CNTR_ExistSubInstEntries,OR($W278="",INDEX($Z:$Z,MATCH(EUconst_StartRow&amp;$W278,$X:$X,0))&gt;COLUMNS($Z277:AC277),INDEX($AC:$AC,MATCH(EUconst_CessationRow&amp;$W278,$AA:$AA,0))&lt;=COLUMNS($Z277:AC277),CNTR_CNRPeriodNr&lt;COLUMNS($Z277:AC277)))</f>
        <v>1</v>
      </c>
      <c r="AD278" s="469" t="b">
        <f>AND(CNTR_ExistSubInstEntries,OR($W278="",INDEX($Z:$Z,MATCH(EUconst_StartRow&amp;$W278,$X:$X,0))&gt;COLUMNS($Z277:AD277),INDEX($AC:$AC,MATCH(EUconst_CessationRow&amp;$W278,$AA:$AA,0))&lt;=COLUMNS($Z277:AD277),CNTR_CNRPeriodNr&lt;COLUMNS($Z277:AD277)))</f>
        <v>1</v>
      </c>
      <c r="AE278" s="469" t="b">
        <f>AND(CNTR_ExistSubInstEntries,OR($W278="",INDEX($Z:$Z,MATCH(EUconst_StartRow&amp;$W278,$X:$X,0))&gt;COLUMNS($Z277:AE277),INDEX($AC:$AC,MATCH(EUconst_CessationRow&amp;$W278,$AA:$AA,0))&lt;=COLUMNS($Z277:AE277),CNTR_CNRPeriodNr&lt;COLUMNS($Z277:AE277)))</f>
        <v>1</v>
      </c>
    </row>
    <row r="279" spans="1:31" ht="5.0999999999999996" customHeight="1" x14ac:dyDescent="0.2">
      <c r="A279" s="147"/>
      <c r="B279" s="173"/>
      <c r="C279" s="486"/>
      <c r="D279" s="345"/>
      <c r="E279" s="456"/>
      <c r="F279" s="456"/>
      <c r="G279" s="456"/>
      <c r="H279" s="487"/>
      <c r="I279" s="20"/>
      <c r="J279" s="20"/>
      <c r="K279" s="21"/>
      <c r="L279" s="20"/>
      <c r="M279" s="20"/>
      <c r="N279" s="22"/>
      <c r="P279" s="488"/>
      <c r="Q279" s="344"/>
      <c r="R279" s="344"/>
      <c r="S279" s="195"/>
    </row>
    <row r="280" spans="1:31" ht="12.75" customHeight="1" x14ac:dyDescent="0.2">
      <c r="C280" s="486"/>
      <c r="D280" s="247" t="s">
        <v>1376</v>
      </c>
      <c r="E280" s="266" t="str">
        <f>Translations!$B$615</f>
        <v>Osiągnięcie wartości docelowych</v>
      </c>
      <c r="H280" s="498"/>
      <c r="L280" s="499"/>
      <c r="N280" s="492"/>
      <c r="P280" s="488"/>
      <c r="Q280" s="344"/>
      <c r="R280" s="500"/>
      <c r="S280" s="195"/>
    </row>
    <row r="281" spans="1:31" ht="25.5" customHeight="1" x14ac:dyDescent="0.2">
      <c r="C281" s="486"/>
      <c r="D281" s="354"/>
      <c r="E281" s="852" t="str">
        <f>Translations!$B$630</f>
        <v>Na podstawie wprowadzonych powyżej wartości osiągnięcie wartości docelowych specyficznych emisji oraz, jeśeli dotyczy, wartości docelowych bezwzględnej wielkości emisji, jest automatycznie obliczana Based on the entries above the achievement of the specific emission targets and, where relevant, the absolute emission targets is automatically calculated. In addition, an indication of whether a planned cessation has indeed occurred is given.</v>
      </c>
      <c r="F281" s="852"/>
      <c r="G281" s="852"/>
      <c r="H281" s="852"/>
      <c r="I281" s="852"/>
      <c r="J281" s="852"/>
      <c r="K281" s="852"/>
      <c r="L281" s="852"/>
      <c r="M281" s="852"/>
      <c r="N281" s="1246"/>
    </row>
    <row r="282" spans="1:31" ht="12.75" customHeight="1" x14ac:dyDescent="0.2">
      <c r="C282" s="486"/>
      <c r="D282" s="354"/>
      <c r="E282" s="354"/>
      <c r="F282" s="354"/>
      <c r="G282" s="354"/>
      <c r="H282" s="514"/>
      <c r="I282" s="272">
        <f t="shared" ref="I282" si="374">INDEX(EUconst_EndOfPeriods,Z252)</f>
        <v>2025</v>
      </c>
      <c r="J282" s="358">
        <f t="shared" ref="J282" si="375">INDEX(EUconst_EndOfPeriods,AA252)</f>
        <v>2030</v>
      </c>
      <c r="K282" s="358">
        <f t="shared" ref="K282" si="376">INDEX(EUconst_EndOfPeriods,AB252)</f>
        <v>2035</v>
      </c>
      <c r="L282" s="358">
        <f t="shared" ref="L282" si="377">INDEX(EUconst_EndOfPeriods,AC252)</f>
        <v>2040</v>
      </c>
      <c r="M282" s="358">
        <f t="shared" ref="M282" si="378">INDEX(EUconst_EndOfPeriods,AD252)</f>
        <v>2045</v>
      </c>
      <c r="N282" s="358">
        <f t="shared" ref="N282" si="379">INDEX(EUconst_EndOfPeriods,AE252)</f>
        <v>2050</v>
      </c>
      <c r="W282" s="110" t="s">
        <v>711</v>
      </c>
      <c r="Z282" s="469">
        <f>I282</f>
        <v>2025</v>
      </c>
      <c r="AA282" s="469">
        <f t="shared" ref="AA282" si="380">J282</f>
        <v>2030</v>
      </c>
      <c r="AB282" s="469">
        <f t="shared" ref="AB282" si="381">K282</f>
        <v>2035</v>
      </c>
      <c r="AC282" s="469">
        <f t="shared" ref="AC282" si="382">L282</f>
        <v>2040</v>
      </c>
      <c r="AD282" s="469">
        <f t="shared" ref="AD282" si="383">M282</f>
        <v>2045</v>
      </c>
      <c r="AE282" s="469">
        <f t="shared" ref="AE282" si="384">N282</f>
        <v>2050</v>
      </c>
    </row>
    <row r="283" spans="1:31" ht="12.75" customHeight="1" x14ac:dyDescent="0.2">
      <c r="A283" s="147"/>
      <c r="B283" s="173"/>
      <c r="C283" s="486"/>
      <c r="D283" s="337" t="s">
        <v>117</v>
      </c>
      <c r="E283" s="931" t="str">
        <f>Translations!$B$631</f>
        <v>Osiągnięto wartości docelowe dla specyficznych emisji</v>
      </c>
      <c r="F283" s="931"/>
      <c r="G283" s="931"/>
      <c r="H283" s="1247"/>
      <c r="I283" s="93" t="str">
        <f>IF(OR(I282&gt;CNTR_ReportingYear-1,COLUMNS($I282:I282)&lt;$Z246,COLUMNS($I282:I282)&gt;=$AC246),"",IF(I255="",FALSE,I255&lt;=I269))</f>
        <v/>
      </c>
      <c r="J283" s="94" t="str">
        <f>IF(OR(J282&gt;CNTR_ReportingYear-1,COLUMNS($I282:J282)&lt;$Z246,COLUMNS($I282:J282)&gt;=$AC246),"",IF(J255="",FALSE,J255&lt;=J269))</f>
        <v/>
      </c>
      <c r="K283" s="94" t="str">
        <f>IF(OR(K282&gt;CNTR_ReportingYear-1,COLUMNS($I282:K282)&lt;$Z246,COLUMNS($I282:K282)&gt;=$AC246),"",IF(K255="",FALSE,K255&lt;=K269))</f>
        <v/>
      </c>
      <c r="L283" s="94" t="str">
        <f>IF(OR(L282&gt;CNTR_ReportingYear-1,COLUMNS($I282:L282)&lt;$Z246,COLUMNS($I282:L282)&gt;=$AC246),"",IF(L255="",FALSE,L255&lt;=L269))</f>
        <v/>
      </c>
      <c r="M283" s="94" t="str">
        <f>IF(OR(M282&gt;CNTR_ReportingYear-1,COLUMNS($I282:M282)&lt;$Z246,COLUMNS($I282:M282)&gt;=$AC246),"",IF(M255="",FALSE,M255&lt;=M269))</f>
        <v/>
      </c>
      <c r="N283" s="94" t="str">
        <f>IF(OR(N282&gt;CNTR_ReportingYear-1,COLUMNS($I282:N282)&lt;$Z246,COLUMNS($I282:N282)&gt;=$AC246),"",IF(N255="",FALSE,N255&lt;=N269))</f>
        <v/>
      </c>
      <c r="Q283" s="344"/>
      <c r="R283" s="344"/>
      <c r="S283" s="195"/>
      <c r="W283" s="340" t="str">
        <f>I246</f>
        <v/>
      </c>
      <c r="Y283" s="110" t="s">
        <v>808</v>
      </c>
      <c r="Z283" s="469" t="b">
        <f>AND(CNTR_ExistSubInstEntries,OR($W283="",INDEX($Z:$Z,MATCH(EUconst_StartRow&amp;$W283,$X:$X,0))&gt;COLUMNS($Z282:Z282),INDEX($AC:$AC,MATCH(EUconst_CessationRow&amp;$W283,$AA:$AA,0))&lt;=COLUMNS($Z282:Z282),CNTR_CNRPeriodNr&lt;COLUMNS($Z282:Z282)))</f>
        <v>1</v>
      </c>
      <c r="AA283" s="469" t="b">
        <f>AND(CNTR_ExistSubInstEntries,OR($W283="",INDEX($Z:$Z,MATCH(EUconst_StartRow&amp;$W283,$X:$X,0))&gt;COLUMNS($Z282:AA282),INDEX($AC:$AC,MATCH(EUconst_CessationRow&amp;$W283,$AA:$AA,0))&lt;=COLUMNS($Z282:AA282),CNTR_CNRPeriodNr&lt;COLUMNS($Z282:AA282)))</f>
        <v>1</v>
      </c>
      <c r="AB283" s="469" t="b">
        <f>AND(CNTR_ExistSubInstEntries,OR($W283="",INDEX($Z:$Z,MATCH(EUconst_StartRow&amp;$W283,$X:$X,0))&gt;COLUMNS($Z282:AB282),INDEX($AC:$AC,MATCH(EUconst_CessationRow&amp;$W283,$AA:$AA,0))&lt;=COLUMNS($Z282:AB282),CNTR_CNRPeriodNr&lt;COLUMNS($Z282:AB282)))</f>
        <v>1</v>
      </c>
      <c r="AC283" s="469" t="b">
        <f>AND(CNTR_ExistSubInstEntries,OR($W283="",INDEX($Z:$Z,MATCH(EUconst_StartRow&amp;$W283,$X:$X,0))&gt;COLUMNS($Z282:AC282),INDEX($AC:$AC,MATCH(EUconst_CessationRow&amp;$W283,$AA:$AA,0))&lt;=COLUMNS($Z282:AC282),CNTR_CNRPeriodNr&lt;COLUMNS($Z282:AC282)))</f>
        <v>1</v>
      </c>
      <c r="AD283" s="469" t="b">
        <f>AND(CNTR_ExistSubInstEntries,OR($W283="",INDEX($Z:$Z,MATCH(EUconst_StartRow&amp;$W283,$X:$X,0))&gt;COLUMNS($Z282:AD282),INDEX($AC:$AC,MATCH(EUconst_CessationRow&amp;$W283,$AA:$AA,0))&lt;=COLUMNS($Z282:AD282),CNTR_CNRPeriodNr&lt;COLUMNS($Z282:AD282)))</f>
        <v>1</v>
      </c>
      <c r="AE283" s="469" t="b">
        <f>AND(CNTR_ExistSubInstEntries,OR($W283="",INDEX($Z:$Z,MATCH(EUconst_StartRow&amp;$W283,$X:$X,0))&gt;COLUMNS($Z282:AE282),INDEX($AC:$AC,MATCH(EUconst_CessationRow&amp;$W283,$AA:$AA,0))&lt;=COLUMNS($Z282:AE282),CNTR_CNRPeriodNr&lt;COLUMNS($Z282:AE282)))</f>
        <v>1</v>
      </c>
    </row>
    <row r="284" spans="1:31" ht="12.75" customHeight="1" x14ac:dyDescent="0.2">
      <c r="A284" s="147"/>
      <c r="B284" s="173"/>
      <c r="C284" s="486"/>
      <c r="D284" s="337" t="s">
        <v>118</v>
      </c>
      <c r="E284" s="1248" t="str">
        <f>Translations!$B$632</f>
        <v>Osiągnięto wartości docelowe dla bezwzględnych emisji</v>
      </c>
      <c r="F284" s="1248"/>
      <c r="G284" s="1248"/>
      <c r="H284" s="1249"/>
      <c r="I284" s="95" t="str">
        <f>IF(OR(I282&gt;CNTR_ReportingYear-1,COLUMNS($I282:I282)&lt;$Z246,COLUMNS($I282:I282)&gt;=$AC246),"",IF(I271="",Euconst_NA,IF(I256="",FALSE,I256&lt;=I271)))</f>
        <v/>
      </c>
      <c r="J284" s="96" t="str">
        <f>IF(OR(J282&gt;CNTR_ReportingYear-1,COLUMNS($I282:J282)&lt;$Z246,COLUMNS($I282:J282)&gt;=$AC246),"",IF(J271="",Euconst_NA,IF(J256="",FALSE,J256&lt;=J271)))</f>
        <v/>
      </c>
      <c r="K284" s="96" t="str">
        <f>IF(OR(K282&gt;CNTR_ReportingYear-1,COLUMNS($I282:K282)&lt;$Z246,COLUMNS($I282:K282)&gt;=$AC246),"",IF(K271="",Euconst_NA,IF(K256="",FALSE,K256&lt;=K271)))</f>
        <v/>
      </c>
      <c r="L284" s="96" t="str">
        <f>IF(OR(L282&gt;CNTR_ReportingYear-1,COLUMNS($I282:L282)&lt;$Z246,COLUMNS($I282:L282)&gt;=$AC246),"",IF(L271="",Euconst_NA,IF(L256="",FALSE,L256&lt;=L271)))</f>
        <v/>
      </c>
      <c r="M284" s="96" t="str">
        <f>IF(OR(M282&gt;CNTR_ReportingYear-1,COLUMNS($I282:M282)&lt;$Z246,COLUMNS($I282:M282)&gt;=$AC246),"",IF(M271="",Euconst_NA,IF(M256="",FALSE,M256&lt;=M271)))</f>
        <v/>
      </c>
      <c r="N284" s="96" t="str">
        <f>IF(OR(N282&gt;CNTR_ReportingYear-1,COLUMNS($I282:N282)&lt;$Z246,COLUMNS($I282:N282)&gt;=$AC246),"",IF(N271="",Euconst_NA,IF(N256="",FALSE,N256&lt;=N271)))</f>
        <v/>
      </c>
      <c r="Q284" s="344"/>
      <c r="R284" s="344"/>
      <c r="S284" s="195"/>
      <c r="W284" s="340" t="str">
        <f>W283</f>
        <v/>
      </c>
      <c r="Z284" s="469" t="b">
        <f>AND(CNTR_ExistSubInstEntries,OR($W284="",INDEX($Z:$Z,MATCH(EUconst_StartRow&amp;$W284,$X:$X,0))&gt;COLUMNS($Z283:Z283),INDEX($AC:$AC,MATCH(EUconst_CessationRow&amp;$W284,$AA:$AA,0))&lt;=COLUMNS($Z283:Z283),CNTR_CNRPeriodNr&lt;COLUMNS($Z283:Z283)))</f>
        <v>1</v>
      </c>
      <c r="AA284" s="469" t="b">
        <f>AND(CNTR_ExistSubInstEntries,OR($W284="",INDEX($Z:$Z,MATCH(EUconst_StartRow&amp;$W284,$X:$X,0))&gt;COLUMNS($Z283:AA283),INDEX($AC:$AC,MATCH(EUconst_CessationRow&amp;$W284,$AA:$AA,0))&lt;=COLUMNS($Z283:AA283),CNTR_CNRPeriodNr&lt;COLUMNS($Z283:AA283)))</f>
        <v>1</v>
      </c>
      <c r="AB284" s="469" t="b">
        <f>AND(CNTR_ExistSubInstEntries,OR($W284="",INDEX($Z:$Z,MATCH(EUconst_StartRow&amp;$W284,$X:$X,0))&gt;COLUMNS($Z283:AB283),INDEX($AC:$AC,MATCH(EUconst_CessationRow&amp;$W284,$AA:$AA,0))&lt;=COLUMNS($Z283:AB283),CNTR_CNRPeriodNr&lt;COLUMNS($Z283:AB283)))</f>
        <v>1</v>
      </c>
      <c r="AC284" s="469" t="b">
        <f>AND(CNTR_ExistSubInstEntries,OR($W284="",INDEX($Z:$Z,MATCH(EUconst_StartRow&amp;$W284,$X:$X,0))&gt;COLUMNS($Z283:AC283),INDEX($AC:$AC,MATCH(EUconst_CessationRow&amp;$W284,$AA:$AA,0))&lt;=COLUMNS($Z283:AC283),CNTR_CNRPeriodNr&lt;COLUMNS($Z283:AC283)))</f>
        <v>1</v>
      </c>
      <c r="AD284" s="469" t="b">
        <f>AND(CNTR_ExistSubInstEntries,OR($W284="",INDEX($Z:$Z,MATCH(EUconst_StartRow&amp;$W284,$X:$X,0))&gt;COLUMNS($Z283:AD283),INDEX($AC:$AC,MATCH(EUconst_CessationRow&amp;$W284,$AA:$AA,0))&lt;=COLUMNS($Z283:AD283),CNTR_CNRPeriodNr&lt;COLUMNS($Z283:AD283)))</f>
        <v>1</v>
      </c>
      <c r="AE284" s="469" t="b">
        <f>AND(CNTR_ExistSubInstEntries,OR($W284="",INDEX($Z:$Z,MATCH(EUconst_StartRow&amp;$W284,$X:$X,0))&gt;COLUMNS($Z283:AE283),INDEX($AC:$AC,MATCH(EUconst_CessationRow&amp;$W284,$AA:$AA,0))&lt;=COLUMNS($Z283:AE283),CNTR_CNRPeriodNr&lt;COLUMNS($Z283:AE283)))</f>
        <v>1</v>
      </c>
    </row>
    <row r="285" spans="1:31" ht="12.75" customHeight="1" thickBot="1" x14ac:dyDescent="0.25">
      <c r="A285" s="147"/>
      <c r="B285" s="173"/>
      <c r="C285" s="486"/>
      <c r="D285" s="337" t="s">
        <v>119</v>
      </c>
      <c r="E285" s="1250" t="s">
        <v>809</v>
      </c>
      <c r="F285" s="1250"/>
      <c r="G285" s="1250"/>
      <c r="H285" s="1251"/>
      <c r="I285" s="97" t="str">
        <f>IF(OR(I282&gt;CNTR_ReportingYear-1,COLUMNS($I282:I282)&lt;$Z246,COLUMNS($I282:I282)&gt;$AC246),"",IF(COLUMNS($I282:I282)&lt;&gt;$AC246,Euconst_NA,I257=TRUE))</f>
        <v/>
      </c>
      <c r="J285" s="97" t="str">
        <f>IF(OR(J282&gt;CNTR_ReportingYear-1,COLUMNS($I282:J282)&lt;$Z246,COLUMNS($I282:J282)&gt;$AC246),"",IF(COLUMNS($I282:J282)&lt;&gt;$AC246,Euconst_NA,J257=TRUE))</f>
        <v/>
      </c>
      <c r="K285" s="97" t="str">
        <f>IF(OR(K282&gt;CNTR_ReportingYear-1,COLUMNS($I282:K282)&lt;$Z246,COLUMNS($I282:K282)&gt;$AC246),"",IF(COLUMNS($I282:K282)&lt;&gt;$AC246,Euconst_NA,K257=TRUE))</f>
        <v/>
      </c>
      <c r="L285" s="97" t="str">
        <f>IF(OR(L282&gt;CNTR_ReportingYear-1,COLUMNS($I282:L282)&lt;$Z246,COLUMNS($I282:L282)&gt;$AC246),"",IF(COLUMNS($I282:L282)&lt;&gt;$AC246,Euconst_NA,L257=TRUE))</f>
        <v/>
      </c>
      <c r="M285" s="97" t="str">
        <f>IF(OR(M282&gt;CNTR_ReportingYear-1,COLUMNS($I282:M282)&lt;$Z246,COLUMNS($I282:M282)&gt;$AC246),"",IF(COLUMNS($I282:M282)&lt;&gt;$AC246,Euconst_NA,M257=TRUE))</f>
        <v/>
      </c>
      <c r="N285" s="97" t="str">
        <f>IF(OR(N282&gt;CNTR_ReportingYear-1,COLUMNS($I282:N282)&lt;$Z246,COLUMNS($I282:N282)&gt;$AC246),"",IF(COLUMNS($I282:N282)&lt;&gt;$AC246,Euconst_NA,N257=TRUE))</f>
        <v/>
      </c>
      <c r="Q285" s="344"/>
      <c r="R285" s="344"/>
      <c r="S285" s="195"/>
      <c r="W285" s="340" t="str">
        <f>W284</f>
        <v/>
      </c>
      <c r="Z285" s="469" t="b">
        <f>AND(CNTR_ExistSubInstEntries,OR($W285="",INDEX($Z:$Z,MATCH(EUconst_StartRow&amp;$W285,$X:$X,0))&gt;COLUMNS($Z282:Z282),INDEX($AC:$AC,MATCH(EUconst_CessationRow&amp;$W285,$AA:$AA,0))&lt;COLUMNS($Z282:Z282),CNTR_CNRPeriodNr&lt;COLUMNS($Z282:Z282)))</f>
        <v>1</v>
      </c>
      <c r="AA285" s="469" t="b">
        <f>AND(CNTR_ExistSubInstEntries,OR($W285="",INDEX($Z:$Z,MATCH(EUconst_StartRow&amp;$W285,$X:$X,0))&gt;COLUMNS($Z282:AA282),INDEX($AC:$AC,MATCH(EUconst_CessationRow&amp;$W285,$AA:$AA,0))&lt;COLUMNS($Z282:AA282),CNTR_CNRPeriodNr&lt;COLUMNS($Z282:AA282)))</f>
        <v>1</v>
      </c>
      <c r="AB285" s="469" t="b">
        <f>AND(CNTR_ExistSubInstEntries,OR($W285="",INDEX($Z:$Z,MATCH(EUconst_StartRow&amp;$W285,$X:$X,0))&gt;COLUMNS($Z282:AB282),INDEX($AC:$AC,MATCH(EUconst_CessationRow&amp;$W285,$AA:$AA,0))&lt;COLUMNS($Z282:AB282),CNTR_CNRPeriodNr&lt;COLUMNS($Z282:AB282)))</f>
        <v>1</v>
      </c>
      <c r="AC285" s="469" t="b">
        <f>AND(CNTR_ExistSubInstEntries,OR($W285="",INDEX($Z:$Z,MATCH(EUconst_StartRow&amp;$W285,$X:$X,0))&gt;COLUMNS($Z282:AC282),INDEX($AC:$AC,MATCH(EUconst_CessationRow&amp;$W285,$AA:$AA,0))&lt;COLUMNS($Z282:AC282),CNTR_CNRPeriodNr&lt;COLUMNS($Z282:AC282)))</f>
        <v>1</v>
      </c>
      <c r="AD285" s="469" t="b">
        <f>AND(CNTR_ExistSubInstEntries,OR($W285="",INDEX($Z:$Z,MATCH(EUconst_StartRow&amp;$W285,$X:$X,0))&gt;COLUMNS($Z282:AD282),INDEX($AC:$AC,MATCH(EUconst_CessationRow&amp;$W285,$AA:$AA,0))&lt;COLUMNS($Z282:AD282),CNTR_CNRPeriodNr&lt;COLUMNS($Z282:AD282)))</f>
        <v>1</v>
      </c>
      <c r="AE285" s="469" t="b">
        <f>AND(CNTR_ExistSubInstEntries,OR($W285="",INDEX($Z:$Z,MATCH(EUconst_StartRow&amp;$W285,$X:$X,0))&gt;COLUMNS($Z282:AE282),INDEX($AC:$AC,MATCH(EUconst_CessationRow&amp;$W285,$AA:$AA,0))&lt;COLUMNS($Z282:AE282),CNTR_CNRPeriodNr&lt;COLUMNS($Z282:AE282)))</f>
        <v>1</v>
      </c>
    </row>
    <row r="286" spans="1:31" ht="12.75" customHeight="1" x14ac:dyDescent="0.2">
      <c r="A286" s="147"/>
      <c r="B286" s="173"/>
      <c r="C286" s="486"/>
      <c r="D286" s="337" t="s">
        <v>120</v>
      </c>
      <c r="E286" s="1252" t="str">
        <f>Translations!$B$633</f>
        <v>Osiągnięto wszystkie wartości docelowe</v>
      </c>
      <c r="F286" s="1252"/>
      <c r="G286" s="1252"/>
      <c r="H286" s="1253"/>
      <c r="I286" s="98" t="str">
        <f>IFERROR(IF(Z286,"",AND(I283:I285)),"")</f>
        <v/>
      </c>
      <c r="J286" s="99" t="str">
        <f t="shared" ref="J286" si="385">IFERROR(IF(AA286,"",AND(J283:J285)),"")</f>
        <v/>
      </c>
      <c r="K286" s="99" t="str">
        <f t="shared" ref="K286" si="386">IFERROR(IF(AB286,"",AND(K283:K285)),"")</f>
        <v/>
      </c>
      <c r="L286" s="99" t="str">
        <f t="shared" ref="L286" si="387">IFERROR(IF(AC286,"",AND(L283:L285)),"")</f>
        <v/>
      </c>
      <c r="M286" s="99" t="str">
        <f t="shared" ref="M286" si="388">IFERROR(IF(AD286,"",AND(M283:M285)),"")</f>
        <v/>
      </c>
      <c r="N286" s="99" t="str">
        <f t="shared" ref="N286" si="389">IFERROR(IF(AE286,"",AND(N283:N285)),"")</f>
        <v/>
      </c>
      <c r="P286" s="275" t="str">
        <f>EUConst_TargetsMet&amp;I246</f>
        <v>TargetsMet_</v>
      </c>
      <c r="Q286" s="344"/>
      <c r="R286" s="344"/>
      <c r="S286" s="195"/>
      <c r="W286" s="340" t="str">
        <f>I246</f>
        <v/>
      </c>
      <c r="Z286" s="469" t="b">
        <f>AND(CNTR_ExistSubInstEntries,OR($W286="",INDEX($Z:$Z,MATCH(EUconst_StartRow&amp;$W286,$X:$X,0))&gt;COLUMNS($Z282:Z282),INDEX($AC:$AC,MATCH(EUconst_CessationRow&amp;$W286,$AA:$AA,0))&lt;COLUMNS($Z282:Z282),CNTR_CNRPeriodNr&lt;COLUMNS($Z282:Z282)))</f>
        <v>1</v>
      </c>
      <c r="AA286" s="469" t="b">
        <f>AND(CNTR_ExistSubInstEntries,OR($W286="",INDEX($Z:$Z,MATCH(EUconst_StartRow&amp;$W286,$X:$X,0))&gt;COLUMNS($Z282:AA282),INDEX($AC:$AC,MATCH(EUconst_CessationRow&amp;$W286,$AA:$AA,0))&lt;COLUMNS($Z282:AA282),CNTR_CNRPeriodNr&lt;COLUMNS($Z282:AA282)))</f>
        <v>1</v>
      </c>
      <c r="AB286" s="469" t="b">
        <f>AND(CNTR_ExistSubInstEntries,OR($W286="",INDEX($Z:$Z,MATCH(EUconst_StartRow&amp;$W286,$X:$X,0))&gt;COLUMNS($Z282:AB282),INDEX($AC:$AC,MATCH(EUconst_CessationRow&amp;$W286,$AA:$AA,0))&lt;COLUMNS($Z282:AB282),CNTR_CNRPeriodNr&lt;COLUMNS($Z282:AB282)))</f>
        <v>1</v>
      </c>
      <c r="AC286" s="469" t="b">
        <f>AND(CNTR_ExistSubInstEntries,OR($W286="",INDEX($Z:$Z,MATCH(EUconst_StartRow&amp;$W286,$X:$X,0))&gt;COLUMNS($Z282:AC282),INDEX($AC:$AC,MATCH(EUconst_CessationRow&amp;$W286,$AA:$AA,0))&lt;COLUMNS($Z282:AC282),CNTR_CNRPeriodNr&lt;COLUMNS($Z282:AC282)))</f>
        <v>1</v>
      </c>
      <c r="AD286" s="469" t="b">
        <f>AND(CNTR_ExistSubInstEntries,OR($W286="",INDEX($Z:$Z,MATCH(EUconst_StartRow&amp;$W286,$X:$X,0))&gt;COLUMNS($Z282:AD282),INDEX($AC:$AC,MATCH(EUconst_CessationRow&amp;$W286,$AA:$AA,0))&lt;COLUMNS($Z282:AD282),CNTR_CNRPeriodNr&lt;COLUMNS($Z282:AD282)))</f>
        <v>1</v>
      </c>
      <c r="AE286" s="469" t="b">
        <f>AND(CNTR_ExistSubInstEntries,OR($W286="",INDEX($Z:$Z,MATCH(EUconst_StartRow&amp;$W286,$X:$X,0))&gt;COLUMNS($Z282:AE282),INDEX($AC:$AC,MATCH(EUconst_CessationRow&amp;$W286,$AA:$AA,0))&lt;COLUMNS($Z282:AE282),CNTR_CNRPeriodNr&lt;COLUMNS($Z282:AE282)))</f>
        <v>1</v>
      </c>
    </row>
    <row r="287" spans="1:31" ht="5.0999999999999996" customHeight="1" x14ac:dyDescent="0.2">
      <c r="A287" s="147"/>
      <c r="B287" s="173"/>
      <c r="C287" s="486"/>
      <c r="D287" s="345"/>
      <c r="N287" s="492"/>
      <c r="P287" s="453"/>
    </row>
    <row r="288" spans="1:31" ht="12.75" customHeight="1" x14ac:dyDescent="0.2">
      <c r="C288" s="486"/>
      <c r="D288" s="247" t="s">
        <v>1377</v>
      </c>
      <c r="E288" s="980" t="str">
        <f>Translations!$B$612</f>
        <v>Uwagi</v>
      </c>
      <c r="F288" s="980"/>
      <c r="G288" s="980"/>
      <c r="H288" s="980"/>
      <c r="I288" s="980"/>
      <c r="J288" s="980"/>
      <c r="K288" s="980"/>
      <c r="L288" s="980"/>
      <c r="M288" s="980"/>
      <c r="N288" s="981"/>
      <c r="P288" s="344"/>
      <c r="Q288" s="344"/>
      <c r="R288" s="344"/>
      <c r="S288" s="195"/>
    </row>
    <row r="289" spans="1:32" ht="38.85" customHeight="1" x14ac:dyDescent="0.2">
      <c r="A289" s="147"/>
      <c r="B289" s="173"/>
      <c r="C289" s="486"/>
      <c r="D289" s="345"/>
      <c r="E289" s="1254"/>
      <c r="F289" s="1255"/>
      <c r="G289" s="1255"/>
      <c r="H289" s="1255"/>
      <c r="I289" s="1255"/>
      <c r="J289" s="1255"/>
      <c r="K289" s="1255"/>
      <c r="L289" s="1255"/>
      <c r="M289" s="1255"/>
      <c r="N289" s="1256"/>
      <c r="P289" s="453"/>
    </row>
    <row r="290" spans="1:32" ht="12.75" customHeight="1" x14ac:dyDescent="0.2">
      <c r="A290" s="147"/>
      <c r="B290" s="173"/>
      <c r="C290" s="517"/>
      <c r="D290" s="518"/>
      <c r="E290" s="519"/>
      <c r="F290" s="519"/>
      <c r="G290" s="519"/>
      <c r="H290" s="519"/>
      <c r="I290" s="519"/>
      <c r="J290" s="519"/>
      <c r="K290" s="519"/>
      <c r="L290" s="519"/>
      <c r="M290" s="519"/>
      <c r="N290" s="520"/>
    </row>
    <row r="291" spans="1:32" ht="12.75" customHeight="1" thickBot="1" x14ac:dyDescent="0.25">
      <c r="A291" s="147"/>
      <c r="E291" s="334"/>
      <c r="F291" s="183"/>
      <c r="G291" s="183"/>
      <c r="H291" s="183"/>
      <c r="I291" s="183"/>
      <c r="J291" s="183"/>
      <c r="K291" s="183"/>
      <c r="L291" s="183"/>
      <c r="M291" s="183"/>
      <c r="N291" s="183"/>
    </row>
    <row r="292" spans="1:32" ht="12.75" customHeight="1" thickBot="1" x14ac:dyDescent="0.3">
      <c r="A292" s="147"/>
      <c r="C292" s="335"/>
      <c r="D292" s="335"/>
      <c r="E292" s="335"/>
      <c r="F292" s="335"/>
      <c r="G292" s="335"/>
      <c r="H292" s="335"/>
      <c r="I292" s="335"/>
      <c r="J292" s="335"/>
      <c r="K292" s="335"/>
      <c r="L292" s="335"/>
      <c r="M292" s="335"/>
      <c r="N292" s="335"/>
    </row>
    <row r="293" spans="1:32" s="246" customFormat="1" ht="18" customHeight="1" thickBot="1" x14ac:dyDescent="0.25">
      <c r="A293" s="482">
        <f>C293</f>
        <v>7</v>
      </c>
      <c r="B293" s="186"/>
      <c r="C293" s="483">
        <f>C246+1</f>
        <v>7</v>
      </c>
      <c r="D293" s="1271" t="str">
        <f>Translations!$B$616</f>
        <v>Podinstalacja</v>
      </c>
      <c r="E293" s="1272"/>
      <c r="F293" s="1272"/>
      <c r="G293" s="1272"/>
      <c r="H293" s="1273"/>
      <c r="I293" s="1274" t="str">
        <f>IF(C293&gt;MAX(CNTR_SubInstListSorting),"",INDEX(CNTR_SubInstListNames,MATCH($C293,CNTR_SubInstListSorting,0)))</f>
        <v/>
      </c>
      <c r="J293" s="1275"/>
      <c r="K293" s="1275"/>
      <c r="L293" s="1275"/>
      <c r="M293" s="1275"/>
      <c r="N293" s="1276"/>
      <c r="O293" s="176"/>
      <c r="P293" s="118" t="str">
        <f>IF(CNTR_ExistSubInstEntries,IF(I293&lt;&gt;"",I293,""),"BM: " &amp; C293)</f>
        <v/>
      </c>
      <c r="Q293" s="110"/>
      <c r="R293" s="110"/>
      <c r="S293" s="417">
        <f>MAX(CNTR_SubInstListSorting)</f>
        <v>0</v>
      </c>
      <c r="T293" s="110"/>
      <c r="U293" s="110"/>
      <c r="V293" s="110"/>
      <c r="W293" s="110"/>
      <c r="X293" s="118" t="str">
        <f>EUconst_StartRow&amp;I293</f>
        <v>Start_</v>
      </c>
      <c r="Y293" s="244" t="str">
        <f>IF($I293="","",INDEX(c_CNPSummary!$G:$G,MATCH($X293,c_CNPSummary!$P:$P,0)))</f>
        <v/>
      </c>
      <c r="Z293" s="244" t="str">
        <f>IF($I293="","",IF(Y293=INDEX(EUconst_SubinstallationStart,1),1,IF(Y293=INDEX(EUconst_SubinstallationStart,2),2,MATCH(Y293,EUconst_Periods,0))))</f>
        <v/>
      </c>
      <c r="AA293" s="118" t="str">
        <f>EUconst_CessationRow&amp;I293</f>
        <v>Cessation_</v>
      </c>
      <c r="AB293" s="244" t="str">
        <f>IF($I293="","",INDEX(c_CNPSummary!$G:$G,MATCH($AA293,c_CNPSummary!$P:$P,0)))</f>
        <v/>
      </c>
      <c r="AC293" s="244" t="str">
        <f>IFERROR(IF(OR(I293="",AB293=""),"",IF(AB293=INDEX(EUconst_SubinstallationCessation,1),10,IF(AB293=INDEX(EUconst_SubinstallationCessation,2),1,MATCH(AB293,EUconst_Periods,0)))),10)</f>
        <v/>
      </c>
      <c r="AD293" s="116"/>
      <c r="AE293" s="484" t="b">
        <f>AND(CNTR_ExistSubInstEntries,I293="")</f>
        <v>1</v>
      </c>
      <c r="AF293" s="116"/>
    </row>
    <row r="294" spans="1:32" ht="12.75" customHeight="1" x14ac:dyDescent="0.2">
      <c r="C294" s="485"/>
      <c r="D294" s="183"/>
      <c r="E294" s="1161" t="str">
        <f>Translations!$B$617</f>
        <v>Nazwa podinstalacji/innego procesu jest wyświetlana automatycznie na podstawie danych wprowadzonych w arkuszu „c_CNPSummary”.</v>
      </c>
      <c r="F294" s="1277"/>
      <c r="G294" s="1277"/>
      <c r="H294" s="1277"/>
      <c r="I294" s="1277"/>
      <c r="J294" s="1277"/>
      <c r="K294" s="1277"/>
      <c r="L294" s="1277"/>
      <c r="M294" s="1277"/>
      <c r="N294" s="1278"/>
      <c r="P294" s="344"/>
      <c r="Q294" s="344"/>
      <c r="R294" s="344"/>
      <c r="S294" s="195"/>
    </row>
    <row r="295" spans="1:32" ht="5.0999999999999996" customHeight="1" x14ac:dyDescent="0.2">
      <c r="A295" s="147"/>
      <c r="B295" s="173"/>
      <c r="C295" s="486"/>
      <c r="D295" s="345"/>
      <c r="E295" s="456"/>
      <c r="F295" s="456"/>
      <c r="G295" s="456"/>
      <c r="H295" s="487"/>
      <c r="I295" s="20"/>
      <c r="J295" s="20"/>
      <c r="K295" s="21"/>
      <c r="L295" s="20"/>
      <c r="M295" s="20"/>
      <c r="N295" s="22"/>
      <c r="P295" s="488"/>
      <c r="Q295" s="344"/>
      <c r="R295" s="344"/>
      <c r="S295" s="195"/>
    </row>
    <row r="296" spans="1:32" ht="12.75" customHeight="1" x14ac:dyDescent="0.2">
      <c r="C296" s="486"/>
      <c r="D296" s="247" t="s">
        <v>114</v>
      </c>
      <c r="E296" s="266" t="str">
        <f>Translations!$B$618</f>
        <v>Rzeczywiste emisje</v>
      </c>
      <c r="F296" s="489"/>
      <c r="G296" s="490"/>
      <c r="H296" s="491"/>
      <c r="N296" s="492"/>
      <c r="P296" s="344"/>
      <c r="Q296" s="344"/>
      <c r="R296" s="344"/>
      <c r="S296" s="195"/>
    </row>
    <row r="297" spans="1:32" ht="15" customHeight="1" x14ac:dyDescent="0.2">
      <c r="C297" s="486"/>
      <c r="D297" s="247"/>
      <c r="E297" s="852" t="str">
        <f>Translations!$B$619</f>
        <v>Proszę podać rzeczywiste indywidualne poziomy emisji (zgodnie z emisjami przypisanymi zgodnie z zasadami FAR i MRR) na koniec każdego pięcioletniego okresu.</v>
      </c>
      <c r="F297" s="852"/>
      <c r="G297" s="852"/>
      <c r="H297" s="852"/>
      <c r="I297" s="852"/>
      <c r="J297" s="852"/>
      <c r="K297" s="852"/>
      <c r="L297" s="852"/>
      <c r="M297" s="852"/>
      <c r="N297" s="1246"/>
      <c r="P297" s="344"/>
      <c r="Q297" s="344"/>
      <c r="R297" s="344"/>
      <c r="S297" s="195"/>
    </row>
    <row r="298" spans="1:32" ht="38.25" customHeight="1" x14ac:dyDescent="0.2">
      <c r="C298" s="486"/>
      <c r="D298" s="247"/>
      <c r="E298" s="852" t="str">
        <f>Translations!$B$620</f>
        <v xml:space="preserve">Indywidualne poziomy emisji powinny zostać obliczone poprzez podzielenie przypisanych emisji przez poziom działalności, obie wartości oparte na odpowiednich zasadach FAR, zgodnie z danymi wprowadzonymi w raportach ALC za dany rok. W przypadku procesów  nie objętych wskaźnikiem emisyjności podinstalacji, prosimy upewnić się, że emisje odnoszą się do odpowiednich jednostek produkcji wskazanych w arkuszu [C.I.3] ostatniego PNK. </v>
      </c>
      <c r="F298" s="852"/>
      <c r="G298" s="852"/>
      <c r="H298" s="852"/>
      <c r="I298" s="852"/>
      <c r="J298" s="852"/>
      <c r="K298" s="852"/>
      <c r="L298" s="852"/>
      <c r="M298" s="852"/>
      <c r="N298" s="1246"/>
      <c r="P298" s="344"/>
      <c r="Q298" s="344"/>
      <c r="R298" s="344"/>
      <c r="S298" s="195"/>
    </row>
    <row r="299" spans="1:32" ht="12.75" customHeight="1" x14ac:dyDescent="0.2">
      <c r="C299" s="486"/>
      <c r="D299" s="247"/>
      <c r="E299" s="852" t="str">
        <f>Translations!$B$621</f>
        <v>Dodatkowo, wprowadzenie danych dla bezwzględnych emisji, wyrażonych w t CO2e, jest obowiązkowe, jeśli bezwzględne wielkości emisji zostały wymienione w ostatnim PNK.</v>
      </c>
      <c r="F299" s="852"/>
      <c r="G299" s="852"/>
      <c r="H299" s="852"/>
      <c r="I299" s="852"/>
      <c r="J299" s="852"/>
      <c r="K299" s="852"/>
      <c r="L299" s="852"/>
      <c r="M299" s="852"/>
      <c r="N299" s="1246"/>
      <c r="P299" s="344"/>
      <c r="Q299" s="344"/>
      <c r="R299" s="344"/>
      <c r="S299" s="195"/>
      <c r="Y299" s="493" t="str">
        <f>Translations!$B$265</f>
        <v>Okresy</v>
      </c>
      <c r="Z299" s="494">
        <v>1</v>
      </c>
      <c r="AA299" s="244">
        <v>2</v>
      </c>
      <c r="AB299" s="244">
        <v>3</v>
      </c>
      <c r="AC299" s="244">
        <v>4</v>
      </c>
      <c r="AD299" s="244">
        <v>5</v>
      </c>
      <c r="AE299" s="244">
        <v>6</v>
      </c>
    </row>
    <row r="300" spans="1:32" ht="12.75" customHeight="1" x14ac:dyDescent="0.2">
      <c r="C300" s="486"/>
      <c r="D300" s="247"/>
      <c r="E300" s="852" t="str">
        <f>Translations!$B$622</f>
        <v>Jeśli zgodnie z PNK zaplanowano zaprzestanie działalności podinstalacji w danym pięcioletnim okresie, prosimy o potwierdzenie, że podinstalacja zakończyła działalność.</v>
      </c>
      <c r="F300" s="852"/>
      <c r="G300" s="852"/>
      <c r="H300" s="852"/>
      <c r="I300" s="852"/>
      <c r="J300" s="852"/>
      <c r="K300" s="852"/>
      <c r="L300" s="852"/>
      <c r="M300" s="852"/>
      <c r="N300" s="1246"/>
      <c r="P300" s="344"/>
      <c r="Q300" s="344"/>
      <c r="R300" s="344"/>
      <c r="S300" s="195"/>
    </row>
    <row r="301" spans="1:32" ht="12.75" customHeight="1" x14ac:dyDescent="0.2">
      <c r="A301" s="147"/>
      <c r="B301" s="173"/>
      <c r="C301" s="486"/>
      <c r="D301" s="345"/>
      <c r="F301" s="269"/>
      <c r="G301" s="495"/>
      <c r="H301" s="348" t="str">
        <f>Translations!$B$401</f>
        <v>Jednostka</v>
      </c>
      <c r="I301" s="272">
        <f t="shared" ref="I301" si="390">INDEX(EUconst_EndOfPeriods,Z299)</f>
        <v>2025</v>
      </c>
      <c r="J301" s="270">
        <f t="shared" ref="J301" si="391">INDEX(EUconst_EndOfPeriods,AA299)</f>
        <v>2030</v>
      </c>
      <c r="K301" s="270">
        <f t="shared" ref="K301" si="392">INDEX(EUconst_EndOfPeriods,AB299)</f>
        <v>2035</v>
      </c>
      <c r="L301" s="270">
        <f t="shared" ref="L301" si="393">INDEX(EUconst_EndOfPeriods,AC299)</f>
        <v>2040</v>
      </c>
      <c r="M301" s="270">
        <f t="shared" ref="M301" si="394">INDEX(EUconst_EndOfPeriods,AD299)</f>
        <v>2045</v>
      </c>
      <c r="N301" s="270">
        <f t="shared" ref="N301" si="395">INDEX(EUconst_EndOfPeriods,AE299)</f>
        <v>2050</v>
      </c>
      <c r="W301" s="110" t="s">
        <v>711</v>
      </c>
      <c r="Z301" s="469">
        <f t="shared" ref="Z301" si="396">I301</f>
        <v>2025</v>
      </c>
      <c r="AA301" s="469">
        <f t="shared" ref="AA301" si="397">J301</f>
        <v>2030</v>
      </c>
      <c r="AB301" s="469">
        <f t="shared" ref="AB301" si="398">K301</f>
        <v>2035</v>
      </c>
      <c r="AC301" s="469">
        <f t="shared" ref="AC301" si="399">L301</f>
        <v>2040</v>
      </c>
      <c r="AD301" s="469">
        <f t="shared" ref="AD301" si="400">M301</f>
        <v>2045</v>
      </c>
      <c r="AE301" s="469">
        <f t="shared" ref="AE301" si="401">N301</f>
        <v>2050</v>
      </c>
    </row>
    <row r="302" spans="1:32" ht="12.75" customHeight="1" x14ac:dyDescent="0.2">
      <c r="A302" s="147"/>
      <c r="B302" s="173"/>
      <c r="C302" s="486"/>
      <c r="D302" s="337" t="s">
        <v>117</v>
      </c>
      <c r="E302" s="1269" t="str">
        <f>Translations!$B$623</f>
        <v>Rzeczywiste specyficzne emisje</v>
      </c>
      <c r="F302" s="1269"/>
      <c r="G302" s="1279"/>
      <c r="H302" s="497" t="str">
        <f>H316</f>
        <v/>
      </c>
      <c r="I302" s="103"/>
      <c r="J302" s="104"/>
      <c r="K302" s="104"/>
      <c r="L302" s="104"/>
      <c r="M302" s="104"/>
      <c r="N302" s="104"/>
      <c r="P302" s="275" t="str">
        <f>EUConst_SpecEm&amp;I293</f>
        <v>SpecEm_</v>
      </c>
      <c r="W302" s="340" t="str">
        <f>I293</f>
        <v/>
      </c>
      <c r="Y302" s="110" t="s">
        <v>808</v>
      </c>
      <c r="Z302" s="469" t="b">
        <f>AND(CNTR_ExistSubInstEntries,OR($W302="",INDEX($Z:$Z,MATCH(EUconst_StartRow&amp;$W302,$X:$X,0))&gt;COLUMNS($Z301:Z301),INDEX($AC:$AC,MATCH(EUconst_CessationRow&amp;$W302,$AA:$AA,0))&lt;=COLUMNS($Z301:Z301),CNTR_CNRPeriodNr&lt;COLUMNS($Z301:Z301)))</f>
        <v>1</v>
      </c>
      <c r="AA302" s="469" t="b">
        <f>AND(CNTR_ExistSubInstEntries,OR($W302="",INDEX($Z:$Z,MATCH(EUconst_StartRow&amp;$W302,$X:$X,0))&gt;COLUMNS($Z301:AA301),INDEX($AC:$AC,MATCH(EUconst_CessationRow&amp;$W302,$AA:$AA,0))&lt;=COLUMNS($Z301:AA301),CNTR_CNRPeriodNr&lt;COLUMNS($Z301:AA301)))</f>
        <v>1</v>
      </c>
      <c r="AB302" s="469" t="b">
        <f>AND(CNTR_ExistSubInstEntries,OR($W302="",INDEX($Z:$Z,MATCH(EUconst_StartRow&amp;$W302,$X:$X,0))&gt;COLUMNS($Z301:AB301),INDEX($AC:$AC,MATCH(EUconst_CessationRow&amp;$W302,$AA:$AA,0))&lt;=COLUMNS($Z301:AB301),CNTR_CNRPeriodNr&lt;COLUMNS($Z301:AB301)))</f>
        <v>1</v>
      </c>
      <c r="AC302" s="469" t="b">
        <f>AND(CNTR_ExistSubInstEntries,OR($W302="",INDEX($Z:$Z,MATCH(EUconst_StartRow&amp;$W302,$X:$X,0))&gt;COLUMNS($Z301:AC301),INDEX($AC:$AC,MATCH(EUconst_CessationRow&amp;$W302,$AA:$AA,0))&lt;=COLUMNS($Z301:AC301),CNTR_CNRPeriodNr&lt;COLUMNS($Z301:AC301)))</f>
        <v>1</v>
      </c>
      <c r="AD302" s="469" t="b">
        <f>AND(CNTR_ExistSubInstEntries,OR($W302="",INDEX($Z:$Z,MATCH(EUconst_StartRow&amp;$W302,$X:$X,0))&gt;COLUMNS($Z301:AD301),INDEX($AC:$AC,MATCH(EUconst_CessationRow&amp;$W302,$AA:$AA,0))&lt;=COLUMNS($Z301:AD301),CNTR_CNRPeriodNr&lt;COLUMNS($Z301:AD301)))</f>
        <v>1</v>
      </c>
      <c r="AE302" s="469" t="b">
        <f>AND(CNTR_ExistSubInstEntries,OR($W302="",INDEX($Z:$Z,MATCH(EUconst_StartRow&amp;$W302,$X:$X,0))&gt;COLUMNS($Z301:AE301),INDEX($AC:$AC,MATCH(EUconst_CessationRow&amp;$W302,$AA:$AA,0))&lt;=COLUMNS($Z301:AE301),CNTR_CNRPeriodNr&lt;COLUMNS($Z301:AE301)))</f>
        <v>1</v>
      </c>
    </row>
    <row r="303" spans="1:32" ht="12.75" customHeight="1" x14ac:dyDescent="0.2">
      <c r="A303" s="147"/>
      <c r="B303" s="173"/>
      <c r="C303" s="486"/>
      <c r="D303" s="337" t="s">
        <v>118</v>
      </c>
      <c r="E303" s="962" t="str">
        <f>Translations!$B$624</f>
        <v>Rzeczywiste bezwzględne emisje</v>
      </c>
      <c r="F303" s="962"/>
      <c r="G303" s="963"/>
      <c r="H303" s="744" t="str">
        <f>EUconst_tCO2e</f>
        <v>t CO2e</v>
      </c>
      <c r="I303" s="100"/>
      <c r="J303" s="101"/>
      <c r="K303" s="101"/>
      <c r="L303" s="101"/>
      <c r="M303" s="101"/>
      <c r="N303" s="101"/>
      <c r="P303" s="275" t="str">
        <f>EUConst_AbsEm&amp;I293</f>
        <v>AbsEm_</v>
      </c>
      <c r="Q303" s="344"/>
      <c r="R303" s="344"/>
      <c r="S303" s="195"/>
      <c r="W303" s="340" t="str">
        <f>W302</f>
        <v/>
      </c>
      <c r="Z303" s="469" t="b">
        <f>AND(CNTR_ExistSubInstEntries,OR($W303="",INDEX($Z:$Z,MATCH(EUconst_StartRow&amp;$W303,$X:$X,0))&gt;COLUMNS($Z302:Z302),INDEX($AC:$AC,MATCH(EUconst_CessationRow&amp;$W303,$AA:$AA,0))&lt;=COLUMNS($Z302:Z302),CNTR_CNRPeriodNr&lt;COLUMNS($Z302:Z302),SUM(I318:N318)=0))</f>
        <v>1</v>
      </c>
      <c r="AA303" s="469" t="b">
        <f>AND(CNTR_ExistSubInstEntries,OR($W303="",INDEX($Z:$Z,MATCH(EUconst_StartRow&amp;$W303,$X:$X,0))&gt;COLUMNS($Z302:AA302),INDEX($AC:$AC,MATCH(EUconst_CessationRow&amp;$W303,$AA:$AA,0))&lt;=COLUMNS($Z302:AA302),CNTR_CNRPeriodNr&lt;COLUMNS($Z302:AA302),SUM(I318:N318)=0))</f>
        <v>1</v>
      </c>
      <c r="AB303" s="469" t="b">
        <f>AND(CNTR_ExistSubInstEntries,OR($W303="",INDEX($Z:$Z,MATCH(EUconst_StartRow&amp;$W303,$X:$X,0))&gt;COLUMNS($Z302:AB302),INDEX($AC:$AC,MATCH(EUconst_CessationRow&amp;$W303,$AA:$AA,0))&lt;=COLUMNS($Z302:AB302),CNTR_CNRPeriodNr&lt;COLUMNS($Z302:AB302),SUM(I318:N318)=0))</f>
        <v>1</v>
      </c>
      <c r="AC303" s="469" t="b">
        <f>AND(CNTR_ExistSubInstEntries,OR($W303="",INDEX($Z:$Z,MATCH(EUconst_StartRow&amp;$W303,$X:$X,0))&gt;COLUMNS($Z302:AC302),INDEX($AC:$AC,MATCH(EUconst_CessationRow&amp;$W303,$AA:$AA,0))&lt;=COLUMNS($Z302:AC302),CNTR_CNRPeriodNr&lt;COLUMNS($Z302:AC302),SUM(I318:N318)=0))</f>
        <v>1</v>
      </c>
      <c r="AD303" s="469" t="b">
        <f>AND(CNTR_ExistSubInstEntries,OR($W303="",INDEX($Z:$Z,MATCH(EUconst_StartRow&amp;$W303,$X:$X,0))&gt;COLUMNS($Z302:AD302),INDEX($AC:$AC,MATCH(EUconst_CessationRow&amp;$W303,$AA:$AA,0))&lt;=COLUMNS($Z302:AD302),CNTR_CNRPeriodNr&lt;COLUMNS($Z302:AD302),SUM(I318:N318)=0))</f>
        <v>1</v>
      </c>
      <c r="AE303" s="469" t="b">
        <f>AND(CNTR_ExistSubInstEntries,OR($W303="",INDEX($Z:$Z,MATCH(EUconst_StartRow&amp;$W303,$X:$X,0))&gt;COLUMNS($Z302:AE302),INDEX($AC:$AC,MATCH(EUconst_CessationRow&amp;$W303,$AA:$AA,0))&lt;=COLUMNS($Z302:AE302),CNTR_CNRPeriodNr&lt;COLUMNS($Z302:AE302),SUM(I318:N318)=0))</f>
        <v>1</v>
      </c>
    </row>
    <row r="304" spans="1:32" ht="12.75" customHeight="1" x14ac:dyDescent="0.2">
      <c r="A304" s="147"/>
      <c r="B304" s="173"/>
      <c r="C304" s="486"/>
      <c r="D304" s="337" t="s">
        <v>119</v>
      </c>
      <c r="E304" s="1269" t="str">
        <f>Translations!$B$625</f>
        <v>Sub-installation ceased operation</v>
      </c>
      <c r="F304" s="1269"/>
      <c r="G304" s="1269"/>
      <c r="H304" s="1270"/>
      <c r="I304" s="91"/>
      <c r="J304" s="92"/>
      <c r="K304" s="92"/>
      <c r="L304" s="92"/>
      <c r="M304" s="92"/>
      <c r="N304" s="92"/>
      <c r="P304" s="275" t="str">
        <f>EUconst_Cessation&amp;"_"&amp;I293</f>
        <v>Zaprzestanie_</v>
      </c>
      <c r="W304" s="340" t="str">
        <f>W303</f>
        <v/>
      </c>
      <c r="Y304" s="110" t="s">
        <v>1388</v>
      </c>
      <c r="Z304" s="469" t="b">
        <f>AND(CNTR_ExistSubInstEntries,OR(Z299&lt;&gt;$AC293,CNTR_CNRPeriodNr&lt;COLUMNS($Z301:Z301)))</f>
        <v>1</v>
      </c>
      <c r="AA304" s="469" t="b">
        <f>AND(CNTR_ExistSubInstEntries,OR(AA299&lt;&gt;$AC293,CNTR_CNRPeriodNr&lt;COLUMNS($Z301:AA301)))</f>
        <v>1</v>
      </c>
      <c r="AB304" s="469" t="b">
        <f>AND(CNTR_ExistSubInstEntries,OR(AB299&lt;&gt;$AC293,CNTR_CNRPeriodNr&lt;COLUMNS($Z301:AB301)))</f>
        <v>1</v>
      </c>
      <c r="AC304" s="469" t="b">
        <f>AND(CNTR_ExistSubInstEntries,OR(AC299&lt;&gt;$AC293,CNTR_CNRPeriodNr&lt;COLUMNS($Z301:AC301)))</f>
        <v>1</v>
      </c>
      <c r="AD304" s="469" t="b">
        <f>AND(CNTR_ExistSubInstEntries,OR(AD299&lt;&gt;$AC293,CNTR_CNRPeriodNr&lt;COLUMNS($Z301:AD301)))</f>
        <v>1</v>
      </c>
      <c r="AE304" s="469" t="b">
        <f>AND(CNTR_ExistSubInstEntries,OR(AE299&lt;&gt;$AC293,CNTR_CNRPeriodNr&lt;COLUMNS($Z301:AE301)))</f>
        <v>1</v>
      </c>
    </row>
    <row r="305" spans="1:31" ht="5.0999999999999996" customHeight="1" x14ac:dyDescent="0.2">
      <c r="C305" s="486"/>
      <c r="D305" s="1144"/>
      <c r="E305" s="1144"/>
      <c r="F305" s="1144"/>
      <c r="G305" s="1144"/>
      <c r="H305" s="1144"/>
      <c r="I305" s="1144"/>
      <c r="J305" s="1144"/>
      <c r="K305" s="1144"/>
      <c r="L305" s="1144"/>
      <c r="M305" s="1144"/>
      <c r="N305" s="1257"/>
    </row>
    <row r="306" spans="1:31" ht="12.75" customHeight="1" x14ac:dyDescent="0.2">
      <c r="C306" s="486"/>
      <c r="D306" s="247" t="s">
        <v>115</v>
      </c>
      <c r="E306" s="266" t="str">
        <f>Translations!$B$626</f>
        <v>Rzeczywiste względne emisje</v>
      </c>
      <c r="H306" s="498"/>
      <c r="L306" s="499"/>
      <c r="N306" s="492"/>
      <c r="P306" s="488"/>
      <c r="Q306" s="344"/>
      <c r="R306" s="500"/>
      <c r="S306" s="195"/>
    </row>
    <row r="307" spans="1:31" ht="25.5" customHeight="1" x14ac:dyDescent="0.2">
      <c r="C307" s="486"/>
      <c r="D307" s="354"/>
      <c r="E307" s="852" t="str">
        <f>Translations!$B$627</f>
        <v>Redukcja rzeczywistych specyficznych emisji w stosunku do wartości bazowej oraz w stosunku do wskaźnika emisyjności dla produktu są obliczane automatycznie na podstawie danych dotyczących rzeczywistych specyficznych emisji, wprowadzonych w lit. (c) powyżej.</v>
      </c>
      <c r="F307" s="852"/>
      <c r="G307" s="852"/>
      <c r="H307" s="852"/>
      <c r="I307" s="852"/>
      <c r="J307" s="852"/>
      <c r="K307" s="852"/>
      <c r="L307" s="852"/>
      <c r="M307" s="852"/>
      <c r="N307" s="1246"/>
    </row>
    <row r="308" spans="1:31" ht="25.5" customHeight="1" x14ac:dyDescent="0.2">
      <c r="C308" s="486"/>
      <c r="D308" s="354"/>
      <c r="E308" s="354"/>
      <c r="F308" s="354"/>
      <c r="G308" s="354"/>
      <c r="H308" s="355" t="str">
        <f>Translations!$B$271</f>
        <v>Wartość wyjściowa</v>
      </c>
      <c r="I308" s="1258">
        <f t="shared" ref="I308" si="402">INDEX(EUconst_EndOfPeriods,Z299)</f>
        <v>2025</v>
      </c>
      <c r="J308" s="943">
        <f t="shared" ref="J308" si="403">INDEX(EUconst_EndOfPeriods,AA299)</f>
        <v>2030</v>
      </c>
      <c r="K308" s="943">
        <f t="shared" ref="K308" si="404">INDEX(EUconst_EndOfPeriods,AB299)</f>
        <v>2035</v>
      </c>
      <c r="L308" s="943">
        <f t="shared" ref="L308" si="405">INDEX(EUconst_EndOfPeriods,AC299)</f>
        <v>2040</v>
      </c>
      <c r="M308" s="943">
        <f t="shared" ref="M308" si="406">INDEX(EUconst_EndOfPeriods,AD299)</f>
        <v>2045</v>
      </c>
      <c r="N308" s="943">
        <f t="shared" ref="N308" si="407">INDEX(EUconst_EndOfPeriods,AE299)</f>
        <v>2050</v>
      </c>
    </row>
    <row r="309" spans="1:31" ht="12.75" customHeight="1" x14ac:dyDescent="0.2">
      <c r="C309" s="486"/>
      <c r="D309" s="354"/>
      <c r="E309" s="354"/>
      <c r="F309" s="354"/>
      <c r="G309" s="354"/>
      <c r="H309" s="361" t="str">
        <f>H302</f>
        <v/>
      </c>
      <c r="I309" s="1259"/>
      <c r="J309" s="944"/>
      <c r="K309" s="944"/>
      <c r="L309" s="944"/>
      <c r="M309" s="944"/>
      <c r="N309" s="944"/>
      <c r="W309" s="110" t="s">
        <v>711</v>
      </c>
      <c r="Z309" s="469">
        <f>I308</f>
        <v>2025</v>
      </c>
      <c r="AA309" s="469">
        <f t="shared" ref="AA309" si="408">J308</f>
        <v>2030</v>
      </c>
      <c r="AB309" s="469">
        <f t="shared" ref="AB309" si="409">K308</f>
        <v>2035</v>
      </c>
      <c r="AC309" s="469">
        <f t="shared" ref="AC309" si="410">L308</f>
        <v>2040</v>
      </c>
      <c r="AD309" s="469">
        <f t="shared" ref="AD309" si="411">M308</f>
        <v>2045</v>
      </c>
      <c r="AE309" s="469">
        <f t="shared" ref="AE309" si="412">N308</f>
        <v>2050</v>
      </c>
    </row>
    <row r="310" spans="1:31" ht="12.75" customHeight="1" x14ac:dyDescent="0.2">
      <c r="A310" s="147"/>
      <c r="B310" s="173"/>
      <c r="C310" s="486"/>
      <c r="D310" s="337" t="s">
        <v>117</v>
      </c>
      <c r="E310" s="931" t="str">
        <f>Translations!$B$272</f>
        <v>W odniesieniu do wartości bazowej</v>
      </c>
      <c r="F310" s="931"/>
      <c r="G310" s="932"/>
      <c r="H310" s="58" t="str">
        <f>H324</f>
        <v/>
      </c>
      <c r="I310" s="18" t="str">
        <f t="shared" ref="I310" si="413">IF(OR(Z310,I302=""),"",IF($H310=0,Euconst_NA,I302/$H310))</f>
        <v/>
      </c>
      <c r="J310" s="12" t="str">
        <f t="shared" ref="J310" si="414">IF(OR(AA310,J302=""),"",IF($H310=0,Euconst_NA,J302/$H310))</f>
        <v/>
      </c>
      <c r="K310" s="12" t="str">
        <f t="shared" ref="K310" si="415">IF(OR(AB310,K302=""),"",IF($H310=0,Euconst_NA,K302/$H310))</f>
        <v/>
      </c>
      <c r="L310" s="12" t="str">
        <f t="shared" ref="L310" si="416">IF(OR(AC310,L302=""),"",IF($H310=0,Euconst_NA,L302/$H310))</f>
        <v/>
      </c>
      <c r="M310" s="12" t="str">
        <f t="shared" ref="M310" si="417">IF(OR(AD310,M302=""),"",IF($H310=0,Euconst_NA,M302/$H310))</f>
        <v/>
      </c>
      <c r="N310" s="12" t="str">
        <f t="shared" ref="N310" si="418">IF(OR(AE310,N302=""),"",IF($H310=0,Euconst_NA,N302/$H310))</f>
        <v/>
      </c>
      <c r="P310" s="275" t="str">
        <f>EUconst_SpecEmRelToBaseline&amp;I293</f>
        <v>SpecEmBL_</v>
      </c>
      <c r="Q310" s="344"/>
      <c r="R310" s="344"/>
      <c r="S310" s="195"/>
      <c r="W310" s="340" t="str">
        <f>I293</f>
        <v/>
      </c>
      <c r="Y310" s="110" t="s">
        <v>808</v>
      </c>
      <c r="Z310" s="469" t="b">
        <f>AND(CNTR_ExistSubInstEntries,OR($W310="",INDEX($Z:$Z,MATCH(EUconst_StartRow&amp;$W310,$X:$X,0))&gt;COLUMNS($Z309:Z309),INDEX($AC:$AC,MATCH(EUconst_CessationRow&amp;$W310,$AA:$AA,0))&lt;=COLUMNS($Z309:Z309),CNTR_CNRPeriodNr&lt;COLUMNS($Z309:Z309)))</f>
        <v>1</v>
      </c>
      <c r="AA310" s="469" t="b">
        <f>AND(CNTR_ExistSubInstEntries,OR($W310="",INDEX($Z:$Z,MATCH(EUconst_StartRow&amp;$W310,$X:$X,0))&gt;COLUMNS($Z309:AA309),INDEX($AC:$AC,MATCH(EUconst_CessationRow&amp;$W310,$AA:$AA,0))&lt;=COLUMNS($Z309:AA309),CNTR_CNRPeriodNr&lt;COLUMNS($Z309:AA309)))</f>
        <v>1</v>
      </c>
      <c r="AB310" s="469" t="b">
        <f>AND(CNTR_ExistSubInstEntries,OR($W310="",INDEX($Z:$Z,MATCH(EUconst_StartRow&amp;$W310,$X:$X,0))&gt;COLUMNS($Z309:AB309),INDEX($AC:$AC,MATCH(EUconst_CessationRow&amp;$W310,$AA:$AA,0))&lt;=COLUMNS($Z309:AB309),CNTR_CNRPeriodNr&lt;COLUMNS($Z309:AB309)))</f>
        <v>1</v>
      </c>
      <c r="AC310" s="469" t="b">
        <f>AND(CNTR_ExistSubInstEntries,OR($W310="",INDEX($Z:$Z,MATCH(EUconst_StartRow&amp;$W310,$X:$X,0))&gt;COLUMNS($Z309:AC309),INDEX($AC:$AC,MATCH(EUconst_CessationRow&amp;$W310,$AA:$AA,0))&lt;=COLUMNS($Z309:AC309),CNTR_CNRPeriodNr&lt;COLUMNS($Z309:AC309)))</f>
        <v>1</v>
      </c>
      <c r="AD310" s="469" t="b">
        <f>AND(CNTR_ExistSubInstEntries,OR($W310="",INDEX($Z:$Z,MATCH(EUconst_StartRow&amp;$W310,$X:$X,0))&gt;COLUMNS($Z309:AD309),INDEX($AC:$AC,MATCH(EUconst_CessationRow&amp;$W310,$AA:$AA,0))&lt;=COLUMNS($Z309:AD309),CNTR_CNRPeriodNr&lt;COLUMNS($Z309:AD309)))</f>
        <v>1</v>
      </c>
      <c r="AE310" s="469" t="b">
        <f>AND(CNTR_ExistSubInstEntries,OR($W310="",INDEX($Z:$Z,MATCH(EUconst_StartRow&amp;$W310,$X:$X,0))&gt;COLUMNS($Z309:AE309),INDEX($AC:$AC,MATCH(EUconst_CessationRow&amp;$W310,$AA:$AA,0))&lt;=COLUMNS($Z309:AE309),CNTR_CNRPeriodNr&lt;COLUMNS($Z309:AE309)))</f>
        <v>1</v>
      </c>
    </row>
    <row r="311" spans="1:31" ht="12.75" customHeight="1" x14ac:dyDescent="0.2">
      <c r="A311" s="147"/>
      <c r="B311" s="173"/>
      <c r="C311" s="486"/>
      <c r="D311" s="337" t="s">
        <v>118</v>
      </c>
      <c r="E311" s="933" t="str">
        <f>Translations!$B$273</f>
        <v>W odniesieniu do wartości benchmarku</v>
      </c>
      <c r="F311" s="933"/>
      <c r="G311" s="934"/>
      <c r="H311" s="59" t="str">
        <f>H325</f>
        <v/>
      </c>
      <c r="I311" s="11" t="str">
        <f t="shared" ref="I311:N311" si="419">IF(OR(Z311,I302=""),"",IF(OR($H311=0,NOT(ISNUMBER($H311))),Euconst_NA,I302/$H311))</f>
        <v/>
      </c>
      <c r="J311" s="5" t="str">
        <f t="shared" si="419"/>
        <v/>
      </c>
      <c r="K311" s="5" t="str">
        <f t="shared" si="419"/>
        <v/>
      </c>
      <c r="L311" s="5" t="str">
        <f t="shared" si="419"/>
        <v/>
      </c>
      <c r="M311" s="5" t="str">
        <f t="shared" si="419"/>
        <v/>
      </c>
      <c r="N311" s="5" t="str">
        <f t="shared" si="419"/>
        <v/>
      </c>
      <c r="P311" s="275" t="str">
        <f>EUconst_SpecEmRelToBM&amp;I293</f>
        <v>SpecEmBM_</v>
      </c>
      <c r="Q311" s="344"/>
      <c r="R311" s="344"/>
      <c r="S311" s="195"/>
      <c r="W311" s="340" t="str">
        <f>W310</f>
        <v/>
      </c>
      <c r="Z311" s="469" t="b">
        <f>AND(CNTR_ExistSubInstEntries,OR($W311="",INDEX($Z:$Z,MATCH(EUconst_StartRow&amp;$W311,$X:$X,0))&gt;COLUMNS($Z310:Z310),INDEX($AC:$AC,MATCH(EUconst_CessationRow&amp;$W311,$AA:$AA,0))&lt;=COLUMNS($Z310:Z310),CNTR_CNRPeriodNr&lt;COLUMNS($Z310:Z310)))</f>
        <v>1</v>
      </c>
      <c r="AA311" s="469" t="b">
        <f>AND(CNTR_ExistSubInstEntries,OR($W311="",INDEX($Z:$Z,MATCH(EUconst_StartRow&amp;$W311,$X:$X,0))&gt;COLUMNS($Z310:AA310),INDEX($AC:$AC,MATCH(EUconst_CessationRow&amp;$W311,$AA:$AA,0))&lt;=COLUMNS($Z310:AA310),CNTR_CNRPeriodNr&lt;COLUMNS($Z310:AA310)))</f>
        <v>1</v>
      </c>
      <c r="AB311" s="469" t="b">
        <f>AND(CNTR_ExistSubInstEntries,OR($W311="",INDEX($Z:$Z,MATCH(EUconst_StartRow&amp;$W311,$X:$X,0))&gt;COLUMNS($Z310:AB310),INDEX($AC:$AC,MATCH(EUconst_CessationRow&amp;$W311,$AA:$AA,0))&lt;=COLUMNS($Z310:AB310),CNTR_CNRPeriodNr&lt;COLUMNS($Z310:AB310)))</f>
        <v>1</v>
      </c>
      <c r="AC311" s="469" t="b">
        <f>AND(CNTR_ExistSubInstEntries,OR($W311="",INDEX($Z:$Z,MATCH(EUconst_StartRow&amp;$W311,$X:$X,0))&gt;COLUMNS($Z310:AC310),INDEX($AC:$AC,MATCH(EUconst_CessationRow&amp;$W311,$AA:$AA,0))&lt;=COLUMNS($Z310:AC310),CNTR_CNRPeriodNr&lt;COLUMNS($Z310:AC310)))</f>
        <v>1</v>
      </c>
      <c r="AD311" s="469" t="b">
        <f>AND(CNTR_ExistSubInstEntries,OR($W311="",INDEX($Z:$Z,MATCH(EUconst_StartRow&amp;$W311,$X:$X,0))&gt;COLUMNS($Z310:AD310),INDEX($AC:$AC,MATCH(EUconst_CessationRow&amp;$W311,$AA:$AA,0))&lt;=COLUMNS($Z310:AD310),CNTR_CNRPeriodNr&lt;COLUMNS($Z310:AD310)))</f>
        <v>1</v>
      </c>
      <c r="AE311" s="469" t="b">
        <f>AND(CNTR_ExistSubInstEntries,OR($W311="",INDEX($Z:$Z,MATCH(EUconst_StartRow&amp;$W311,$X:$X,0))&gt;COLUMNS($Z310:AE310),INDEX($AC:$AC,MATCH(EUconst_CessationRow&amp;$W311,$AA:$AA,0))&lt;=COLUMNS($Z310:AE310),CNTR_CNRPeriodNr&lt;COLUMNS($Z310:AE310)))</f>
        <v>1</v>
      </c>
    </row>
    <row r="312" spans="1:31" ht="5.0999999999999996" customHeight="1" x14ac:dyDescent="0.2">
      <c r="C312" s="486"/>
      <c r="N312" s="492"/>
      <c r="P312" s="488"/>
      <c r="Q312" s="344"/>
      <c r="R312" s="500"/>
      <c r="S312" s="195"/>
    </row>
    <row r="313" spans="1:31" ht="12.75" customHeight="1" x14ac:dyDescent="0.2">
      <c r="C313" s="486"/>
      <c r="D313" s="247" t="s">
        <v>666</v>
      </c>
      <c r="E313" s="266" t="str">
        <f>Translations!$B$628</f>
        <v>Wartości docelowe wielkości emisji (informacje pobrane z akrusza „c_CNPSummary”)</v>
      </c>
      <c r="F313" s="214"/>
      <c r="G313" s="214"/>
      <c r="H313" s="214"/>
      <c r="I313" s="214"/>
      <c r="J313" s="214"/>
      <c r="K313" s="214"/>
      <c r="L313" s="214"/>
      <c r="M313" s="214"/>
      <c r="N313" s="501"/>
      <c r="P313" s="502"/>
      <c r="Q313" s="502"/>
      <c r="R313" s="344"/>
      <c r="S313" s="195"/>
    </row>
    <row r="314" spans="1:31" ht="5.0999999999999996" customHeight="1" x14ac:dyDescent="0.2">
      <c r="C314" s="486"/>
      <c r="D314" s="1144"/>
      <c r="E314" s="1144"/>
      <c r="F314" s="1144"/>
      <c r="G314" s="1144"/>
      <c r="H314" s="1144"/>
      <c r="I314" s="1144"/>
      <c r="J314" s="1144"/>
      <c r="K314" s="1144"/>
      <c r="L314" s="1144"/>
      <c r="M314" s="1144"/>
      <c r="N314" s="1257"/>
    </row>
    <row r="315" spans="1:31" ht="12.75" customHeight="1" x14ac:dyDescent="0.2">
      <c r="A315" s="147"/>
      <c r="B315" s="173"/>
      <c r="C315" s="486"/>
      <c r="D315" s="345"/>
      <c r="F315" s="346"/>
      <c r="G315" s="347" t="str">
        <f>Translations!$B$169</f>
        <v>Wartość wyjściowa</v>
      </c>
      <c r="H315" s="348" t="str">
        <f xml:space="preserve"> EUconst_Unit</f>
        <v>Jednostka</v>
      </c>
      <c r="I315" s="272">
        <f t="shared" ref="I315" si="420">INDEX(EUconst_EndOfPeriods,Z299)</f>
        <v>2025</v>
      </c>
      <c r="J315" s="270">
        <f t="shared" ref="J315" si="421">INDEX(EUconst_EndOfPeriods,AA299)</f>
        <v>2030</v>
      </c>
      <c r="K315" s="270">
        <f t="shared" ref="K315" si="422">INDEX(EUconst_EndOfPeriods,AB299)</f>
        <v>2035</v>
      </c>
      <c r="L315" s="270">
        <f t="shared" ref="L315" si="423">INDEX(EUconst_EndOfPeriods,AC299)</f>
        <v>2040</v>
      </c>
      <c r="M315" s="270">
        <f t="shared" ref="M315" si="424">INDEX(EUconst_EndOfPeriods,AD299)</f>
        <v>2045</v>
      </c>
      <c r="N315" s="270">
        <f t="shared" ref="N315" si="425">INDEX(EUconst_EndOfPeriods,AE299)</f>
        <v>2050</v>
      </c>
      <c r="W315" s="110" t="s">
        <v>711</v>
      </c>
      <c r="Z315" s="469">
        <f t="shared" ref="Z315" si="426">I315</f>
        <v>2025</v>
      </c>
      <c r="AA315" s="469">
        <f t="shared" ref="AA315" si="427">J315</f>
        <v>2030</v>
      </c>
      <c r="AB315" s="469">
        <f t="shared" ref="AB315" si="428">K315</f>
        <v>2035</v>
      </c>
      <c r="AC315" s="469">
        <f t="shared" ref="AC315" si="429">L315</f>
        <v>2040</v>
      </c>
      <c r="AD315" s="469">
        <f t="shared" ref="AD315" si="430">M315</f>
        <v>2045</v>
      </c>
      <c r="AE315" s="469">
        <f t="shared" ref="AE315" si="431">N315</f>
        <v>2050</v>
      </c>
    </row>
    <row r="316" spans="1:31" ht="12.75" customHeight="1" x14ac:dyDescent="0.2">
      <c r="A316" s="147"/>
      <c r="B316" s="173"/>
      <c r="C316" s="486"/>
      <c r="D316" s="1260" t="s">
        <v>117</v>
      </c>
      <c r="E316" s="1261" t="str">
        <f>Translations!$B$264</f>
        <v>Wartości docelowe dla specyficznych emisji</v>
      </c>
      <c r="F316" s="1262"/>
      <c r="G316" s="1265" t="str">
        <f>INDEX(c_CNPSummary!G:G,MATCH($P316,c_CNPSummary!$P:$P,0))</f>
        <v/>
      </c>
      <c r="H316" s="1267" t="str">
        <f>INDEX(c_CNPSummary!H:H,MATCH($P316,c_CNPSummary!$P:$P,0))</f>
        <v/>
      </c>
      <c r="I316" s="503" t="str">
        <f>IF(Z316,"",INDEX(c_CNPSummary!I:I,MATCH($P316,c_CNPSummary!$P:$P,0)))</f>
        <v/>
      </c>
      <c r="J316" s="504" t="str">
        <f>IF(AA316,"",INDEX(c_CNPSummary!J:J,MATCH($P316,c_CNPSummary!$P:$P,0)))</f>
        <v/>
      </c>
      <c r="K316" s="504" t="str">
        <f>IF(AB316,"",INDEX(c_CNPSummary!K:K,MATCH($P316,c_CNPSummary!$P:$P,0)))</f>
        <v/>
      </c>
      <c r="L316" s="504" t="str">
        <f>IF(AC316,"",INDEX(c_CNPSummary!L:L,MATCH($P316,c_CNPSummary!$P:$P,0)))</f>
        <v/>
      </c>
      <c r="M316" s="504" t="str">
        <f>IF(AD316,"",INDEX(c_CNPSummary!M:M,MATCH($P316,c_CNPSummary!$P:$P,0)))</f>
        <v/>
      </c>
      <c r="N316" s="504" t="str">
        <f>IF(AE316,"",INDEX(c_CNPSummary!N:N,MATCH($P316,c_CNPSummary!$P:$P,0)))</f>
        <v/>
      </c>
      <c r="P316" s="275" t="str">
        <f>EUConst_Target&amp;I293</f>
        <v>Target_</v>
      </c>
      <c r="W316" s="340" t="str">
        <f>I293</f>
        <v/>
      </c>
      <c r="Y316" s="110" t="s">
        <v>808</v>
      </c>
      <c r="Z316" s="469" t="b">
        <f>AND(CNTR_ExistSubInstEntries,OR($W316="",INDEX($Z:$Z,MATCH(EUconst_StartRow&amp;$W316,$X:$X,0))&gt;COLUMNS($Z315:Z315),INDEX($AC:$AC,MATCH(EUconst_CessationRow&amp;$W316,$AA:$AA,0))&lt;=COLUMNS($Z315:Z315),CNTR_CNRPeriodNr&lt;COLUMNS($Z315:Z315)))</f>
        <v>1</v>
      </c>
      <c r="AA316" s="469" t="b">
        <f>AND(CNTR_ExistSubInstEntries,OR($W316="",INDEX($Z:$Z,MATCH(EUconst_StartRow&amp;$W316,$X:$X,0))&gt;COLUMNS($Z315:AA315),INDEX($AC:$AC,MATCH(EUconst_CessationRow&amp;$W316,$AA:$AA,0))&lt;=COLUMNS($Z315:AA315),CNTR_CNRPeriodNr&lt;COLUMNS($Z315:AA315)))</f>
        <v>1</v>
      </c>
      <c r="AB316" s="469" t="b">
        <f>AND(CNTR_ExistSubInstEntries,OR($W316="",INDEX($Z:$Z,MATCH(EUconst_StartRow&amp;$W316,$X:$X,0))&gt;COLUMNS($Z315:AB315),INDEX($AC:$AC,MATCH(EUconst_CessationRow&amp;$W316,$AA:$AA,0))&lt;=COLUMNS($Z315:AB315),CNTR_CNRPeriodNr&lt;COLUMNS($Z315:AB315)))</f>
        <v>1</v>
      </c>
      <c r="AC316" s="469" t="b">
        <f>AND(CNTR_ExistSubInstEntries,OR($W316="",INDEX($Z:$Z,MATCH(EUconst_StartRow&amp;$W316,$X:$X,0))&gt;COLUMNS($Z315:AC315),INDEX($AC:$AC,MATCH(EUconst_CessationRow&amp;$W316,$AA:$AA,0))&lt;=COLUMNS($Z315:AC315),CNTR_CNRPeriodNr&lt;COLUMNS($Z315:AC315)))</f>
        <v>1</v>
      </c>
      <c r="AD316" s="469" t="b">
        <f>AND(CNTR_ExistSubInstEntries,OR($W316="",INDEX($Z:$Z,MATCH(EUconst_StartRow&amp;$W316,$X:$X,0))&gt;COLUMNS($Z315:AD315),INDEX($AC:$AC,MATCH(EUconst_CessationRow&amp;$W316,$AA:$AA,0))&lt;=COLUMNS($Z315:AD315),CNTR_CNRPeriodNr&lt;COLUMNS($Z315:AD315)))</f>
        <v>1</v>
      </c>
      <c r="AE316" s="469" t="b">
        <f>AND(CNTR_ExistSubInstEntries,OR($W316="",INDEX($Z:$Z,MATCH(EUconst_StartRow&amp;$W316,$X:$X,0))&gt;COLUMNS($Z315:AE315),INDEX($AC:$AC,MATCH(EUconst_CessationRow&amp;$W316,$AA:$AA,0))&lt;=COLUMNS($Z315:AE315),CNTR_CNRPeriodNr&lt;COLUMNS($Z315:AE315)))</f>
        <v>1</v>
      </c>
    </row>
    <row r="317" spans="1:31" ht="9.9499999999999993" customHeight="1" x14ac:dyDescent="0.2">
      <c r="A317" s="147"/>
      <c r="B317" s="173"/>
      <c r="C317" s="486"/>
      <c r="D317" s="1260"/>
      <c r="E317" s="1263"/>
      <c r="F317" s="1264"/>
      <c r="G317" s="1266" t="e">
        <f>INDEX(c_CNPSummary!G:G,MATCH($P317,c_CNPSummary!$P:$P,0))</f>
        <v>#N/A</v>
      </c>
      <c r="H317" s="1268" t="e">
        <f>INDEX(c_CNPSummary!H:H,MATCH($P317,c_CNPSummary!$P:$P,0))</f>
        <v>#N/A</v>
      </c>
      <c r="I317" s="505" t="str">
        <f>IF(OR(Z317,$G316="",$G316=0),"",REPT("|",SUM(I316)/$G316*28))</f>
        <v/>
      </c>
      <c r="J317" s="506" t="str">
        <f t="shared" ref="J317" si="432">IF(OR(AA317,$G316="",$G316=0),"",REPT("|",SUM(J316)/$G316*28))</f>
        <v/>
      </c>
      <c r="K317" s="506" t="str">
        <f t="shared" ref="K317" si="433">IF(OR(AB317,$G316="",$G316=0),"",REPT("|",SUM(K316)/$G316*28))</f>
        <v/>
      </c>
      <c r="L317" s="506" t="str">
        <f t="shared" ref="L317" si="434">IF(OR(AC317,$G316="",$G316=0),"",REPT("|",SUM(L316)/$G316*28))</f>
        <v/>
      </c>
      <c r="M317" s="506" t="str">
        <f t="shared" ref="M317" si="435">IF(OR(AD317,$G316="",$G316=0),"",REPT("|",SUM(M316)/$G316*28))</f>
        <v/>
      </c>
      <c r="N317" s="506" t="str">
        <f t="shared" ref="N317" si="436">IF(OR(AE317,$G316="",$G316=0),"",REPT("|",SUM(N316)/$G316*28))</f>
        <v/>
      </c>
      <c r="P317" s="507"/>
      <c r="Q317" s="344"/>
      <c r="R317" s="344"/>
      <c r="S317" s="508"/>
      <c r="W317" s="340" t="str">
        <f>W316</f>
        <v/>
      </c>
      <c r="Z317" s="469" t="b">
        <f>AND(CNTR_ExistSubInstEntries,OR($W317="",INDEX($Z:$Z,MATCH(EUconst_StartRow&amp;$W317,$X:$X,0))&gt;COLUMNS($Z316:Z316),INDEX($AC:$AC,MATCH(EUconst_CessationRow&amp;$W317,$AA:$AA,0))&lt;=COLUMNS($Z316:Z316),CNTR_CNRPeriodNr&lt;COLUMNS($Z316:Z316)))</f>
        <v>1</v>
      </c>
      <c r="AA317" s="469" t="b">
        <f>AND(CNTR_ExistSubInstEntries,OR($W317="",INDEX($Z:$Z,MATCH(EUconst_StartRow&amp;$W317,$X:$X,0))&gt;COLUMNS($Z316:AA316),INDEX($AC:$AC,MATCH(EUconst_CessationRow&amp;$W317,$AA:$AA,0))&lt;=COLUMNS($Z316:AA316),CNTR_CNRPeriodNr&lt;COLUMNS($Z316:AA316)))</f>
        <v>1</v>
      </c>
      <c r="AB317" s="469" t="b">
        <f>AND(CNTR_ExistSubInstEntries,OR($W317="",INDEX($Z:$Z,MATCH(EUconst_StartRow&amp;$W317,$X:$X,0))&gt;COLUMNS($Z316:AB316),INDEX($AC:$AC,MATCH(EUconst_CessationRow&amp;$W317,$AA:$AA,0))&lt;=COLUMNS($Z316:AB316),CNTR_CNRPeriodNr&lt;COLUMNS($Z316:AB316)))</f>
        <v>1</v>
      </c>
      <c r="AC317" s="469" t="b">
        <f>AND(CNTR_ExistSubInstEntries,OR($W317="",INDEX($Z:$Z,MATCH(EUconst_StartRow&amp;$W317,$X:$X,0))&gt;COLUMNS($Z316:AC316),INDEX($AC:$AC,MATCH(EUconst_CessationRow&amp;$W317,$AA:$AA,0))&lt;=COLUMNS($Z316:AC316),CNTR_CNRPeriodNr&lt;COLUMNS($Z316:AC316)))</f>
        <v>1</v>
      </c>
      <c r="AD317" s="469" t="b">
        <f>AND(CNTR_ExistSubInstEntries,OR($W317="",INDEX($Z:$Z,MATCH(EUconst_StartRow&amp;$W317,$X:$X,0))&gt;COLUMNS($Z316:AD316),INDEX($AC:$AC,MATCH(EUconst_CessationRow&amp;$W317,$AA:$AA,0))&lt;=COLUMNS($Z316:AD316),CNTR_CNRPeriodNr&lt;COLUMNS($Z316:AD316)))</f>
        <v>1</v>
      </c>
      <c r="AE317" s="469" t="b">
        <f>AND(CNTR_ExistSubInstEntries,OR($W317="",INDEX($Z:$Z,MATCH(EUconst_StartRow&amp;$W317,$X:$X,0))&gt;COLUMNS($Z316:AE316),INDEX($AC:$AC,MATCH(EUconst_CessationRow&amp;$W317,$AA:$AA,0))&lt;=COLUMNS($Z316:AE316),CNTR_CNRPeriodNr&lt;COLUMNS($Z316:AE316)))</f>
        <v>1</v>
      </c>
    </row>
    <row r="318" spans="1:31" ht="12.75" customHeight="1" x14ac:dyDescent="0.2">
      <c r="A318" s="147"/>
      <c r="B318" s="173"/>
      <c r="C318" s="486"/>
      <c r="D318" s="337" t="s">
        <v>118</v>
      </c>
      <c r="E318" s="962" t="str">
        <f>Translations!$B$268</f>
        <v>Wartości docelowe bezwzględnej wielkości emisji</v>
      </c>
      <c r="F318" s="963"/>
      <c r="G318" s="509" t="str">
        <f>INDEX(c_CNPSummary!G:G,MATCH($P318,c_CNPSummary!$P:$P,0))</f>
        <v/>
      </c>
      <c r="H318" s="510" t="str">
        <f>INDEX(c_CNPSummary!H:H,MATCH($P318,c_CNPSummary!$P:$P,0))</f>
        <v>t CO2e</v>
      </c>
      <c r="I318" s="511" t="str">
        <f>IF(Z318,"",INDEX(c_CNPSummary!I:I,MATCH($P318,c_CNPSummary!$P:$P,0)))</f>
        <v/>
      </c>
      <c r="J318" s="509" t="str">
        <f>IF(AA318,"",INDEX(c_CNPSummary!J:J,MATCH($P318,c_CNPSummary!$P:$P,0)))</f>
        <v/>
      </c>
      <c r="K318" s="509" t="str">
        <f>IF(AB318,"",INDEX(c_CNPSummary!K:K,MATCH($P318,c_CNPSummary!$P:$P,0)))</f>
        <v/>
      </c>
      <c r="L318" s="509" t="str">
        <f>IF(AC318,"",INDEX(c_CNPSummary!L:L,MATCH($P318,c_CNPSummary!$P:$P,0)))</f>
        <v/>
      </c>
      <c r="M318" s="509" t="str">
        <f>IF(AD318,"",INDEX(c_CNPSummary!M:M,MATCH($P318,c_CNPSummary!$P:$P,0)))</f>
        <v/>
      </c>
      <c r="N318" s="509" t="str">
        <f>IF(AE318,"",INDEX(c_CNPSummary!N:N,MATCH($P318,c_CNPSummary!$P:$P,0)))</f>
        <v/>
      </c>
      <c r="P318" s="275" t="str">
        <f>EUConst_TargetAbs&amp;I293</f>
        <v>TargetAbs_</v>
      </c>
      <c r="Q318" s="344"/>
      <c r="R318" s="344"/>
      <c r="S318" s="512"/>
      <c r="W318" s="340" t="str">
        <f t="shared" ref="W318" si="437">W317</f>
        <v/>
      </c>
      <c r="Z318" s="469" t="b">
        <f>AND(CNTR_ExistSubInstEntries,OR($W318="",INDEX($Z:$Z,MATCH(EUconst_StartRow&amp;$W318,$X:$X,0))&gt;COLUMNS($Z317:Z317),INDEX($AC:$AC,MATCH(EUconst_CessationRow&amp;$W318,$AA:$AA,0))&lt;=COLUMNS($Z317:Z317),CNTR_CNRPeriodNr&lt;COLUMNS($Z317:Z317)))</f>
        <v>1</v>
      </c>
      <c r="AA318" s="469" t="b">
        <f>AND(CNTR_ExistSubInstEntries,OR($W318="",INDEX($Z:$Z,MATCH(EUconst_StartRow&amp;$W318,$X:$X,0))&gt;COLUMNS($Z317:AA317),INDEX($AC:$AC,MATCH(EUconst_CessationRow&amp;$W318,$AA:$AA,0))&lt;=COLUMNS($Z317:AA317),CNTR_CNRPeriodNr&lt;COLUMNS($Z317:AA317)))</f>
        <v>1</v>
      </c>
      <c r="AB318" s="469" t="b">
        <f>AND(CNTR_ExistSubInstEntries,OR($W318="",INDEX($Z:$Z,MATCH(EUconst_StartRow&amp;$W318,$X:$X,0))&gt;COLUMNS($Z317:AB317),INDEX($AC:$AC,MATCH(EUconst_CessationRow&amp;$W318,$AA:$AA,0))&lt;=COLUMNS($Z317:AB317),CNTR_CNRPeriodNr&lt;COLUMNS($Z317:AB317)))</f>
        <v>1</v>
      </c>
      <c r="AC318" s="469" t="b">
        <f>AND(CNTR_ExistSubInstEntries,OR($W318="",INDEX($Z:$Z,MATCH(EUconst_StartRow&amp;$W318,$X:$X,0))&gt;COLUMNS($Z317:AC317),INDEX($AC:$AC,MATCH(EUconst_CessationRow&amp;$W318,$AA:$AA,0))&lt;=COLUMNS($Z317:AC317),CNTR_CNRPeriodNr&lt;COLUMNS($Z317:AC317)))</f>
        <v>1</v>
      </c>
      <c r="AD318" s="469" t="b">
        <f>AND(CNTR_ExistSubInstEntries,OR($W318="",INDEX($Z:$Z,MATCH(EUconst_StartRow&amp;$W318,$X:$X,0))&gt;COLUMNS($Z317:AD317),INDEX($AC:$AC,MATCH(EUconst_CessationRow&amp;$W318,$AA:$AA,0))&lt;=COLUMNS($Z317:AD317),CNTR_CNRPeriodNr&lt;COLUMNS($Z317:AD317)))</f>
        <v>1</v>
      </c>
      <c r="AE318" s="469" t="b">
        <f>AND(CNTR_ExistSubInstEntries,OR($W318="",INDEX($Z:$Z,MATCH(EUconst_StartRow&amp;$W318,$X:$X,0))&gt;COLUMNS($Z317:AE317),INDEX($AC:$AC,MATCH(EUconst_CessationRow&amp;$W318,$AA:$AA,0))&lt;=COLUMNS($Z317:AE317),CNTR_CNRPeriodNr&lt;COLUMNS($Z317:AE317)))</f>
        <v>1</v>
      </c>
    </row>
    <row r="319" spans="1:31" ht="5.0999999999999996" customHeight="1" x14ac:dyDescent="0.2">
      <c r="C319" s="486"/>
      <c r="D319" s="1144"/>
      <c r="E319" s="1144"/>
      <c r="F319" s="1144"/>
      <c r="G319" s="1144"/>
      <c r="H319" s="1144"/>
      <c r="I319" s="1144"/>
      <c r="J319" s="1144"/>
      <c r="K319" s="1144"/>
      <c r="L319" s="1144"/>
      <c r="M319" s="1144"/>
      <c r="N319" s="1257"/>
    </row>
    <row r="320" spans="1:31" ht="12.75" customHeight="1" x14ac:dyDescent="0.2">
      <c r="C320" s="486"/>
      <c r="D320" s="247" t="s">
        <v>1430</v>
      </c>
      <c r="E320" s="266" t="str">
        <f>Translations!$B$629</f>
        <v>Wartości docelowe specyficznych względnych wielkości emisji (informacje pobrane z akrusza „c_CNPSummary”)</v>
      </c>
      <c r="H320" s="498"/>
      <c r="L320" s="499"/>
      <c r="N320" s="492"/>
      <c r="P320" s="488"/>
      <c r="Q320" s="344"/>
      <c r="R320" s="500"/>
      <c r="S320" s="195"/>
    </row>
    <row r="321" spans="1:31" ht="5.0999999999999996" customHeight="1" x14ac:dyDescent="0.2">
      <c r="C321" s="486"/>
      <c r="D321" s="1144"/>
      <c r="E321" s="1144"/>
      <c r="F321" s="1144"/>
      <c r="G321" s="1144"/>
      <c r="H321" s="1144"/>
      <c r="I321" s="1144"/>
      <c r="J321" s="1144"/>
      <c r="K321" s="1144"/>
      <c r="L321" s="1144"/>
      <c r="M321" s="1144"/>
      <c r="N321" s="1257"/>
    </row>
    <row r="322" spans="1:31" ht="25.5" customHeight="1" x14ac:dyDescent="0.2">
      <c r="C322" s="486"/>
      <c r="D322" s="354"/>
      <c r="E322" s="354"/>
      <c r="F322" s="354"/>
      <c r="G322" s="354"/>
      <c r="H322" s="355" t="str">
        <f>Translations!$B$271</f>
        <v>Wartość wyjściowa</v>
      </c>
      <c r="I322" s="1258">
        <f t="shared" ref="I322" si="438">INDEX(EUconst_EndOfPeriods,Z299)</f>
        <v>2025</v>
      </c>
      <c r="J322" s="943">
        <f t="shared" ref="J322" si="439">INDEX(EUconst_EndOfPeriods,AA299)</f>
        <v>2030</v>
      </c>
      <c r="K322" s="943">
        <f t="shared" ref="K322" si="440">INDEX(EUconst_EndOfPeriods,AB299)</f>
        <v>2035</v>
      </c>
      <c r="L322" s="943">
        <f t="shared" ref="L322" si="441">INDEX(EUconst_EndOfPeriods,AC299)</f>
        <v>2040</v>
      </c>
      <c r="M322" s="943">
        <f t="shared" ref="M322" si="442">INDEX(EUconst_EndOfPeriods,AD299)</f>
        <v>2045</v>
      </c>
      <c r="N322" s="943">
        <f t="shared" ref="N322" si="443">INDEX(EUconst_EndOfPeriods,AE299)</f>
        <v>2050</v>
      </c>
    </row>
    <row r="323" spans="1:31" ht="12.75" customHeight="1" x14ac:dyDescent="0.2">
      <c r="C323" s="486"/>
      <c r="D323" s="354"/>
      <c r="E323" s="354"/>
      <c r="F323" s="354"/>
      <c r="G323" s="354"/>
      <c r="H323" s="513" t="str">
        <f>H316</f>
        <v/>
      </c>
      <c r="I323" s="1259"/>
      <c r="J323" s="944"/>
      <c r="K323" s="944"/>
      <c r="L323" s="944"/>
      <c r="M323" s="944"/>
      <c r="N323" s="944"/>
      <c r="W323" s="110" t="s">
        <v>711</v>
      </c>
      <c r="Z323" s="469">
        <f>I322</f>
        <v>2025</v>
      </c>
      <c r="AA323" s="469">
        <f t="shared" ref="AA323" si="444">J322</f>
        <v>2030</v>
      </c>
      <c r="AB323" s="469">
        <f t="shared" ref="AB323" si="445">K322</f>
        <v>2035</v>
      </c>
      <c r="AC323" s="469">
        <f t="shared" ref="AC323" si="446">L322</f>
        <v>2040</v>
      </c>
      <c r="AD323" s="469">
        <f t="shared" ref="AD323" si="447">M322</f>
        <v>2045</v>
      </c>
      <c r="AE323" s="469">
        <f t="shared" ref="AE323" si="448">N322</f>
        <v>2050</v>
      </c>
    </row>
    <row r="324" spans="1:31" ht="12.75" customHeight="1" x14ac:dyDescent="0.2">
      <c r="A324" s="147"/>
      <c r="B324" s="173"/>
      <c r="C324" s="486"/>
      <c r="D324" s="337" t="s">
        <v>117</v>
      </c>
      <c r="E324" s="931" t="str">
        <f>Translations!$B$272</f>
        <v>W odniesieniu do wartości bazowej</v>
      </c>
      <c r="F324" s="931"/>
      <c r="G324" s="932"/>
      <c r="H324" s="85" t="str">
        <f>INDEX(c_CNPSummary!H:H,MATCH($P324,c_CNPSummary!$P:$P,0))</f>
        <v/>
      </c>
      <c r="I324" s="86" t="str">
        <f>IF(Z324,"",INDEX(c_CNPSummary!I:I,MATCH($P324,c_CNPSummary!$P:$P,0)))</f>
        <v/>
      </c>
      <c r="J324" s="87" t="str">
        <f>IF(AA324,"",INDEX(c_CNPSummary!J:J,MATCH($P324,c_CNPSummary!$P:$P,0)))</f>
        <v/>
      </c>
      <c r="K324" s="87" t="str">
        <f>IF(AB324,"",INDEX(c_CNPSummary!K:K,MATCH($P324,c_CNPSummary!$P:$P,0)))</f>
        <v/>
      </c>
      <c r="L324" s="87" t="str">
        <f>IF(AC324,"",INDEX(c_CNPSummary!L:L,MATCH($P324,c_CNPSummary!$P:$P,0)))</f>
        <v/>
      </c>
      <c r="M324" s="87" t="str">
        <f>IF(AD324,"",INDEX(c_CNPSummary!M:M,MATCH($P324,c_CNPSummary!$P:$P,0)))</f>
        <v/>
      </c>
      <c r="N324" s="87" t="str">
        <f>IF(AE324,"",INDEX(c_CNPSummary!N:N,MATCH($P324,c_CNPSummary!$P:$P,0)))</f>
        <v/>
      </c>
      <c r="P324" s="275" t="str">
        <f>EUconst_SubRelToBaseline&amp;I293</f>
        <v>RelBL_</v>
      </c>
      <c r="Q324" s="344"/>
      <c r="R324" s="344"/>
      <c r="S324" s="195"/>
      <c r="W324" s="340" t="str">
        <f>I293</f>
        <v/>
      </c>
      <c r="Y324" s="110" t="s">
        <v>808</v>
      </c>
      <c r="Z324" s="469" t="b">
        <f>AND(CNTR_ExistSubInstEntries,OR($W324="",INDEX($Z:$Z,MATCH(EUconst_StartRow&amp;$W324,$X:$X,0))&gt;COLUMNS($Z323:Z323),INDEX($AC:$AC,MATCH(EUconst_CessationRow&amp;$W324,$AA:$AA,0))&lt;=COLUMNS($Z323:Z323),CNTR_CNRPeriodNr&lt;COLUMNS($Z323:Z323)))</f>
        <v>1</v>
      </c>
      <c r="AA324" s="469" t="b">
        <f>AND(CNTR_ExistSubInstEntries,OR($W324="",INDEX($Z:$Z,MATCH(EUconst_StartRow&amp;$W324,$X:$X,0))&gt;COLUMNS($Z323:AA323),INDEX($AC:$AC,MATCH(EUconst_CessationRow&amp;$W324,$AA:$AA,0))&lt;=COLUMNS($Z323:AA323),CNTR_CNRPeriodNr&lt;COLUMNS($Z323:AA323)))</f>
        <v>1</v>
      </c>
      <c r="AB324" s="469" t="b">
        <f>AND(CNTR_ExistSubInstEntries,OR($W324="",INDEX($Z:$Z,MATCH(EUconst_StartRow&amp;$W324,$X:$X,0))&gt;COLUMNS($Z323:AB323),INDEX($AC:$AC,MATCH(EUconst_CessationRow&amp;$W324,$AA:$AA,0))&lt;=COLUMNS($Z323:AB323),CNTR_CNRPeriodNr&lt;COLUMNS($Z323:AB323)))</f>
        <v>1</v>
      </c>
      <c r="AC324" s="469" t="b">
        <f>AND(CNTR_ExistSubInstEntries,OR($W324="",INDEX($Z:$Z,MATCH(EUconst_StartRow&amp;$W324,$X:$X,0))&gt;COLUMNS($Z323:AC323),INDEX($AC:$AC,MATCH(EUconst_CessationRow&amp;$W324,$AA:$AA,0))&lt;=COLUMNS($Z323:AC323),CNTR_CNRPeriodNr&lt;COLUMNS($Z323:AC323)))</f>
        <v>1</v>
      </c>
      <c r="AD324" s="469" t="b">
        <f>AND(CNTR_ExistSubInstEntries,OR($W324="",INDEX($Z:$Z,MATCH(EUconst_StartRow&amp;$W324,$X:$X,0))&gt;COLUMNS($Z323:AD323),INDEX($AC:$AC,MATCH(EUconst_CessationRow&amp;$W324,$AA:$AA,0))&lt;=COLUMNS($Z323:AD323),CNTR_CNRPeriodNr&lt;COLUMNS($Z323:AD323)))</f>
        <v>1</v>
      </c>
      <c r="AE324" s="469" t="b">
        <f>AND(CNTR_ExistSubInstEntries,OR($W324="",INDEX($Z:$Z,MATCH(EUconst_StartRow&amp;$W324,$X:$X,0))&gt;COLUMNS($Z323:AE323),INDEX($AC:$AC,MATCH(EUconst_CessationRow&amp;$W324,$AA:$AA,0))&lt;=COLUMNS($Z323:AE323),CNTR_CNRPeriodNr&lt;COLUMNS($Z323:AE323)))</f>
        <v>1</v>
      </c>
    </row>
    <row r="325" spans="1:31" ht="12.75" customHeight="1" x14ac:dyDescent="0.2">
      <c r="A325" s="147"/>
      <c r="B325" s="173"/>
      <c r="C325" s="486"/>
      <c r="D325" s="337" t="s">
        <v>118</v>
      </c>
      <c r="E325" s="933" t="str">
        <f>Translations!$B$273</f>
        <v>W odniesieniu do wartości benchmarku</v>
      </c>
      <c r="F325" s="933"/>
      <c r="G325" s="934"/>
      <c r="H325" s="88" t="str">
        <f>IFERROR(IF(INDEX(c_CNPSummary!$E$1465:$E$1487,MATCH($I293,CNTR_SubInstListNames,0))&gt;20,Euconst_NA,INDEX(c_CNPSummary!H:H,MATCH($P325,c_CNPSummary!$P:$P,0))),"")</f>
        <v/>
      </c>
      <c r="I325" s="89" t="str">
        <f>IFERROR(IF(Z325,"",IF(INDEX(c_CNPSummary!$E$1465:$E$1487,MATCH($I293,CNTR_SubInstListNames,0))&gt;20,Euconst_NA,INDEX(c_CNPSummary!I:I,MATCH($P325,c_CNPSummary!$P:$P,0)))),"")</f>
        <v/>
      </c>
      <c r="J325" s="90" t="str">
        <f>IFERROR(IF(AA325,"",IF(INDEX(c_CNPSummary!$E$1465:$E$1487,MATCH($I293,CNTR_SubInstListNames,0))&gt;20,Euconst_NA,INDEX(c_CNPSummary!J:J,MATCH($P325,c_CNPSummary!$P:$P,0)))),"")</f>
        <v/>
      </c>
      <c r="K325" s="90" t="str">
        <f>IFERROR(IF(AB325,"",IF(INDEX(c_CNPSummary!$E$1465:$E$1487,MATCH($I293,CNTR_SubInstListNames,0))&gt;20,Euconst_NA,INDEX(c_CNPSummary!K:K,MATCH($P325,c_CNPSummary!$P:$P,0)))),"")</f>
        <v/>
      </c>
      <c r="L325" s="90" t="str">
        <f>IFERROR(IF(AC325,"",IF(INDEX(c_CNPSummary!$E$1465:$E$1487,MATCH($I293,CNTR_SubInstListNames,0))&gt;20,Euconst_NA,INDEX(c_CNPSummary!L:L,MATCH($P325,c_CNPSummary!$P:$P,0)))),"")</f>
        <v/>
      </c>
      <c r="M325" s="90" t="str">
        <f>IFERROR(IF(AD325,"",IF(INDEX(c_CNPSummary!$E$1465:$E$1487,MATCH($I293,CNTR_SubInstListNames,0))&gt;20,Euconst_NA,INDEX(c_CNPSummary!M:M,MATCH($P325,c_CNPSummary!$P:$P,0)))),"")</f>
        <v/>
      </c>
      <c r="N325" s="90" t="str">
        <f>IFERROR(IF(AE325,"",IF(INDEX(c_CNPSummary!$E$1465:$E$1487,MATCH($I293,CNTR_SubInstListNames,0))&gt;20,Euconst_NA,INDEX(c_CNPSummary!N:N,MATCH($P325,c_CNPSummary!$P:$P,0)))),"")</f>
        <v/>
      </c>
      <c r="P325" s="275" t="str">
        <f>EUconst_SubRelToBM&amp;I293</f>
        <v>RelBM_</v>
      </c>
      <c r="Q325" s="344"/>
      <c r="R325" s="344"/>
      <c r="S325" s="195"/>
      <c r="W325" s="340" t="str">
        <f>W324</f>
        <v/>
      </c>
      <c r="Z325" s="469" t="b">
        <f>AND(CNTR_ExistSubInstEntries,OR($W325="",INDEX($Z:$Z,MATCH(EUconst_StartRow&amp;$W325,$X:$X,0))&gt;COLUMNS($Z324:Z324),INDEX($AC:$AC,MATCH(EUconst_CessationRow&amp;$W325,$AA:$AA,0))&lt;=COLUMNS($Z324:Z324),CNTR_CNRPeriodNr&lt;COLUMNS($Z324:Z324)))</f>
        <v>1</v>
      </c>
      <c r="AA325" s="469" t="b">
        <f>AND(CNTR_ExistSubInstEntries,OR($W325="",INDEX($Z:$Z,MATCH(EUconst_StartRow&amp;$W325,$X:$X,0))&gt;COLUMNS($Z324:AA324),INDEX($AC:$AC,MATCH(EUconst_CessationRow&amp;$W325,$AA:$AA,0))&lt;=COLUMNS($Z324:AA324),CNTR_CNRPeriodNr&lt;COLUMNS($Z324:AA324)))</f>
        <v>1</v>
      </c>
      <c r="AB325" s="469" t="b">
        <f>AND(CNTR_ExistSubInstEntries,OR($W325="",INDEX($Z:$Z,MATCH(EUconst_StartRow&amp;$W325,$X:$X,0))&gt;COLUMNS($Z324:AB324),INDEX($AC:$AC,MATCH(EUconst_CessationRow&amp;$W325,$AA:$AA,0))&lt;=COLUMNS($Z324:AB324),CNTR_CNRPeriodNr&lt;COLUMNS($Z324:AB324)))</f>
        <v>1</v>
      </c>
      <c r="AC325" s="469" t="b">
        <f>AND(CNTR_ExistSubInstEntries,OR($W325="",INDEX($Z:$Z,MATCH(EUconst_StartRow&amp;$W325,$X:$X,0))&gt;COLUMNS($Z324:AC324),INDEX($AC:$AC,MATCH(EUconst_CessationRow&amp;$W325,$AA:$AA,0))&lt;=COLUMNS($Z324:AC324),CNTR_CNRPeriodNr&lt;COLUMNS($Z324:AC324)))</f>
        <v>1</v>
      </c>
      <c r="AD325" s="469" t="b">
        <f>AND(CNTR_ExistSubInstEntries,OR($W325="",INDEX($Z:$Z,MATCH(EUconst_StartRow&amp;$W325,$X:$X,0))&gt;COLUMNS($Z324:AD324),INDEX($AC:$AC,MATCH(EUconst_CessationRow&amp;$W325,$AA:$AA,0))&lt;=COLUMNS($Z324:AD324),CNTR_CNRPeriodNr&lt;COLUMNS($Z324:AD324)))</f>
        <v>1</v>
      </c>
      <c r="AE325" s="469" t="b">
        <f>AND(CNTR_ExistSubInstEntries,OR($W325="",INDEX($Z:$Z,MATCH(EUconst_StartRow&amp;$W325,$X:$X,0))&gt;COLUMNS($Z324:AE324),INDEX($AC:$AC,MATCH(EUconst_CessationRow&amp;$W325,$AA:$AA,0))&lt;=COLUMNS($Z324:AE324),CNTR_CNRPeriodNr&lt;COLUMNS($Z324:AE324)))</f>
        <v>1</v>
      </c>
    </row>
    <row r="326" spans="1:31" ht="5.0999999999999996" customHeight="1" x14ac:dyDescent="0.2">
      <c r="A326" s="147"/>
      <c r="B326" s="173"/>
      <c r="C326" s="486"/>
      <c r="D326" s="345"/>
      <c r="E326" s="456"/>
      <c r="F326" s="456"/>
      <c r="G326" s="456"/>
      <c r="H326" s="487"/>
      <c r="I326" s="20"/>
      <c r="J326" s="20"/>
      <c r="K326" s="21"/>
      <c r="L326" s="20"/>
      <c r="M326" s="20"/>
      <c r="N326" s="22"/>
      <c r="P326" s="488"/>
      <c r="Q326" s="344"/>
      <c r="R326" s="344"/>
      <c r="S326" s="195"/>
    </row>
    <row r="327" spans="1:31" ht="12.75" customHeight="1" x14ac:dyDescent="0.2">
      <c r="C327" s="486"/>
      <c r="D327" s="247" t="s">
        <v>1376</v>
      </c>
      <c r="E327" s="266" t="str">
        <f>Translations!$B$615</f>
        <v>Osiągnięcie wartości docelowych</v>
      </c>
      <c r="H327" s="498"/>
      <c r="L327" s="499"/>
      <c r="N327" s="492"/>
      <c r="P327" s="488"/>
      <c r="Q327" s="344"/>
      <c r="R327" s="500"/>
      <c r="S327" s="195"/>
    </row>
    <row r="328" spans="1:31" ht="25.5" customHeight="1" x14ac:dyDescent="0.2">
      <c r="C328" s="486"/>
      <c r="D328" s="354"/>
      <c r="E328" s="852" t="str">
        <f>Translations!$B$630</f>
        <v>Na podstawie wprowadzonych powyżej wartości osiągnięcie wartości docelowych specyficznych emisji oraz, jeśeli dotyczy, wartości docelowych bezwzględnej wielkości emisji, jest automatycznie obliczana Based on the entries above the achievement of the specific emission targets and, where relevant, the absolute emission targets is automatically calculated. In addition, an indication of whether a planned cessation has indeed occurred is given.</v>
      </c>
      <c r="F328" s="852"/>
      <c r="G328" s="852"/>
      <c r="H328" s="852"/>
      <c r="I328" s="852"/>
      <c r="J328" s="852"/>
      <c r="K328" s="852"/>
      <c r="L328" s="852"/>
      <c r="M328" s="852"/>
      <c r="N328" s="1246"/>
    </row>
    <row r="329" spans="1:31" ht="12.75" customHeight="1" x14ac:dyDescent="0.2">
      <c r="C329" s="486"/>
      <c r="D329" s="354"/>
      <c r="E329" s="354"/>
      <c r="F329" s="354"/>
      <c r="G329" s="354"/>
      <c r="H329" s="514"/>
      <c r="I329" s="272">
        <f t="shared" ref="I329" si="449">INDEX(EUconst_EndOfPeriods,Z299)</f>
        <v>2025</v>
      </c>
      <c r="J329" s="358">
        <f t="shared" ref="J329" si="450">INDEX(EUconst_EndOfPeriods,AA299)</f>
        <v>2030</v>
      </c>
      <c r="K329" s="358">
        <f t="shared" ref="K329" si="451">INDEX(EUconst_EndOfPeriods,AB299)</f>
        <v>2035</v>
      </c>
      <c r="L329" s="358">
        <f t="shared" ref="L329" si="452">INDEX(EUconst_EndOfPeriods,AC299)</f>
        <v>2040</v>
      </c>
      <c r="M329" s="358">
        <f t="shared" ref="M329" si="453">INDEX(EUconst_EndOfPeriods,AD299)</f>
        <v>2045</v>
      </c>
      <c r="N329" s="358">
        <f t="shared" ref="N329" si="454">INDEX(EUconst_EndOfPeriods,AE299)</f>
        <v>2050</v>
      </c>
      <c r="W329" s="110" t="s">
        <v>711</v>
      </c>
      <c r="Z329" s="469">
        <f>I329</f>
        <v>2025</v>
      </c>
      <c r="AA329" s="469">
        <f t="shared" ref="AA329" si="455">J329</f>
        <v>2030</v>
      </c>
      <c r="AB329" s="469">
        <f t="shared" ref="AB329" si="456">K329</f>
        <v>2035</v>
      </c>
      <c r="AC329" s="469">
        <f t="shared" ref="AC329" si="457">L329</f>
        <v>2040</v>
      </c>
      <c r="AD329" s="469">
        <f t="shared" ref="AD329" si="458">M329</f>
        <v>2045</v>
      </c>
      <c r="AE329" s="469">
        <f t="shared" ref="AE329" si="459">N329</f>
        <v>2050</v>
      </c>
    </row>
    <row r="330" spans="1:31" ht="12.75" customHeight="1" x14ac:dyDescent="0.2">
      <c r="A330" s="147"/>
      <c r="B330" s="173"/>
      <c r="C330" s="486"/>
      <c r="D330" s="337" t="s">
        <v>117</v>
      </c>
      <c r="E330" s="931" t="str">
        <f>Translations!$B$631</f>
        <v>Osiągnięto wartości docelowe dla specyficznych emisji</v>
      </c>
      <c r="F330" s="931"/>
      <c r="G330" s="931"/>
      <c r="H330" s="1247"/>
      <c r="I330" s="93" t="str">
        <f>IF(OR(I329&gt;CNTR_ReportingYear-1,COLUMNS($I329:I329)&lt;$Z293,COLUMNS($I329:I329)&gt;=$AC293),"",IF(I302="",FALSE,I302&lt;=I316))</f>
        <v/>
      </c>
      <c r="J330" s="94" t="str">
        <f>IF(OR(J329&gt;CNTR_ReportingYear-1,COLUMNS($I329:J329)&lt;$Z293,COLUMNS($I329:J329)&gt;=$AC293),"",IF(J302="",FALSE,J302&lt;=J316))</f>
        <v/>
      </c>
      <c r="K330" s="94" t="str">
        <f>IF(OR(K329&gt;CNTR_ReportingYear-1,COLUMNS($I329:K329)&lt;$Z293,COLUMNS($I329:K329)&gt;=$AC293),"",IF(K302="",FALSE,K302&lt;=K316))</f>
        <v/>
      </c>
      <c r="L330" s="94" t="str">
        <f>IF(OR(L329&gt;CNTR_ReportingYear-1,COLUMNS($I329:L329)&lt;$Z293,COLUMNS($I329:L329)&gt;=$AC293),"",IF(L302="",FALSE,L302&lt;=L316))</f>
        <v/>
      </c>
      <c r="M330" s="94" t="str">
        <f>IF(OR(M329&gt;CNTR_ReportingYear-1,COLUMNS($I329:M329)&lt;$Z293,COLUMNS($I329:M329)&gt;=$AC293),"",IF(M302="",FALSE,M302&lt;=M316))</f>
        <v/>
      </c>
      <c r="N330" s="94" t="str">
        <f>IF(OR(N329&gt;CNTR_ReportingYear-1,COLUMNS($I329:N329)&lt;$Z293,COLUMNS($I329:N329)&gt;=$AC293),"",IF(N302="",FALSE,N302&lt;=N316))</f>
        <v/>
      </c>
      <c r="Q330" s="344"/>
      <c r="R330" s="344"/>
      <c r="S330" s="195"/>
      <c r="W330" s="340" t="str">
        <f>I293</f>
        <v/>
      </c>
      <c r="Y330" s="110" t="s">
        <v>808</v>
      </c>
      <c r="Z330" s="469" t="b">
        <f>AND(CNTR_ExistSubInstEntries,OR($W330="",INDEX($Z:$Z,MATCH(EUconst_StartRow&amp;$W330,$X:$X,0))&gt;COLUMNS($Z329:Z329),INDEX($AC:$AC,MATCH(EUconst_CessationRow&amp;$W330,$AA:$AA,0))&lt;=COLUMNS($Z329:Z329),CNTR_CNRPeriodNr&lt;COLUMNS($Z329:Z329)))</f>
        <v>1</v>
      </c>
      <c r="AA330" s="469" t="b">
        <f>AND(CNTR_ExistSubInstEntries,OR($W330="",INDEX($Z:$Z,MATCH(EUconst_StartRow&amp;$W330,$X:$X,0))&gt;COLUMNS($Z329:AA329),INDEX($AC:$AC,MATCH(EUconst_CessationRow&amp;$W330,$AA:$AA,0))&lt;=COLUMNS($Z329:AA329),CNTR_CNRPeriodNr&lt;COLUMNS($Z329:AA329)))</f>
        <v>1</v>
      </c>
      <c r="AB330" s="469" t="b">
        <f>AND(CNTR_ExistSubInstEntries,OR($W330="",INDEX($Z:$Z,MATCH(EUconst_StartRow&amp;$W330,$X:$X,0))&gt;COLUMNS($Z329:AB329),INDEX($AC:$AC,MATCH(EUconst_CessationRow&amp;$W330,$AA:$AA,0))&lt;=COLUMNS($Z329:AB329),CNTR_CNRPeriodNr&lt;COLUMNS($Z329:AB329)))</f>
        <v>1</v>
      </c>
      <c r="AC330" s="469" t="b">
        <f>AND(CNTR_ExistSubInstEntries,OR($W330="",INDEX($Z:$Z,MATCH(EUconst_StartRow&amp;$W330,$X:$X,0))&gt;COLUMNS($Z329:AC329),INDEX($AC:$AC,MATCH(EUconst_CessationRow&amp;$W330,$AA:$AA,0))&lt;=COLUMNS($Z329:AC329),CNTR_CNRPeriodNr&lt;COLUMNS($Z329:AC329)))</f>
        <v>1</v>
      </c>
      <c r="AD330" s="469" t="b">
        <f>AND(CNTR_ExistSubInstEntries,OR($W330="",INDEX($Z:$Z,MATCH(EUconst_StartRow&amp;$W330,$X:$X,0))&gt;COLUMNS($Z329:AD329),INDEX($AC:$AC,MATCH(EUconst_CessationRow&amp;$W330,$AA:$AA,0))&lt;=COLUMNS($Z329:AD329),CNTR_CNRPeriodNr&lt;COLUMNS($Z329:AD329)))</f>
        <v>1</v>
      </c>
      <c r="AE330" s="469" t="b">
        <f>AND(CNTR_ExistSubInstEntries,OR($W330="",INDEX($Z:$Z,MATCH(EUconst_StartRow&amp;$W330,$X:$X,0))&gt;COLUMNS($Z329:AE329),INDEX($AC:$AC,MATCH(EUconst_CessationRow&amp;$W330,$AA:$AA,0))&lt;=COLUMNS($Z329:AE329),CNTR_CNRPeriodNr&lt;COLUMNS($Z329:AE329)))</f>
        <v>1</v>
      </c>
    </row>
    <row r="331" spans="1:31" ht="12.75" customHeight="1" x14ac:dyDescent="0.2">
      <c r="A331" s="147"/>
      <c r="B331" s="173"/>
      <c r="C331" s="486"/>
      <c r="D331" s="337" t="s">
        <v>118</v>
      </c>
      <c r="E331" s="1248" t="str">
        <f>Translations!$B$632</f>
        <v>Osiągnięto wartości docelowe dla bezwzględnych emisji</v>
      </c>
      <c r="F331" s="1248"/>
      <c r="G331" s="1248"/>
      <c r="H331" s="1249"/>
      <c r="I331" s="95" t="str">
        <f>IF(OR(I329&gt;CNTR_ReportingYear-1,COLUMNS($I329:I329)&lt;$Z293,COLUMNS($I329:I329)&gt;=$AC293),"",IF(I318="",Euconst_NA,IF(I303="",FALSE,I303&lt;=I318)))</f>
        <v/>
      </c>
      <c r="J331" s="96" t="str">
        <f>IF(OR(J329&gt;CNTR_ReportingYear-1,COLUMNS($I329:J329)&lt;$Z293,COLUMNS($I329:J329)&gt;=$AC293),"",IF(J318="",Euconst_NA,IF(J303="",FALSE,J303&lt;=J318)))</f>
        <v/>
      </c>
      <c r="K331" s="96" t="str">
        <f>IF(OR(K329&gt;CNTR_ReportingYear-1,COLUMNS($I329:K329)&lt;$Z293,COLUMNS($I329:K329)&gt;=$AC293),"",IF(K318="",Euconst_NA,IF(K303="",FALSE,K303&lt;=K318)))</f>
        <v/>
      </c>
      <c r="L331" s="96" t="str">
        <f>IF(OR(L329&gt;CNTR_ReportingYear-1,COLUMNS($I329:L329)&lt;$Z293,COLUMNS($I329:L329)&gt;=$AC293),"",IF(L318="",Euconst_NA,IF(L303="",FALSE,L303&lt;=L318)))</f>
        <v/>
      </c>
      <c r="M331" s="96" t="str">
        <f>IF(OR(M329&gt;CNTR_ReportingYear-1,COLUMNS($I329:M329)&lt;$Z293,COLUMNS($I329:M329)&gt;=$AC293),"",IF(M318="",Euconst_NA,IF(M303="",FALSE,M303&lt;=M318)))</f>
        <v/>
      </c>
      <c r="N331" s="96" t="str">
        <f>IF(OR(N329&gt;CNTR_ReportingYear-1,COLUMNS($I329:N329)&lt;$Z293,COLUMNS($I329:N329)&gt;=$AC293),"",IF(N318="",Euconst_NA,IF(N303="",FALSE,N303&lt;=N318)))</f>
        <v/>
      </c>
      <c r="Q331" s="344"/>
      <c r="R331" s="344"/>
      <c r="S331" s="195"/>
      <c r="W331" s="340" t="str">
        <f>W330</f>
        <v/>
      </c>
      <c r="Z331" s="469" t="b">
        <f>AND(CNTR_ExistSubInstEntries,OR($W331="",INDEX($Z:$Z,MATCH(EUconst_StartRow&amp;$W331,$X:$X,0))&gt;COLUMNS($Z330:Z330),INDEX($AC:$AC,MATCH(EUconst_CessationRow&amp;$W331,$AA:$AA,0))&lt;=COLUMNS($Z330:Z330),CNTR_CNRPeriodNr&lt;COLUMNS($Z330:Z330)))</f>
        <v>1</v>
      </c>
      <c r="AA331" s="469" t="b">
        <f>AND(CNTR_ExistSubInstEntries,OR($W331="",INDEX($Z:$Z,MATCH(EUconst_StartRow&amp;$W331,$X:$X,0))&gt;COLUMNS($Z330:AA330),INDEX($AC:$AC,MATCH(EUconst_CessationRow&amp;$W331,$AA:$AA,0))&lt;=COLUMNS($Z330:AA330),CNTR_CNRPeriodNr&lt;COLUMNS($Z330:AA330)))</f>
        <v>1</v>
      </c>
      <c r="AB331" s="469" t="b">
        <f>AND(CNTR_ExistSubInstEntries,OR($W331="",INDEX($Z:$Z,MATCH(EUconst_StartRow&amp;$W331,$X:$X,0))&gt;COLUMNS($Z330:AB330),INDEX($AC:$AC,MATCH(EUconst_CessationRow&amp;$W331,$AA:$AA,0))&lt;=COLUMNS($Z330:AB330),CNTR_CNRPeriodNr&lt;COLUMNS($Z330:AB330)))</f>
        <v>1</v>
      </c>
      <c r="AC331" s="469" t="b">
        <f>AND(CNTR_ExistSubInstEntries,OR($W331="",INDEX($Z:$Z,MATCH(EUconst_StartRow&amp;$W331,$X:$X,0))&gt;COLUMNS($Z330:AC330),INDEX($AC:$AC,MATCH(EUconst_CessationRow&amp;$W331,$AA:$AA,0))&lt;=COLUMNS($Z330:AC330),CNTR_CNRPeriodNr&lt;COLUMNS($Z330:AC330)))</f>
        <v>1</v>
      </c>
      <c r="AD331" s="469" t="b">
        <f>AND(CNTR_ExistSubInstEntries,OR($W331="",INDEX($Z:$Z,MATCH(EUconst_StartRow&amp;$W331,$X:$X,0))&gt;COLUMNS($Z330:AD330),INDEX($AC:$AC,MATCH(EUconst_CessationRow&amp;$W331,$AA:$AA,0))&lt;=COLUMNS($Z330:AD330),CNTR_CNRPeriodNr&lt;COLUMNS($Z330:AD330)))</f>
        <v>1</v>
      </c>
      <c r="AE331" s="469" t="b">
        <f>AND(CNTR_ExistSubInstEntries,OR($W331="",INDEX($Z:$Z,MATCH(EUconst_StartRow&amp;$W331,$X:$X,0))&gt;COLUMNS($Z330:AE330),INDEX($AC:$AC,MATCH(EUconst_CessationRow&amp;$W331,$AA:$AA,0))&lt;=COLUMNS($Z330:AE330),CNTR_CNRPeriodNr&lt;COLUMNS($Z330:AE330)))</f>
        <v>1</v>
      </c>
    </row>
    <row r="332" spans="1:31" ht="12.75" customHeight="1" thickBot="1" x14ac:dyDescent="0.25">
      <c r="A332" s="147"/>
      <c r="B332" s="173"/>
      <c r="C332" s="486"/>
      <c r="D332" s="337" t="s">
        <v>119</v>
      </c>
      <c r="E332" s="1250" t="s">
        <v>809</v>
      </c>
      <c r="F332" s="1250"/>
      <c r="G332" s="1250"/>
      <c r="H332" s="1251"/>
      <c r="I332" s="97" t="str">
        <f>IF(OR(I329&gt;CNTR_ReportingYear-1,COLUMNS($I329:I329)&lt;$Z293,COLUMNS($I329:I329)&gt;$AC293),"",IF(COLUMNS($I329:I329)&lt;&gt;$AC293,Euconst_NA,I304=TRUE))</f>
        <v/>
      </c>
      <c r="J332" s="97" t="str">
        <f>IF(OR(J329&gt;CNTR_ReportingYear-1,COLUMNS($I329:J329)&lt;$Z293,COLUMNS($I329:J329)&gt;$AC293),"",IF(COLUMNS($I329:J329)&lt;&gt;$AC293,Euconst_NA,J304=TRUE))</f>
        <v/>
      </c>
      <c r="K332" s="97" t="str">
        <f>IF(OR(K329&gt;CNTR_ReportingYear-1,COLUMNS($I329:K329)&lt;$Z293,COLUMNS($I329:K329)&gt;$AC293),"",IF(COLUMNS($I329:K329)&lt;&gt;$AC293,Euconst_NA,K304=TRUE))</f>
        <v/>
      </c>
      <c r="L332" s="97" t="str">
        <f>IF(OR(L329&gt;CNTR_ReportingYear-1,COLUMNS($I329:L329)&lt;$Z293,COLUMNS($I329:L329)&gt;$AC293),"",IF(COLUMNS($I329:L329)&lt;&gt;$AC293,Euconst_NA,L304=TRUE))</f>
        <v/>
      </c>
      <c r="M332" s="97" t="str">
        <f>IF(OR(M329&gt;CNTR_ReportingYear-1,COLUMNS($I329:M329)&lt;$Z293,COLUMNS($I329:M329)&gt;$AC293),"",IF(COLUMNS($I329:M329)&lt;&gt;$AC293,Euconst_NA,M304=TRUE))</f>
        <v/>
      </c>
      <c r="N332" s="97" t="str">
        <f>IF(OR(N329&gt;CNTR_ReportingYear-1,COLUMNS($I329:N329)&lt;$Z293,COLUMNS($I329:N329)&gt;$AC293),"",IF(COLUMNS($I329:N329)&lt;&gt;$AC293,Euconst_NA,N304=TRUE))</f>
        <v/>
      </c>
      <c r="Q332" s="344"/>
      <c r="R332" s="344"/>
      <c r="S332" s="195"/>
      <c r="W332" s="340" t="str">
        <f>W331</f>
        <v/>
      </c>
      <c r="Z332" s="469" t="b">
        <f>AND(CNTR_ExistSubInstEntries,OR($W332="",INDEX($Z:$Z,MATCH(EUconst_StartRow&amp;$W332,$X:$X,0))&gt;COLUMNS($Z329:Z329),INDEX($AC:$AC,MATCH(EUconst_CessationRow&amp;$W332,$AA:$AA,0))&lt;COLUMNS($Z329:Z329),CNTR_CNRPeriodNr&lt;COLUMNS($Z329:Z329)))</f>
        <v>1</v>
      </c>
      <c r="AA332" s="469" t="b">
        <f>AND(CNTR_ExistSubInstEntries,OR($W332="",INDEX($Z:$Z,MATCH(EUconst_StartRow&amp;$W332,$X:$X,0))&gt;COLUMNS($Z329:AA329),INDEX($AC:$AC,MATCH(EUconst_CessationRow&amp;$W332,$AA:$AA,0))&lt;COLUMNS($Z329:AA329),CNTR_CNRPeriodNr&lt;COLUMNS($Z329:AA329)))</f>
        <v>1</v>
      </c>
      <c r="AB332" s="469" t="b">
        <f>AND(CNTR_ExistSubInstEntries,OR($W332="",INDEX($Z:$Z,MATCH(EUconst_StartRow&amp;$W332,$X:$X,0))&gt;COLUMNS($Z329:AB329),INDEX($AC:$AC,MATCH(EUconst_CessationRow&amp;$W332,$AA:$AA,0))&lt;COLUMNS($Z329:AB329),CNTR_CNRPeriodNr&lt;COLUMNS($Z329:AB329)))</f>
        <v>1</v>
      </c>
      <c r="AC332" s="469" t="b">
        <f>AND(CNTR_ExistSubInstEntries,OR($W332="",INDEX($Z:$Z,MATCH(EUconst_StartRow&amp;$W332,$X:$X,0))&gt;COLUMNS($Z329:AC329),INDEX($AC:$AC,MATCH(EUconst_CessationRow&amp;$W332,$AA:$AA,0))&lt;COLUMNS($Z329:AC329),CNTR_CNRPeriodNr&lt;COLUMNS($Z329:AC329)))</f>
        <v>1</v>
      </c>
      <c r="AD332" s="469" t="b">
        <f>AND(CNTR_ExistSubInstEntries,OR($W332="",INDEX($Z:$Z,MATCH(EUconst_StartRow&amp;$W332,$X:$X,0))&gt;COLUMNS($Z329:AD329),INDEX($AC:$AC,MATCH(EUconst_CessationRow&amp;$W332,$AA:$AA,0))&lt;COLUMNS($Z329:AD329),CNTR_CNRPeriodNr&lt;COLUMNS($Z329:AD329)))</f>
        <v>1</v>
      </c>
      <c r="AE332" s="469" t="b">
        <f>AND(CNTR_ExistSubInstEntries,OR($W332="",INDEX($Z:$Z,MATCH(EUconst_StartRow&amp;$W332,$X:$X,0))&gt;COLUMNS($Z329:AE329),INDEX($AC:$AC,MATCH(EUconst_CessationRow&amp;$W332,$AA:$AA,0))&lt;COLUMNS($Z329:AE329),CNTR_CNRPeriodNr&lt;COLUMNS($Z329:AE329)))</f>
        <v>1</v>
      </c>
    </row>
    <row r="333" spans="1:31" ht="12.75" customHeight="1" x14ac:dyDescent="0.2">
      <c r="A333" s="147"/>
      <c r="B333" s="173"/>
      <c r="C333" s="486"/>
      <c r="D333" s="337" t="s">
        <v>120</v>
      </c>
      <c r="E333" s="1252" t="str">
        <f>Translations!$B$633</f>
        <v>Osiągnięto wszystkie wartości docelowe</v>
      </c>
      <c r="F333" s="1252"/>
      <c r="G333" s="1252"/>
      <c r="H333" s="1253"/>
      <c r="I333" s="98" t="str">
        <f>IFERROR(IF(Z333,"",AND(I330:I332)),"")</f>
        <v/>
      </c>
      <c r="J333" s="99" t="str">
        <f t="shared" ref="J333" si="460">IFERROR(IF(AA333,"",AND(J330:J332)),"")</f>
        <v/>
      </c>
      <c r="K333" s="99" t="str">
        <f t="shared" ref="K333" si="461">IFERROR(IF(AB333,"",AND(K330:K332)),"")</f>
        <v/>
      </c>
      <c r="L333" s="99" t="str">
        <f t="shared" ref="L333" si="462">IFERROR(IF(AC333,"",AND(L330:L332)),"")</f>
        <v/>
      </c>
      <c r="M333" s="99" t="str">
        <f t="shared" ref="M333" si="463">IFERROR(IF(AD333,"",AND(M330:M332)),"")</f>
        <v/>
      </c>
      <c r="N333" s="99" t="str">
        <f t="shared" ref="N333" si="464">IFERROR(IF(AE333,"",AND(N330:N332)),"")</f>
        <v/>
      </c>
      <c r="P333" s="275" t="str">
        <f>EUConst_TargetsMet&amp;I293</f>
        <v>TargetsMet_</v>
      </c>
      <c r="Q333" s="344"/>
      <c r="R333" s="344"/>
      <c r="S333" s="195"/>
      <c r="W333" s="340" t="str">
        <f>I293</f>
        <v/>
      </c>
      <c r="Z333" s="469" t="b">
        <f>AND(CNTR_ExistSubInstEntries,OR($W333="",INDEX($Z:$Z,MATCH(EUconst_StartRow&amp;$W333,$X:$X,0))&gt;COLUMNS($Z329:Z329),INDEX($AC:$AC,MATCH(EUconst_CessationRow&amp;$W333,$AA:$AA,0))&lt;COLUMNS($Z329:Z329),CNTR_CNRPeriodNr&lt;COLUMNS($Z329:Z329)))</f>
        <v>1</v>
      </c>
      <c r="AA333" s="469" t="b">
        <f>AND(CNTR_ExistSubInstEntries,OR($W333="",INDEX($Z:$Z,MATCH(EUconst_StartRow&amp;$W333,$X:$X,0))&gt;COLUMNS($Z329:AA329),INDEX($AC:$AC,MATCH(EUconst_CessationRow&amp;$W333,$AA:$AA,0))&lt;COLUMNS($Z329:AA329),CNTR_CNRPeriodNr&lt;COLUMNS($Z329:AA329)))</f>
        <v>1</v>
      </c>
      <c r="AB333" s="469" t="b">
        <f>AND(CNTR_ExistSubInstEntries,OR($W333="",INDEX($Z:$Z,MATCH(EUconst_StartRow&amp;$W333,$X:$X,0))&gt;COLUMNS($Z329:AB329),INDEX($AC:$AC,MATCH(EUconst_CessationRow&amp;$W333,$AA:$AA,0))&lt;COLUMNS($Z329:AB329),CNTR_CNRPeriodNr&lt;COLUMNS($Z329:AB329)))</f>
        <v>1</v>
      </c>
      <c r="AC333" s="469" t="b">
        <f>AND(CNTR_ExistSubInstEntries,OR($W333="",INDEX($Z:$Z,MATCH(EUconst_StartRow&amp;$W333,$X:$X,0))&gt;COLUMNS($Z329:AC329),INDEX($AC:$AC,MATCH(EUconst_CessationRow&amp;$W333,$AA:$AA,0))&lt;COLUMNS($Z329:AC329),CNTR_CNRPeriodNr&lt;COLUMNS($Z329:AC329)))</f>
        <v>1</v>
      </c>
      <c r="AD333" s="469" t="b">
        <f>AND(CNTR_ExistSubInstEntries,OR($W333="",INDEX($Z:$Z,MATCH(EUconst_StartRow&amp;$W333,$X:$X,0))&gt;COLUMNS($Z329:AD329),INDEX($AC:$AC,MATCH(EUconst_CessationRow&amp;$W333,$AA:$AA,0))&lt;COLUMNS($Z329:AD329),CNTR_CNRPeriodNr&lt;COLUMNS($Z329:AD329)))</f>
        <v>1</v>
      </c>
      <c r="AE333" s="469" t="b">
        <f>AND(CNTR_ExistSubInstEntries,OR($W333="",INDEX($Z:$Z,MATCH(EUconst_StartRow&amp;$W333,$X:$X,0))&gt;COLUMNS($Z329:AE329),INDEX($AC:$AC,MATCH(EUconst_CessationRow&amp;$W333,$AA:$AA,0))&lt;COLUMNS($Z329:AE329),CNTR_CNRPeriodNr&lt;COLUMNS($Z329:AE329)))</f>
        <v>1</v>
      </c>
    </row>
    <row r="334" spans="1:31" ht="5.0999999999999996" customHeight="1" x14ac:dyDescent="0.2">
      <c r="A334" s="147"/>
      <c r="B334" s="173"/>
      <c r="C334" s="486"/>
      <c r="D334" s="345"/>
      <c r="N334" s="492"/>
      <c r="P334" s="453"/>
    </row>
    <row r="335" spans="1:31" ht="12.75" customHeight="1" x14ac:dyDescent="0.2">
      <c r="C335" s="486"/>
      <c r="D335" s="247" t="s">
        <v>1377</v>
      </c>
      <c r="E335" s="980" t="str">
        <f>Translations!$B$612</f>
        <v>Uwagi</v>
      </c>
      <c r="F335" s="980"/>
      <c r="G335" s="980"/>
      <c r="H335" s="980"/>
      <c r="I335" s="980"/>
      <c r="J335" s="980"/>
      <c r="K335" s="980"/>
      <c r="L335" s="980"/>
      <c r="M335" s="980"/>
      <c r="N335" s="981"/>
      <c r="P335" s="344"/>
      <c r="Q335" s="344"/>
      <c r="R335" s="344"/>
      <c r="S335" s="195"/>
    </row>
    <row r="336" spans="1:31" ht="38.85" customHeight="1" x14ac:dyDescent="0.2">
      <c r="A336" s="147"/>
      <c r="B336" s="173"/>
      <c r="C336" s="486"/>
      <c r="D336" s="345"/>
      <c r="E336" s="1254"/>
      <c r="F336" s="1255"/>
      <c r="G336" s="1255"/>
      <c r="H336" s="1255"/>
      <c r="I336" s="1255"/>
      <c r="J336" s="1255"/>
      <c r="K336" s="1255"/>
      <c r="L336" s="1255"/>
      <c r="M336" s="1255"/>
      <c r="N336" s="1256"/>
      <c r="P336" s="453"/>
    </row>
    <row r="337" spans="1:32" ht="12.75" customHeight="1" x14ac:dyDescent="0.2">
      <c r="A337" s="147"/>
      <c r="B337" s="173"/>
      <c r="C337" s="517"/>
      <c r="D337" s="518"/>
      <c r="E337" s="519"/>
      <c r="F337" s="519"/>
      <c r="G337" s="519"/>
      <c r="H337" s="519"/>
      <c r="I337" s="519"/>
      <c r="J337" s="519"/>
      <c r="K337" s="519"/>
      <c r="L337" s="519"/>
      <c r="M337" s="519"/>
      <c r="N337" s="520"/>
    </row>
    <row r="338" spans="1:32" ht="12.75" customHeight="1" thickBot="1" x14ac:dyDescent="0.25">
      <c r="A338" s="147"/>
      <c r="E338" s="334"/>
      <c r="F338" s="183"/>
      <c r="G338" s="183"/>
      <c r="H338" s="183"/>
      <c r="I338" s="183"/>
      <c r="J338" s="183"/>
      <c r="K338" s="183"/>
      <c r="L338" s="183"/>
      <c r="M338" s="183"/>
      <c r="N338" s="183"/>
    </row>
    <row r="339" spans="1:32" ht="12.75" customHeight="1" thickBot="1" x14ac:dyDescent="0.3">
      <c r="A339" s="147"/>
      <c r="C339" s="335"/>
      <c r="D339" s="335"/>
      <c r="E339" s="335"/>
      <c r="F339" s="335"/>
      <c r="G339" s="335"/>
      <c r="H339" s="335"/>
      <c r="I339" s="335"/>
      <c r="J339" s="335"/>
      <c r="K339" s="335"/>
      <c r="L339" s="335"/>
      <c r="M339" s="335"/>
      <c r="N339" s="335"/>
    </row>
    <row r="340" spans="1:32" s="246" customFormat="1" ht="18" customHeight="1" thickBot="1" x14ac:dyDescent="0.25">
      <c r="A340" s="482">
        <f>C340</f>
        <v>8</v>
      </c>
      <c r="B340" s="186"/>
      <c r="C340" s="483">
        <f>C293+1</f>
        <v>8</v>
      </c>
      <c r="D340" s="1271" t="str">
        <f>Translations!$B$616</f>
        <v>Podinstalacja</v>
      </c>
      <c r="E340" s="1272"/>
      <c r="F340" s="1272"/>
      <c r="G340" s="1272"/>
      <c r="H340" s="1273"/>
      <c r="I340" s="1274" t="str">
        <f>IF(C340&gt;MAX(CNTR_SubInstListSorting),"",INDEX(CNTR_SubInstListNames,MATCH($C340,CNTR_SubInstListSorting,0)))</f>
        <v/>
      </c>
      <c r="J340" s="1275"/>
      <c r="K340" s="1275"/>
      <c r="L340" s="1275"/>
      <c r="M340" s="1275"/>
      <c r="N340" s="1276"/>
      <c r="O340" s="176"/>
      <c r="P340" s="118" t="str">
        <f>IF(CNTR_ExistSubInstEntries,IF(I340&lt;&gt;"",I340,""),"BM: " &amp; C340)</f>
        <v/>
      </c>
      <c r="Q340" s="110"/>
      <c r="R340" s="110"/>
      <c r="S340" s="417">
        <f>MAX(CNTR_SubInstListSorting)</f>
        <v>0</v>
      </c>
      <c r="T340" s="110"/>
      <c r="U340" s="110"/>
      <c r="V340" s="110"/>
      <c r="W340" s="110"/>
      <c r="X340" s="118" t="str">
        <f>EUconst_StartRow&amp;I340</f>
        <v>Start_</v>
      </c>
      <c r="Y340" s="244" t="str">
        <f>IF($I340="","",INDEX(c_CNPSummary!$G:$G,MATCH($X340,c_CNPSummary!$P:$P,0)))</f>
        <v/>
      </c>
      <c r="Z340" s="244" t="str">
        <f>IF($I340="","",IF(Y340=INDEX(EUconst_SubinstallationStart,1),1,IF(Y340=INDEX(EUconst_SubinstallationStart,2),2,MATCH(Y340,EUconst_Periods,0))))</f>
        <v/>
      </c>
      <c r="AA340" s="118" t="str">
        <f>EUconst_CessationRow&amp;I340</f>
        <v>Cessation_</v>
      </c>
      <c r="AB340" s="244" t="str">
        <f>IF($I340="","",INDEX(c_CNPSummary!$G:$G,MATCH($AA340,c_CNPSummary!$P:$P,0)))</f>
        <v/>
      </c>
      <c r="AC340" s="244" t="str">
        <f>IFERROR(IF(OR(I340="",AB340=""),"",IF(AB340=INDEX(EUconst_SubinstallationCessation,1),10,IF(AB340=INDEX(EUconst_SubinstallationCessation,2),1,MATCH(AB340,EUconst_Periods,0)))),10)</f>
        <v/>
      </c>
      <c r="AD340" s="116"/>
      <c r="AE340" s="484" t="b">
        <f>AND(CNTR_ExistSubInstEntries,I340="")</f>
        <v>1</v>
      </c>
      <c r="AF340" s="116"/>
    </row>
    <row r="341" spans="1:32" ht="12.75" customHeight="1" x14ac:dyDescent="0.2">
      <c r="C341" s="485"/>
      <c r="D341" s="183"/>
      <c r="E341" s="1161" t="str">
        <f>Translations!$B$617</f>
        <v>Nazwa podinstalacji/innego procesu jest wyświetlana automatycznie na podstawie danych wprowadzonych w arkuszu „c_CNPSummary”.</v>
      </c>
      <c r="F341" s="1277"/>
      <c r="G341" s="1277"/>
      <c r="H341" s="1277"/>
      <c r="I341" s="1277"/>
      <c r="J341" s="1277"/>
      <c r="K341" s="1277"/>
      <c r="L341" s="1277"/>
      <c r="M341" s="1277"/>
      <c r="N341" s="1278"/>
      <c r="P341" s="344"/>
      <c r="Q341" s="344"/>
      <c r="R341" s="344"/>
      <c r="S341" s="195"/>
    </row>
    <row r="342" spans="1:32" ht="5.0999999999999996" customHeight="1" x14ac:dyDescent="0.2">
      <c r="A342" s="147"/>
      <c r="B342" s="173"/>
      <c r="C342" s="486"/>
      <c r="D342" s="345"/>
      <c r="E342" s="456"/>
      <c r="F342" s="456"/>
      <c r="G342" s="456"/>
      <c r="H342" s="487"/>
      <c r="I342" s="20"/>
      <c r="J342" s="20"/>
      <c r="K342" s="21"/>
      <c r="L342" s="20"/>
      <c r="M342" s="20"/>
      <c r="N342" s="22"/>
      <c r="P342" s="488"/>
      <c r="Q342" s="344"/>
      <c r="R342" s="344"/>
      <c r="S342" s="195"/>
    </row>
    <row r="343" spans="1:32" ht="12.75" customHeight="1" x14ac:dyDescent="0.2">
      <c r="C343" s="486"/>
      <c r="D343" s="247" t="s">
        <v>114</v>
      </c>
      <c r="E343" s="266" t="str">
        <f>Translations!$B$618</f>
        <v>Rzeczywiste emisje</v>
      </c>
      <c r="F343" s="489"/>
      <c r="G343" s="490"/>
      <c r="H343" s="491"/>
      <c r="N343" s="492"/>
      <c r="P343" s="344"/>
      <c r="Q343" s="344"/>
      <c r="R343" s="344"/>
      <c r="S343" s="195"/>
    </row>
    <row r="344" spans="1:32" ht="15" customHeight="1" x14ac:dyDescent="0.2">
      <c r="C344" s="486"/>
      <c r="D344" s="247"/>
      <c r="E344" s="852" t="str">
        <f>Translations!$B$619</f>
        <v>Proszę podać rzeczywiste indywidualne poziomy emisji (zgodnie z emisjami przypisanymi zgodnie z zasadami FAR i MRR) na koniec każdego pięcioletniego okresu.</v>
      </c>
      <c r="F344" s="852"/>
      <c r="G344" s="852"/>
      <c r="H344" s="852"/>
      <c r="I344" s="852"/>
      <c r="J344" s="852"/>
      <c r="K344" s="852"/>
      <c r="L344" s="852"/>
      <c r="M344" s="852"/>
      <c r="N344" s="1246"/>
      <c r="P344" s="344"/>
      <c r="Q344" s="344"/>
      <c r="R344" s="344"/>
      <c r="S344" s="195"/>
    </row>
    <row r="345" spans="1:32" ht="38.25" customHeight="1" x14ac:dyDescent="0.2">
      <c r="C345" s="486"/>
      <c r="D345" s="247"/>
      <c r="E345" s="852" t="str">
        <f>Translations!$B$620</f>
        <v xml:space="preserve">Indywidualne poziomy emisji powinny zostać obliczone poprzez podzielenie przypisanych emisji przez poziom działalności, obie wartości oparte na odpowiednich zasadach FAR, zgodnie z danymi wprowadzonymi w raportach ALC za dany rok. W przypadku procesów  nie objętych wskaźnikiem emisyjności podinstalacji, prosimy upewnić się, że emisje odnoszą się do odpowiednich jednostek produkcji wskazanych w arkuszu [C.I.3] ostatniego PNK. </v>
      </c>
      <c r="F345" s="852"/>
      <c r="G345" s="852"/>
      <c r="H345" s="852"/>
      <c r="I345" s="852"/>
      <c r="J345" s="852"/>
      <c r="K345" s="852"/>
      <c r="L345" s="852"/>
      <c r="M345" s="852"/>
      <c r="N345" s="1246"/>
      <c r="P345" s="344"/>
      <c r="Q345" s="344"/>
      <c r="R345" s="344"/>
      <c r="S345" s="195"/>
    </row>
    <row r="346" spans="1:32" ht="12.75" customHeight="1" x14ac:dyDescent="0.2">
      <c r="C346" s="486"/>
      <c r="D346" s="247"/>
      <c r="E346" s="852" t="str">
        <f>Translations!$B$621</f>
        <v>Dodatkowo, wprowadzenie danych dla bezwzględnych emisji, wyrażonych w t CO2e, jest obowiązkowe, jeśli bezwzględne wielkości emisji zostały wymienione w ostatnim PNK.</v>
      </c>
      <c r="F346" s="852"/>
      <c r="G346" s="852"/>
      <c r="H346" s="852"/>
      <c r="I346" s="852"/>
      <c r="J346" s="852"/>
      <c r="K346" s="852"/>
      <c r="L346" s="852"/>
      <c r="M346" s="852"/>
      <c r="N346" s="1246"/>
      <c r="P346" s="344"/>
      <c r="Q346" s="344"/>
      <c r="R346" s="344"/>
      <c r="S346" s="195"/>
      <c r="Y346" s="493" t="str">
        <f>Translations!$B$265</f>
        <v>Okresy</v>
      </c>
      <c r="Z346" s="494">
        <v>1</v>
      </c>
      <c r="AA346" s="244">
        <v>2</v>
      </c>
      <c r="AB346" s="244">
        <v>3</v>
      </c>
      <c r="AC346" s="244">
        <v>4</v>
      </c>
      <c r="AD346" s="244">
        <v>5</v>
      </c>
      <c r="AE346" s="244">
        <v>6</v>
      </c>
    </row>
    <row r="347" spans="1:32" ht="12.75" customHeight="1" x14ac:dyDescent="0.2">
      <c r="C347" s="486"/>
      <c r="D347" s="247"/>
      <c r="E347" s="852" t="str">
        <f>Translations!$B$622</f>
        <v>Jeśli zgodnie z PNK zaplanowano zaprzestanie działalności podinstalacji w danym pięcioletnim okresie, prosimy o potwierdzenie, że podinstalacja zakończyła działalność.</v>
      </c>
      <c r="F347" s="852"/>
      <c r="G347" s="852"/>
      <c r="H347" s="852"/>
      <c r="I347" s="852"/>
      <c r="J347" s="852"/>
      <c r="K347" s="852"/>
      <c r="L347" s="852"/>
      <c r="M347" s="852"/>
      <c r="N347" s="1246"/>
      <c r="P347" s="344"/>
      <c r="Q347" s="344"/>
      <c r="R347" s="344"/>
      <c r="S347" s="195"/>
    </row>
    <row r="348" spans="1:32" ht="12.75" customHeight="1" x14ac:dyDescent="0.2">
      <c r="A348" s="147"/>
      <c r="B348" s="173"/>
      <c r="C348" s="486"/>
      <c r="D348" s="345"/>
      <c r="F348" s="269"/>
      <c r="G348" s="495"/>
      <c r="H348" s="348" t="str">
        <f>Translations!$B$401</f>
        <v>Jednostka</v>
      </c>
      <c r="I348" s="272">
        <f t="shared" ref="I348" si="465">INDEX(EUconst_EndOfPeriods,Z346)</f>
        <v>2025</v>
      </c>
      <c r="J348" s="270">
        <f t="shared" ref="J348" si="466">INDEX(EUconst_EndOfPeriods,AA346)</f>
        <v>2030</v>
      </c>
      <c r="K348" s="270">
        <f t="shared" ref="K348" si="467">INDEX(EUconst_EndOfPeriods,AB346)</f>
        <v>2035</v>
      </c>
      <c r="L348" s="270">
        <f t="shared" ref="L348" si="468">INDEX(EUconst_EndOfPeriods,AC346)</f>
        <v>2040</v>
      </c>
      <c r="M348" s="270">
        <f t="shared" ref="M348" si="469">INDEX(EUconst_EndOfPeriods,AD346)</f>
        <v>2045</v>
      </c>
      <c r="N348" s="270">
        <f t="shared" ref="N348" si="470">INDEX(EUconst_EndOfPeriods,AE346)</f>
        <v>2050</v>
      </c>
      <c r="W348" s="110" t="s">
        <v>711</v>
      </c>
      <c r="Z348" s="469">
        <f t="shared" ref="Z348" si="471">I348</f>
        <v>2025</v>
      </c>
      <c r="AA348" s="469">
        <f t="shared" ref="AA348" si="472">J348</f>
        <v>2030</v>
      </c>
      <c r="AB348" s="469">
        <f t="shared" ref="AB348" si="473">K348</f>
        <v>2035</v>
      </c>
      <c r="AC348" s="469">
        <f t="shared" ref="AC348" si="474">L348</f>
        <v>2040</v>
      </c>
      <c r="AD348" s="469">
        <f t="shared" ref="AD348" si="475">M348</f>
        <v>2045</v>
      </c>
      <c r="AE348" s="469">
        <f t="shared" ref="AE348" si="476">N348</f>
        <v>2050</v>
      </c>
    </row>
    <row r="349" spans="1:32" ht="12.75" customHeight="1" x14ac:dyDescent="0.2">
      <c r="A349" s="147"/>
      <c r="B349" s="173"/>
      <c r="C349" s="486"/>
      <c r="D349" s="337" t="s">
        <v>117</v>
      </c>
      <c r="E349" s="1269" t="str">
        <f>Translations!$B$623</f>
        <v>Rzeczywiste specyficzne emisje</v>
      </c>
      <c r="F349" s="1269"/>
      <c r="G349" s="1279"/>
      <c r="H349" s="497" t="str">
        <f>H363</f>
        <v/>
      </c>
      <c r="I349" s="103"/>
      <c r="J349" s="104"/>
      <c r="K349" s="104"/>
      <c r="L349" s="104"/>
      <c r="M349" s="104"/>
      <c r="N349" s="104"/>
      <c r="P349" s="275" t="str">
        <f>EUConst_SpecEm&amp;I340</f>
        <v>SpecEm_</v>
      </c>
      <c r="W349" s="340" t="str">
        <f>I340</f>
        <v/>
      </c>
      <c r="Y349" s="110" t="s">
        <v>808</v>
      </c>
      <c r="Z349" s="469" t="b">
        <f>AND(CNTR_ExistSubInstEntries,OR($W349="",INDEX($Z:$Z,MATCH(EUconst_StartRow&amp;$W349,$X:$X,0))&gt;COLUMNS($Z348:Z348),INDEX($AC:$AC,MATCH(EUconst_CessationRow&amp;$W349,$AA:$AA,0))&lt;=COLUMNS($Z348:Z348),CNTR_CNRPeriodNr&lt;COLUMNS($Z348:Z348)))</f>
        <v>1</v>
      </c>
      <c r="AA349" s="469" t="b">
        <f>AND(CNTR_ExistSubInstEntries,OR($W349="",INDEX($Z:$Z,MATCH(EUconst_StartRow&amp;$W349,$X:$X,0))&gt;COLUMNS($Z348:AA348),INDEX($AC:$AC,MATCH(EUconst_CessationRow&amp;$W349,$AA:$AA,0))&lt;=COLUMNS($Z348:AA348),CNTR_CNRPeriodNr&lt;COLUMNS($Z348:AA348)))</f>
        <v>1</v>
      </c>
      <c r="AB349" s="469" t="b">
        <f>AND(CNTR_ExistSubInstEntries,OR($W349="",INDEX($Z:$Z,MATCH(EUconst_StartRow&amp;$W349,$X:$X,0))&gt;COLUMNS($Z348:AB348),INDEX($AC:$AC,MATCH(EUconst_CessationRow&amp;$W349,$AA:$AA,0))&lt;=COLUMNS($Z348:AB348),CNTR_CNRPeriodNr&lt;COLUMNS($Z348:AB348)))</f>
        <v>1</v>
      </c>
      <c r="AC349" s="469" t="b">
        <f>AND(CNTR_ExistSubInstEntries,OR($W349="",INDEX($Z:$Z,MATCH(EUconst_StartRow&amp;$W349,$X:$X,0))&gt;COLUMNS($Z348:AC348),INDEX($AC:$AC,MATCH(EUconst_CessationRow&amp;$W349,$AA:$AA,0))&lt;=COLUMNS($Z348:AC348),CNTR_CNRPeriodNr&lt;COLUMNS($Z348:AC348)))</f>
        <v>1</v>
      </c>
      <c r="AD349" s="469" t="b">
        <f>AND(CNTR_ExistSubInstEntries,OR($W349="",INDEX($Z:$Z,MATCH(EUconst_StartRow&amp;$W349,$X:$X,0))&gt;COLUMNS($Z348:AD348),INDEX($AC:$AC,MATCH(EUconst_CessationRow&amp;$W349,$AA:$AA,0))&lt;=COLUMNS($Z348:AD348),CNTR_CNRPeriodNr&lt;COLUMNS($Z348:AD348)))</f>
        <v>1</v>
      </c>
      <c r="AE349" s="469" t="b">
        <f>AND(CNTR_ExistSubInstEntries,OR($W349="",INDEX($Z:$Z,MATCH(EUconst_StartRow&amp;$W349,$X:$X,0))&gt;COLUMNS($Z348:AE348),INDEX($AC:$AC,MATCH(EUconst_CessationRow&amp;$W349,$AA:$AA,0))&lt;=COLUMNS($Z348:AE348),CNTR_CNRPeriodNr&lt;COLUMNS($Z348:AE348)))</f>
        <v>1</v>
      </c>
    </row>
    <row r="350" spans="1:32" ht="12.75" customHeight="1" x14ac:dyDescent="0.2">
      <c r="A350" s="147"/>
      <c r="B350" s="173"/>
      <c r="C350" s="486"/>
      <c r="D350" s="337" t="s">
        <v>118</v>
      </c>
      <c r="E350" s="962" t="str">
        <f>Translations!$B$624</f>
        <v>Rzeczywiste bezwzględne emisje</v>
      </c>
      <c r="F350" s="962"/>
      <c r="G350" s="963"/>
      <c r="H350" s="744" t="str">
        <f>EUconst_tCO2e</f>
        <v>t CO2e</v>
      </c>
      <c r="I350" s="100"/>
      <c r="J350" s="101"/>
      <c r="K350" s="101"/>
      <c r="L350" s="101"/>
      <c r="M350" s="101"/>
      <c r="N350" s="101"/>
      <c r="P350" s="275" t="str">
        <f>EUConst_AbsEm&amp;I340</f>
        <v>AbsEm_</v>
      </c>
      <c r="Q350" s="344"/>
      <c r="R350" s="344"/>
      <c r="S350" s="195"/>
      <c r="W350" s="340" t="str">
        <f>W349</f>
        <v/>
      </c>
      <c r="Z350" s="469" t="b">
        <f>AND(CNTR_ExistSubInstEntries,OR($W350="",INDEX($Z:$Z,MATCH(EUconst_StartRow&amp;$W350,$X:$X,0))&gt;COLUMNS($Z349:Z349),INDEX($AC:$AC,MATCH(EUconst_CessationRow&amp;$W350,$AA:$AA,0))&lt;=COLUMNS($Z349:Z349),CNTR_CNRPeriodNr&lt;COLUMNS($Z349:Z349),SUM(I365:N365)=0))</f>
        <v>1</v>
      </c>
      <c r="AA350" s="469" t="b">
        <f>AND(CNTR_ExistSubInstEntries,OR($W350="",INDEX($Z:$Z,MATCH(EUconst_StartRow&amp;$W350,$X:$X,0))&gt;COLUMNS($Z349:AA349),INDEX($AC:$AC,MATCH(EUconst_CessationRow&amp;$W350,$AA:$AA,0))&lt;=COLUMNS($Z349:AA349),CNTR_CNRPeriodNr&lt;COLUMNS($Z349:AA349),SUM(I365:N365)=0))</f>
        <v>1</v>
      </c>
      <c r="AB350" s="469" t="b">
        <f>AND(CNTR_ExistSubInstEntries,OR($W350="",INDEX($Z:$Z,MATCH(EUconst_StartRow&amp;$W350,$X:$X,0))&gt;COLUMNS($Z349:AB349),INDEX($AC:$AC,MATCH(EUconst_CessationRow&amp;$W350,$AA:$AA,0))&lt;=COLUMNS($Z349:AB349),CNTR_CNRPeriodNr&lt;COLUMNS($Z349:AB349),SUM(I365:N365)=0))</f>
        <v>1</v>
      </c>
      <c r="AC350" s="469" t="b">
        <f>AND(CNTR_ExistSubInstEntries,OR($W350="",INDEX($Z:$Z,MATCH(EUconst_StartRow&amp;$W350,$X:$X,0))&gt;COLUMNS($Z349:AC349),INDEX($AC:$AC,MATCH(EUconst_CessationRow&amp;$W350,$AA:$AA,0))&lt;=COLUMNS($Z349:AC349),CNTR_CNRPeriodNr&lt;COLUMNS($Z349:AC349),SUM(I365:N365)=0))</f>
        <v>1</v>
      </c>
      <c r="AD350" s="469" t="b">
        <f>AND(CNTR_ExistSubInstEntries,OR($W350="",INDEX($Z:$Z,MATCH(EUconst_StartRow&amp;$W350,$X:$X,0))&gt;COLUMNS($Z349:AD349),INDEX($AC:$AC,MATCH(EUconst_CessationRow&amp;$W350,$AA:$AA,0))&lt;=COLUMNS($Z349:AD349),CNTR_CNRPeriodNr&lt;COLUMNS($Z349:AD349),SUM(I365:N365)=0))</f>
        <v>1</v>
      </c>
      <c r="AE350" s="469" t="b">
        <f>AND(CNTR_ExistSubInstEntries,OR($W350="",INDEX($Z:$Z,MATCH(EUconst_StartRow&amp;$W350,$X:$X,0))&gt;COLUMNS($Z349:AE349),INDEX($AC:$AC,MATCH(EUconst_CessationRow&amp;$W350,$AA:$AA,0))&lt;=COLUMNS($Z349:AE349),CNTR_CNRPeriodNr&lt;COLUMNS($Z349:AE349),SUM(I365:N365)=0))</f>
        <v>1</v>
      </c>
    </row>
    <row r="351" spans="1:32" ht="12.75" customHeight="1" x14ac:dyDescent="0.2">
      <c r="A351" s="147"/>
      <c r="B351" s="173"/>
      <c r="C351" s="486"/>
      <c r="D351" s="337" t="s">
        <v>119</v>
      </c>
      <c r="E351" s="1269" t="str">
        <f>Translations!$B$625</f>
        <v>Sub-installation ceased operation</v>
      </c>
      <c r="F351" s="1269"/>
      <c r="G351" s="1269"/>
      <c r="H351" s="1270"/>
      <c r="I351" s="91"/>
      <c r="J351" s="92"/>
      <c r="K351" s="92"/>
      <c r="L351" s="92"/>
      <c r="M351" s="92"/>
      <c r="N351" s="92"/>
      <c r="P351" s="275" t="str">
        <f>EUconst_Cessation&amp;"_"&amp;I340</f>
        <v>Zaprzestanie_</v>
      </c>
      <c r="W351" s="340" t="str">
        <f>W350</f>
        <v/>
      </c>
      <c r="Y351" s="110" t="s">
        <v>1388</v>
      </c>
      <c r="Z351" s="469" t="b">
        <f>AND(CNTR_ExistSubInstEntries,OR(Z346&lt;&gt;$AC340,CNTR_CNRPeriodNr&lt;COLUMNS($Z348:Z348)))</f>
        <v>1</v>
      </c>
      <c r="AA351" s="469" t="b">
        <f>AND(CNTR_ExistSubInstEntries,OR(AA346&lt;&gt;$AC340,CNTR_CNRPeriodNr&lt;COLUMNS($Z348:AA348)))</f>
        <v>1</v>
      </c>
      <c r="AB351" s="469" t="b">
        <f>AND(CNTR_ExistSubInstEntries,OR(AB346&lt;&gt;$AC340,CNTR_CNRPeriodNr&lt;COLUMNS($Z348:AB348)))</f>
        <v>1</v>
      </c>
      <c r="AC351" s="469" t="b">
        <f>AND(CNTR_ExistSubInstEntries,OR(AC346&lt;&gt;$AC340,CNTR_CNRPeriodNr&lt;COLUMNS($Z348:AC348)))</f>
        <v>1</v>
      </c>
      <c r="AD351" s="469" t="b">
        <f>AND(CNTR_ExistSubInstEntries,OR(AD346&lt;&gt;$AC340,CNTR_CNRPeriodNr&lt;COLUMNS($Z348:AD348)))</f>
        <v>1</v>
      </c>
      <c r="AE351" s="469" t="b">
        <f>AND(CNTR_ExistSubInstEntries,OR(AE346&lt;&gt;$AC340,CNTR_CNRPeriodNr&lt;COLUMNS($Z348:AE348)))</f>
        <v>1</v>
      </c>
    </row>
    <row r="352" spans="1:32" ht="5.0999999999999996" customHeight="1" x14ac:dyDescent="0.2">
      <c r="C352" s="486"/>
      <c r="D352" s="1144"/>
      <c r="E352" s="1144"/>
      <c r="F352" s="1144"/>
      <c r="G352" s="1144"/>
      <c r="H352" s="1144"/>
      <c r="I352" s="1144"/>
      <c r="J352" s="1144"/>
      <c r="K352" s="1144"/>
      <c r="L352" s="1144"/>
      <c r="M352" s="1144"/>
      <c r="N352" s="1257"/>
    </row>
    <row r="353" spans="1:31" ht="12.75" customHeight="1" x14ac:dyDescent="0.2">
      <c r="C353" s="486"/>
      <c r="D353" s="247" t="s">
        <v>115</v>
      </c>
      <c r="E353" s="266" t="str">
        <f>Translations!$B$626</f>
        <v>Rzeczywiste względne emisje</v>
      </c>
      <c r="H353" s="498"/>
      <c r="L353" s="499"/>
      <c r="N353" s="492"/>
      <c r="P353" s="488"/>
      <c r="Q353" s="344"/>
      <c r="R353" s="500"/>
      <c r="S353" s="195"/>
    </row>
    <row r="354" spans="1:31" ht="25.5" customHeight="1" x14ac:dyDescent="0.2">
      <c r="C354" s="486"/>
      <c r="D354" s="354"/>
      <c r="E354" s="852" t="str">
        <f>Translations!$B$627</f>
        <v>Redukcja rzeczywistych specyficznych emisji w stosunku do wartości bazowej oraz w stosunku do wskaźnika emisyjności dla produktu są obliczane automatycznie na podstawie danych dotyczących rzeczywistych specyficznych emisji, wprowadzonych w lit. (c) powyżej.</v>
      </c>
      <c r="F354" s="852"/>
      <c r="G354" s="852"/>
      <c r="H354" s="852"/>
      <c r="I354" s="852"/>
      <c r="J354" s="852"/>
      <c r="K354" s="852"/>
      <c r="L354" s="852"/>
      <c r="M354" s="852"/>
      <c r="N354" s="1246"/>
    </row>
    <row r="355" spans="1:31" ht="25.5" customHeight="1" x14ac:dyDescent="0.2">
      <c r="C355" s="486"/>
      <c r="D355" s="354"/>
      <c r="E355" s="354"/>
      <c r="F355" s="354"/>
      <c r="G355" s="354"/>
      <c r="H355" s="355" t="str">
        <f>Translations!$B$271</f>
        <v>Wartość wyjściowa</v>
      </c>
      <c r="I355" s="1258">
        <f t="shared" ref="I355" si="477">INDEX(EUconst_EndOfPeriods,Z346)</f>
        <v>2025</v>
      </c>
      <c r="J355" s="943">
        <f t="shared" ref="J355" si="478">INDEX(EUconst_EndOfPeriods,AA346)</f>
        <v>2030</v>
      </c>
      <c r="K355" s="943">
        <f t="shared" ref="K355" si="479">INDEX(EUconst_EndOfPeriods,AB346)</f>
        <v>2035</v>
      </c>
      <c r="L355" s="943">
        <f t="shared" ref="L355" si="480">INDEX(EUconst_EndOfPeriods,AC346)</f>
        <v>2040</v>
      </c>
      <c r="M355" s="943">
        <f t="shared" ref="M355" si="481">INDEX(EUconst_EndOfPeriods,AD346)</f>
        <v>2045</v>
      </c>
      <c r="N355" s="943">
        <f t="shared" ref="N355" si="482">INDEX(EUconst_EndOfPeriods,AE346)</f>
        <v>2050</v>
      </c>
    </row>
    <row r="356" spans="1:31" ht="12.75" customHeight="1" x14ac:dyDescent="0.2">
      <c r="C356" s="486"/>
      <c r="D356" s="354"/>
      <c r="E356" s="354"/>
      <c r="F356" s="354"/>
      <c r="G356" s="354"/>
      <c r="H356" s="361" t="str">
        <f>H349</f>
        <v/>
      </c>
      <c r="I356" s="1259"/>
      <c r="J356" s="944"/>
      <c r="K356" s="944"/>
      <c r="L356" s="944"/>
      <c r="M356" s="944"/>
      <c r="N356" s="944"/>
      <c r="W356" s="110" t="s">
        <v>711</v>
      </c>
      <c r="Z356" s="469">
        <f>I355</f>
        <v>2025</v>
      </c>
      <c r="AA356" s="469">
        <f t="shared" ref="AA356" si="483">J355</f>
        <v>2030</v>
      </c>
      <c r="AB356" s="469">
        <f t="shared" ref="AB356" si="484">K355</f>
        <v>2035</v>
      </c>
      <c r="AC356" s="469">
        <f t="shared" ref="AC356" si="485">L355</f>
        <v>2040</v>
      </c>
      <c r="AD356" s="469">
        <f t="shared" ref="AD356" si="486">M355</f>
        <v>2045</v>
      </c>
      <c r="AE356" s="469">
        <f t="shared" ref="AE356" si="487">N355</f>
        <v>2050</v>
      </c>
    </row>
    <row r="357" spans="1:31" ht="12.75" customHeight="1" x14ac:dyDescent="0.2">
      <c r="A357" s="147"/>
      <c r="B357" s="173"/>
      <c r="C357" s="486"/>
      <c r="D357" s="337" t="s">
        <v>117</v>
      </c>
      <c r="E357" s="931" t="str">
        <f>Translations!$B$272</f>
        <v>W odniesieniu do wartości bazowej</v>
      </c>
      <c r="F357" s="931"/>
      <c r="G357" s="932"/>
      <c r="H357" s="58" t="str">
        <f>H371</f>
        <v/>
      </c>
      <c r="I357" s="18" t="str">
        <f t="shared" ref="I357" si="488">IF(OR(Z357,I349=""),"",IF($H357=0,Euconst_NA,I349/$H357))</f>
        <v/>
      </c>
      <c r="J357" s="12" t="str">
        <f t="shared" ref="J357" si="489">IF(OR(AA357,J349=""),"",IF($H357=0,Euconst_NA,J349/$H357))</f>
        <v/>
      </c>
      <c r="K357" s="12" t="str">
        <f t="shared" ref="K357" si="490">IF(OR(AB357,K349=""),"",IF($H357=0,Euconst_NA,K349/$H357))</f>
        <v/>
      </c>
      <c r="L357" s="12" t="str">
        <f t="shared" ref="L357" si="491">IF(OR(AC357,L349=""),"",IF($H357=0,Euconst_NA,L349/$H357))</f>
        <v/>
      </c>
      <c r="M357" s="12" t="str">
        <f t="shared" ref="M357" si="492">IF(OR(AD357,M349=""),"",IF($H357=0,Euconst_NA,M349/$H357))</f>
        <v/>
      </c>
      <c r="N357" s="12" t="str">
        <f t="shared" ref="N357" si="493">IF(OR(AE357,N349=""),"",IF($H357=0,Euconst_NA,N349/$H357))</f>
        <v/>
      </c>
      <c r="P357" s="275" t="str">
        <f>EUconst_SpecEmRelToBaseline&amp;I340</f>
        <v>SpecEmBL_</v>
      </c>
      <c r="Q357" s="344"/>
      <c r="R357" s="344"/>
      <c r="S357" s="195"/>
      <c r="W357" s="340" t="str">
        <f>I340</f>
        <v/>
      </c>
      <c r="Y357" s="110" t="s">
        <v>808</v>
      </c>
      <c r="Z357" s="469" t="b">
        <f>AND(CNTR_ExistSubInstEntries,OR($W357="",INDEX($Z:$Z,MATCH(EUconst_StartRow&amp;$W357,$X:$X,0))&gt;COLUMNS($Z356:Z356),INDEX($AC:$AC,MATCH(EUconst_CessationRow&amp;$W357,$AA:$AA,0))&lt;=COLUMNS($Z356:Z356),CNTR_CNRPeriodNr&lt;COLUMNS($Z356:Z356)))</f>
        <v>1</v>
      </c>
      <c r="AA357" s="469" t="b">
        <f>AND(CNTR_ExistSubInstEntries,OR($W357="",INDEX($Z:$Z,MATCH(EUconst_StartRow&amp;$W357,$X:$X,0))&gt;COLUMNS($Z356:AA356),INDEX($AC:$AC,MATCH(EUconst_CessationRow&amp;$W357,$AA:$AA,0))&lt;=COLUMNS($Z356:AA356),CNTR_CNRPeriodNr&lt;COLUMNS($Z356:AA356)))</f>
        <v>1</v>
      </c>
      <c r="AB357" s="469" t="b">
        <f>AND(CNTR_ExistSubInstEntries,OR($W357="",INDEX($Z:$Z,MATCH(EUconst_StartRow&amp;$W357,$X:$X,0))&gt;COLUMNS($Z356:AB356),INDEX($AC:$AC,MATCH(EUconst_CessationRow&amp;$W357,$AA:$AA,0))&lt;=COLUMNS($Z356:AB356),CNTR_CNRPeriodNr&lt;COLUMNS($Z356:AB356)))</f>
        <v>1</v>
      </c>
      <c r="AC357" s="469" t="b">
        <f>AND(CNTR_ExistSubInstEntries,OR($W357="",INDEX($Z:$Z,MATCH(EUconst_StartRow&amp;$W357,$X:$X,0))&gt;COLUMNS($Z356:AC356),INDEX($AC:$AC,MATCH(EUconst_CessationRow&amp;$W357,$AA:$AA,0))&lt;=COLUMNS($Z356:AC356),CNTR_CNRPeriodNr&lt;COLUMNS($Z356:AC356)))</f>
        <v>1</v>
      </c>
      <c r="AD357" s="469" t="b">
        <f>AND(CNTR_ExistSubInstEntries,OR($W357="",INDEX($Z:$Z,MATCH(EUconst_StartRow&amp;$W357,$X:$X,0))&gt;COLUMNS($Z356:AD356),INDEX($AC:$AC,MATCH(EUconst_CessationRow&amp;$W357,$AA:$AA,0))&lt;=COLUMNS($Z356:AD356),CNTR_CNRPeriodNr&lt;COLUMNS($Z356:AD356)))</f>
        <v>1</v>
      </c>
      <c r="AE357" s="469" t="b">
        <f>AND(CNTR_ExistSubInstEntries,OR($W357="",INDEX($Z:$Z,MATCH(EUconst_StartRow&amp;$W357,$X:$X,0))&gt;COLUMNS($Z356:AE356),INDEX($AC:$AC,MATCH(EUconst_CessationRow&amp;$W357,$AA:$AA,0))&lt;=COLUMNS($Z356:AE356),CNTR_CNRPeriodNr&lt;COLUMNS($Z356:AE356)))</f>
        <v>1</v>
      </c>
    </row>
    <row r="358" spans="1:31" ht="12.75" customHeight="1" x14ac:dyDescent="0.2">
      <c r="A358" s="147"/>
      <c r="B358" s="173"/>
      <c r="C358" s="486"/>
      <c r="D358" s="337" t="s">
        <v>118</v>
      </c>
      <c r="E358" s="933" t="str">
        <f>Translations!$B$273</f>
        <v>W odniesieniu do wartości benchmarku</v>
      </c>
      <c r="F358" s="933"/>
      <c r="G358" s="934"/>
      <c r="H358" s="59" t="str">
        <f>H372</f>
        <v/>
      </c>
      <c r="I358" s="11" t="str">
        <f t="shared" ref="I358:N358" si="494">IF(OR(Z358,I349=""),"",IF(OR($H358=0,NOT(ISNUMBER($H358))),Euconst_NA,I349/$H358))</f>
        <v/>
      </c>
      <c r="J358" s="5" t="str">
        <f t="shared" si="494"/>
        <v/>
      </c>
      <c r="K358" s="5" t="str">
        <f t="shared" si="494"/>
        <v/>
      </c>
      <c r="L358" s="5" t="str">
        <f t="shared" si="494"/>
        <v/>
      </c>
      <c r="M358" s="5" t="str">
        <f t="shared" si="494"/>
        <v/>
      </c>
      <c r="N358" s="5" t="str">
        <f t="shared" si="494"/>
        <v/>
      </c>
      <c r="P358" s="275" t="str">
        <f>EUconst_SpecEmRelToBM&amp;I340</f>
        <v>SpecEmBM_</v>
      </c>
      <c r="Q358" s="344"/>
      <c r="R358" s="344"/>
      <c r="S358" s="195"/>
      <c r="W358" s="340" t="str">
        <f>W357</f>
        <v/>
      </c>
      <c r="Z358" s="469" t="b">
        <f>AND(CNTR_ExistSubInstEntries,OR($W358="",INDEX($Z:$Z,MATCH(EUconst_StartRow&amp;$W358,$X:$X,0))&gt;COLUMNS($Z357:Z357),INDEX($AC:$AC,MATCH(EUconst_CessationRow&amp;$W358,$AA:$AA,0))&lt;=COLUMNS($Z357:Z357),CNTR_CNRPeriodNr&lt;COLUMNS($Z357:Z357)))</f>
        <v>1</v>
      </c>
      <c r="AA358" s="469" t="b">
        <f>AND(CNTR_ExistSubInstEntries,OR($W358="",INDEX($Z:$Z,MATCH(EUconst_StartRow&amp;$W358,$X:$X,0))&gt;COLUMNS($Z357:AA357),INDEX($AC:$AC,MATCH(EUconst_CessationRow&amp;$W358,$AA:$AA,0))&lt;=COLUMNS($Z357:AA357),CNTR_CNRPeriodNr&lt;COLUMNS($Z357:AA357)))</f>
        <v>1</v>
      </c>
      <c r="AB358" s="469" t="b">
        <f>AND(CNTR_ExistSubInstEntries,OR($W358="",INDEX($Z:$Z,MATCH(EUconst_StartRow&amp;$W358,$X:$X,0))&gt;COLUMNS($Z357:AB357),INDEX($AC:$AC,MATCH(EUconst_CessationRow&amp;$W358,$AA:$AA,0))&lt;=COLUMNS($Z357:AB357),CNTR_CNRPeriodNr&lt;COLUMNS($Z357:AB357)))</f>
        <v>1</v>
      </c>
      <c r="AC358" s="469" t="b">
        <f>AND(CNTR_ExistSubInstEntries,OR($W358="",INDEX($Z:$Z,MATCH(EUconst_StartRow&amp;$W358,$X:$X,0))&gt;COLUMNS($Z357:AC357),INDEX($AC:$AC,MATCH(EUconst_CessationRow&amp;$W358,$AA:$AA,0))&lt;=COLUMNS($Z357:AC357),CNTR_CNRPeriodNr&lt;COLUMNS($Z357:AC357)))</f>
        <v>1</v>
      </c>
      <c r="AD358" s="469" t="b">
        <f>AND(CNTR_ExistSubInstEntries,OR($W358="",INDEX($Z:$Z,MATCH(EUconst_StartRow&amp;$W358,$X:$X,0))&gt;COLUMNS($Z357:AD357),INDEX($AC:$AC,MATCH(EUconst_CessationRow&amp;$W358,$AA:$AA,0))&lt;=COLUMNS($Z357:AD357),CNTR_CNRPeriodNr&lt;COLUMNS($Z357:AD357)))</f>
        <v>1</v>
      </c>
      <c r="AE358" s="469" t="b">
        <f>AND(CNTR_ExistSubInstEntries,OR($W358="",INDEX($Z:$Z,MATCH(EUconst_StartRow&amp;$W358,$X:$X,0))&gt;COLUMNS($Z357:AE357),INDEX($AC:$AC,MATCH(EUconst_CessationRow&amp;$W358,$AA:$AA,0))&lt;=COLUMNS($Z357:AE357),CNTR_CNRPeriodNr&lt;COLUMNS($Z357:AE357)))</f>
        <v>1</v>
      </c>
    </row>
    <row r="359" spans="1:31" ht="5.0999999999999996" customHeight="1" x14ac:dyDescent="0.2">
      <c r="C359" s="486"/>
      <c r="N359" s="492"/>
      <c r="P359" s="488"/>
      <c r="Q359" s="344"/>
      <c r="R359" s="500"/>
      <c r="S359" s="195"/>
    </row>
    <row r="360" spans="1:31" ht="12.75" customHeight="1" x14ac:dyDescent="0.2">
      <c r="C360" s="486"/>
      <c r="D360" s="247" t="s">
        <v>666</v>
      </c>
      <c r="E360" s="266" t="str">
        <f>Translations!$B$628</f>
        <v>Wartości docelowe wielkości emisji (informacje pobrane z akrusza „c_CNPSummary”)</v>
      </c>
      <c r="F360" s="214"/>
      <c r="G360" s="214"/>
      <c r="H360" s="214"/>
      <c r="I360" s="214"/>
      <c r="J360" s="214"/>
      <c r="K360" s="214"/>
      <c r="L360" s="214"/>
      <c r="M360" s="214"/>
      <c r="N360" s="501"/>
      <c r="P360" s="502"/>
      <c r="Q360" s="502"/>
      <c r="R360" s="344"/>
      <c r="S360" s="195"/>
    </row>
    <row r="361" spans="1:31" ht="5.0999999999999996" customHeight="1" x14ac:dyDescent="0.2">
      <c r="C361" s="486"/>
      <c r="D361" s="1144"/>
      <c r="E361" s="1144"/>
      <c r="F361" s="1144"/>
      <c r="G361" s="1144"/>
      <c r="H361" s="1144"/>
      <c r="I361" s="1144"/>
      <c r="J361" s="1144"/>
      <c r="K361" s="1144"/>
      <c r="L361" s="1144"/>
      <c r="M361" s="1144"/>
      <c r="N361" s="1257"/>
    </row>
    <row r="362" spans="1:31" ht="12.75" customHeight="1" x14ac:dyDescent="0.2">
      <c r="A362" s="147"/>
      <c r="B362" s="173"/>
      <c r="C362" s="486"/>
      <c r="D362" s="345"/>
      <c r="F362" s="346"/>
      <c r="G362" s="347" t="str">
        <f>Translations!$B$169</f>
        <v>Wartość wyjściowa</v>
      </c>
      <c r="H362" s="348" t="str">
        <f xml:space="preserve"> EUconst_Unit</f>
        <v>Jednostka</v>
      </c>
      <c r="I362" s="272">
        <f t="shared" ref="I362" si="495">INDEX(EUconst_EndOfPeriods,Z346)</f>
        <v>2025</v>
      </c>
      <c r="J362" s="270">
        <f t="shared" ref="J362" si="496">INDEX(EUconst_EndOfPeriods,AA346)</f>
        <v>2030</v>
      </c>
      <c r="K362" s="270">
        <f t="shared" ref="K362" si="497">INDEX(EUconst_EndOfPeriods,AB346)</f>
        <v>2035</v>
      </c>
      <c r="L362" s="270">
        <f t="shared" ref="L362" si="498">INDEX(EUconst_EndOfPeriods,AC346)</f>
        <v>2040</v>
      </c>
      <c r="M362" s="270">
        <f t="shared" ref="M362" si="499">INDEX(EUconst_EndOfPeriods,AD346)</f>
        <v>2045</v>
      </c>
      <c r="N362" s="270">
        <f t="shared" ref="N362" si="500">INDEX(EUconst_EndOfPeriods,AE346)</f>
        <v>2050</v>
      </c>
      <c r="W362" s="110" t="s">
        <v>711</v>
      </c>
      <c r="Z362" s="469">
        <f t="shared" ref="Z362" si="501">I362</f>
        <v>2025</v>
      </c>
      <c r="AA362" s="469">
        <f t="shared" ref="AA362" si="502">J362</f>
        <v>2030</v>
      </c>
      <c r="AB362" s="469">
        <f t="shared" ref="AB362" si="503">K362</f>
        <v>2035</v>
      </c>
      <c r="AC362" s="469">
        <f t="shared" ref="AC362" si="504">L362</f>
        <v>2040</v>
      </c>
      <c r="AD362" s="469">
        <f t="shared" ref="AD362" si="505">M362</f>
        <v>2045</v>
      </c>
      <c r="AE362" s="469">
        <f t="shared" ref="AE362" si="506">N362</f>
        <v>2050</v>
      </c>
    </row>
    <row r="363" spans="1:31" ht="12.75" customHeight="1" x14ac:dyDescent="0.2">
      <c r="A363" s="147"/>
      <c r="B363" s="173"/>
      <c r="C363" s="486"/>
      <c r="D363" s="1260" t="s">
        <v>117</v>
      </c>
      <c r="E363" s="1261" t="str">
        <f>Translations!$B$264</f>
        <v>Wartości docelowe dla specyficznych emisji</v>
      </c>
      <c r="F363" s="1262"/>
      <c r="G363" s="1265" t="str">
        <f>INDEX(c_CNPSummary!G:G,MATCH($P363,c_CNPSummary!$P:$P,0))</f>
        <v/>
      </c>
      <c r="H363" s="1267" t="str">
        <f>INDEX(c_CNPSummary!H:H,MATCH($P363,c_CNPSummary!$P:$P,0))</f>
        <v/>
      </c>
      <c r="I363" s="503" t="str">
        <f>IF(Z363,"",INDEX(c_CNPSummary!I:I,MATCH($P363,c_CNPSummary!$P:$P,0)))</f>
        <v/>
      </c>
      <c r="J363" s="504" t="str">
        <f>IF(AA363,"",INDEX(c_CNPSummary!J:J,MATCH($P363,c_CNPSummary!$P:$P,0)))</f>
        <v/>
      </c>
      <c r="K363" s="504" t="str">
        <f>IF(AB363,"",INDEX(c_CNPSummary!K:K,MATCH($P363,c_CNPSummary!$P:$P,0)))</f>
        <v/>
      </c>
      <c r="L363" s="504" t="str">
        <f>IF(AC363,"",INDEX(c_CNPSummary!L:L,MATCH($P363,c_CNPSummary!$P:$P,0)))</f>
        <v/>
      </c>
      <c r="M363" s="504" t="str">
        <f>IF(AD363,"",INDEX(c_CNPSummary!M:M,MATCH($P363,c_CNPSummary!$P:$P,0)))</f>
        <v/>
      </c>
      <c r="N363" s="504" t="str">
        <f>IF(AE363,"",INDEX(c_CNPSummary!N:N,MATCH($P363,c_CNPSummary!$P:$P,0)))</f>
        <v/>
      </c>
      <c r="P363" s="275" t="str">
        <f>EUConst_Target&amp;I340</f>
        <v>Target_</v>
      </c>
      <c r="W363" s="340" t="str">
        <f>I340</f>
        <v/>
      </c>
      <c r="Y363" s="110" t="s">
        <v>808</v>
      </c>
      <c r="Z363" s="469" t="b">
        <f>AND(CNTR_ExistSubInstEntries,OR($W363="",INDEX($Z:$Z,MATCH(EUconst_StartRow&amp;$W363,$X:$X,0))&gt;COLUMNS($Z362:Z362),INDEX($AC:$AC,MATCH(EUconst_CessationRow&amp;$W363,$AA:$AA,0))&lt;=COLUMNS($Z362:Z362),CNTR_CNRPeriodNr&lt;COLUMNS($Z362:Z362)))</f>
        <v>1</v>
      </c>
      <c r="AA363" s="469" t="b">
        <f>AND(CNTR_ExistSubInstEntries,OR($W363="",INDEX($Z:$Z,MATCH(EUconst_StartRow&amp;$W363,$X:$X,0))&gt;COLUMNS($Z362:AA362),INDEX($AC:$AC,MATCH(EUconst_CessationRow&amp;$W363,$AA:$AA,0))&lt;=COLUMNS($Z362:AA362),CNTR_CNRPeriodNr&lt;COLUMNS($Z362:AA362)))</f>
        <v>1</v>
      </c>
      <c r="AB363" s="469" t="b">
        <f>AND(CNTR_ExistSubInstEntries,OR($W363="",INDEX($Z:$Z,MATCH(EUconst_StartRow&amp;$W363,$X:$X,0))&gt;COLUMNS($Z362:AB362),INDEX($AC:$AC,MATCH(EUconst_CessationRow&amp;$W363,$AA:$AA,0))&lt;=COLUMNS($Z362:AB362),CNTR_CNRPeriodNr&lt;COLUMNS($Z362:AB362)))</f>
        <v>1</v>
      </c>
      <c r="AC363" s="469" t="b">
        <f>AND(CNTR_ExistSubInstEntries,OR($W363="",INDEX($Z:$Z,MATCH(EUconst_StartRow&amp;$W363,$X:$X,0))&gt;COLUMNS($Z362:AC362),INDEX($AC:$AC,MATCH(EUconst_CessationRow&amp;$W363,$AA:$AA,0))&lt;=COLUMNS($Z362:AC362),CNTR_CNRPeriodNr&lt;COLUMNS($Z362:AC362)))</f>
        <v>1</v>
      </c>
      <c r="AD363" s="469" t="b">
        <f>AND(CNTR_ExistSubInstEntries,OR($W363="",INDEX($Z:$Z,MATCH(EUconst_StartRow&amp;$W363,$X:$X,0))&gt;COLUMNS($Z362:AD362),INDEX($AC:$AC,MATCH(EUconst_CessationRow&amp;$W363,$AA:$AA,0))&lt;=COLUMNS($Z362:AD362),CNTR_CNRPeriodNr&lt;COLUMNS($Z362:AD362)))</f>
        <v>1</v>
      </c>
      <c r="AE363" s="469" t="b">
        <f>AND(CNTR_ExistSubInstEntries,OR($W363="",INDEX($Z:$Z,MATCH(EUconst_StartRow&amp;$W363,$X:$X,0))&gt;COLUMNS($Z362:AE362),INDEX($AC:$AC,MATCH(EUconst_CessationRow&amp;$W363,$AA:$AA,0))&lt;=COLUMNS($Z362:AE362),CNTR_CNRPeriodNr&lt;COLUMNS($Z362:AE362)))</f>
        <v>1</v>
      </c>
    </row>
    <row r="364" spans="1:31" ht="9.9499999999999993" customHeight="1" x14ac:dyDescent="0.2">
      <c r="A364" s="147"/>
      <c r="B364" s="173"/>
      <c r="C364" s="486"/>
      <c r="D364" s="1260"/>
      <c r="E364" s="1263"/>
      <c r="F364" s="1264"/>
      <c r="G364" s="1266" t="e">
        <f>INDEX(c_CNPSummary!G:G,MATCH($P364,c_CNPSummary!$P:$P,0))</f>
        <v>#N/A</v>
      </c>
      <c r="H364" s="1268" t="e">
        <f>INDEX(c_CNPSummary!H:H,MATCH($P364,c_CNPSummary!$P:$P,0))</f>
        <v>#N/A</v>
      </c>
      <c r="I364" s="505" t="str">
        <f>IF(OR(Z364,$G363="",$G363=0),"",REPT("|",SUM(I363)/$G363*28))</f>
        <v/>
      </c>
      <c r="J364" s="506" t="str">
        <f t="shared" ref="J364" si="507">IF(OR(AA364,$G363="",$G363=0),"",REPT("|",SUM(J363)/$G363*28))</f>
        <v/>
      </c>
      <c r="K364" s="506" t="str">
        <f t="shared" ref="K364" si="508">IF(OR(AB364,$G363="",$G363=0),"",REPT("|",SUM(K363)/$G363*28))</f>
        <v/>
      </c>
      <c r="L364" s="506" t="str">
        <f t="shared" ref="L364" si="509">IF(OR(AC364,$G363="",$G363=0),"",REPT("|",SUM(L363)/$G363*28))</f>
        <v/>
      </c>
      <c r="M364" s="506" t="str">
        <f t="shared" ref="M364" si="510">IF(OR(AD364,$G363="",$G363=0),"",REPT("|",SUM(M363)/$G363*28))</f>
        <v/>
      </c>
      <c r="N364" s="506" t="str">
        <f t="shared" ref="N364" si="511">IF(OR(AE364,$G363="",$G363=0),"",REPT("|",SUM(N363)/$G363*28))</f>
        <v/>
      </c>
      <c r="P364" s="507"/>
      <c r="Q364" s="344"/>
      <c r="R364" s="344"/>
      <c r="S364" s="508"/>
      <c r="W364" s="340" t="str">
        <f>W363</f>
        <v/>
      </c>
      <c r="Z364" s="469" t="b">
        <f>AND(CNTR_ExistSubInstEntries,OR($W364="",INDEX($Z:$Z,MATCH(EUconst_StartRow&amp;$W364,$X:$X,0))&gt;COLUMNS($Z363:Z363),INDEX($AC:$AC,MATCH(EUconst_CessationRow&amp;$W364,$AA:$AA,0))&lt;=COLUMNS($Z363:Z363),CNTR_CNRPeriodNr&lt;COLUMNS($Z363:Z363)))</f>
        <v>1</v>
      </c>
      <c r="AA364" s="469" t="b">
        <f>AND(CNTR_ExistSubInstEntries,OR($W364="",INDEX($Z:$Z,MATCH(EUconst_StartRow&amp;$W364,$X:$X,0))&gt;COLUMNS($Z363:AA363),INDEX($AC:$AC,MATCH(EUconst_CessationRow&amp;$W364,$AA:$AA,0))&lt;=COLUMNS($Z363:AA363),CNTR_CNRPeriodNr&lt;COLUMNS($Z363:AA363)))</f>
        <v>1</v>
      </c>
      <c r="AB364" s="469" t="b">
        <f>AND(CNTR_ExistSubInstEntries,OR($W364="",INDEX($Z:$Z,MATCH(EUconst_StartRow&amp;$W364,$X:$X,0))&gt;COLUMNS($Z363:AB363),INDEX($AC:$AC,MATCH(EUconst_CessationRow&amp;$W364,$AA:$AA,0))&lt;=COLUMNS($Z363:AB363),CNTR_CNRPeriodNr&lt;COLUMNS($Z363:AB363)))</f>
        <v>1</v>
      </c>
      <c r="AC364" s="469" t="b">
        <f>AND(CNTR_ExistSubInstEntries,OR($W364="",INDEX($Z:$Z,MATCH(EUconst_StartRow&amp;$W364,$X:$X,0))&gt;COLUMNS($Z363:AC363),INDEX($AC:$AC,MATCH(EUconst_CessationRow&amp;$W364,$AA:$AA,0))&lt;=COLUMNS($Z363:AC363),CNTR_CNRPeriodNr&lt;COLUMNS($Z363:AC363)))</f>
        <v>1</v>
      </c>
      <c r="AD364" s="469" t="b">
        <f>AND(CNTR_ExistSubInstEntries,OR($W364="",INDEX($Z:$Z,MATCH(EUconst_StartRow&amp;$W364,$X:$X,0))&gt;COLUMNS($Z363:AD363),INDEX($AC:$AC,MATCH(EUconst_CessationRow&amp;$W364,$AA:$AA,0))&lt;=COLUMNS($Z363:AD363),CNTR_CNRPeriodNr&lt;COLUMNS($Z363:AD363)))</f>
        <v>1</v>
      </c>
      <c r="AE364" s="469" t="b">
        <f>AND(CNTR_ExistSubInstEntries,OR($W364="",INDEX($Z:$Z,MATCH(EUconst_StartRow&amp;$W364,$X:$X,0))&gt;COLUMNS($Z363:AE363),INDEX($AC:$AC,MATCH(EUconst_CessationRow&amp;$W364,$AA:$AA,0))&lt;=COLUMNS($Z363:AE363),CNTR_CNRPeriodNr&lt;COLUMNS($Z363:AE363)))</f>
        <v>1</v>
      </c>
    </row>
    <row r="365" spans="1:31" ht="12.75" customHeight="1" x14ac:dyDescent="0.2">
      <c r="A365" s="147"/>
      <c r="B365" s="173"/>
      <c r="C365" s="486"/>
      <c r="D365" s="337" t="s">
        <v>118</v>
      </c>
      <c r="E365" s="962" t="str">
        <f>Translations!$B$268</f>
        <v>Wartości docelowe bezwzględnej wielkości emisji</v>
      </c>
      <c r="F365" s="963"/>
      <c r="G365" s="509" t="str">
        <f>INDEX(c_CNPSummary!G:G,MATCH($P365,c_CNPSummary!$P:$P,0))</f>
        <v/>
      </c>
      <c r="H365" s="510" t="str">
        <f>INDEX(c_CNPSummary!H:H,MATCH($P365,c_CNPSummary!$P:$P,0))</f>
        <v>t CO2e</v>
      </c>
      <c r="I365" s="511" t="str">
        <f>IF(Z365,"",INDEX(c_CNPSummary!I:I,MATCH($P365,c_CNPSummary!$P:$P,0)))</f>
        <v/>
      </c>
      <c r="J365" s="509" t="str">
        <f>IF(AA365,"",INDEX(c_CNPSummary!J:J,MATCH($P365,c_CNPSummary!$P:$P,0)))</f>
        <v/>
      </c>
      <c r="K365" s="509" t="str">
        <f>IF(AB365,"",INDEX(c_CNPSummary!K:K,MATCH($P365,c_CNPSummary!$P:$P,0)))</f>
        <v/>
      </c>
      <c r="L365" s="509" t="str">
        <f>IF(AC365,"",INDEX(c_CNPSummary!L:L,MATCH($P365,c_CNPSummary!$P:$P,0)))</f>
        <v/>
      </c>
      <c r="M365" s="509" t="str">
        <f>IF(AD365,"",INDEX(c_CNPSummary!M:M,MATCH($P365,c_CNPSummary!$P:$P,0)))</f>
        <v/>
      </c>
      <c r="N365" s="509" t="str">
        <f>IF(AE365,"",INDEX(c_CNPSummary!N:N,MATCH($P365,c_CNPSummary!$P:$P,0)))</f>
        <v/>
      </c>
      <c r="P365" s="275" t="str">
        <f>EUConst_TargetAbs&amp;I340</f>
        <v>TargetAbs_</v>
      </c>
      <c r="Q365" s="344"/>
      <c r="R365" s="344"/>
      <c r="S365" s="512"/>
      <c r="W365" s="340" t="str">
        <f t="shared" ref="W365" si="512">W364</f>
        <v/>
      </c>
      <c r="Z365" s="469" t="b">
        <f>AND(CNTR_ExistSubInstEntries,OR($W365="",INDEX($Z:$Z,MATCH(EUconst_StartRow&amp;$W365,$X:$X,0))&gt;COLUMNS($Z364:Z364),INDEX($AC:$AC,MATCH(EUconst_CessationRow&amp;$W365,$AA:$AA,0))&lt;=COLUMNS($Z364:Z364),CNTR_CNRPeriodNr&lt;COLUMNS($Z364:Z364)))</f>
        <v>1</v>
      </c>
      <c r="AA365" s="469" t="b">
        <f>AND(CNTR_ExistSubInstEntries,OR($W365="",INDEX($Z:$Z,MATCH(EUconst_StartRow&amp;$W365,$X:$X,0))&gt;COLUMNS($Z364:AA364),INDEX($AC:$AC,MATCH(EUconst_CessationRow&amp;$W365,$AA:$AA,0))&lt;=COLUMNS($Z364:AA364),CNTR_CNRPeriodNr&lt;COLUMNS($Z364:AA364)))</f>
        <v>1</v>
      </c>
      <c r="AB365" s="469" t="b">
        <f>AND(CNTR_ExistSubInstEntries,OR($W365="",INDEX($Z:$Z,MATCH(EUconst_StartRow&amp;$W365,$X:$X,0))&gt;COLUMNS($Z364:AB364),INDEX($AC:$AC,MATCH(EUconst_CessationRow&amp;$W365,$AA:$AA,0))&lt;=COLUMNS($Z364:AB364),CNTR_CNRPeriodNr&lt;COLUMNS($Z364:AB364)))</f>
        <v>1</v>
      </c>
      <c r="AC365" s="469" t="b">
        <f>AND(CNTR_ExistSubInstEntries,OR($W365="",INDEX($Z:$Z,MATCH(EUconst_StartRow&amp;$W365,$X:$X,0))&gt;COLUMNS($Z364:AC364),INDEX($AC:$AC,MATCH(EUconst_CessationRow&amp;$W365,$AA:$AA,0))&lt;=COLUMNS($Z364:AC364),CNTR_CNRPeriodNr&lt;COLUMNS($Z364:AC364)))</f>
        <v>1</v>
      </c>
      <c r="AD365" s="469" t="b">
        <f>AND(CNTR_ExistSubInstEntries,OR($W365="",INDEX($Z:$Z,MATCH(EUconst_StartRow&amp;$W365,$X:$X,0))&gt;COLUMNS($Z364:AD364),INDEX($AC:$AC,MATCH(EUconst_CessationRow&amp;$W365,$AA:$AA,0))&lt;=COLUMNS($Z364:AD364),CNTR_CNRPeriodNr&lt;COLUMNS($Z364:AD364)))</f>
        <v>1</v>
      </c>
      <c r="AE365" s="469" t="b">
        <f>AND(CNTR_ExistSubInstEntries,OR($W365="",INDEX($Z:$Z,MATCH(EUconst_StartRow&amp;$W365,$X:$X,0))&gt;COLUMNS($Z364:AE364),INDEX($AC:$AC,MATCH(EUconst_CessationRow&amp;$W365,$AA:$AA,0))&lt;=COLUMNS($Z364:AE364),CNTR_CNRPeriodNr&lt;COLUMNS($Z364:AE364)))</f>
        <v>1</v>
      </c>
    </row>
    <row r="366" spans="1:31" ht="5.0999999999999996" customHeight="1" x14ac:dyDescent="0.2">
      <c r="C366" s="486"/>
      <c r="D366" s="1144"/>
      <c r="E366" s="1144"/>
      <c r="F366" s="1144"/>
      <c r="G366" s="1144"/>
      <c r="H366" s="1144"/>
      <c r="I366" s="1144"/>
      <c r="J366" s="1144"/>
      <c r="K366" s="1144"/>
      <c r="L366" s="1144"/>
      <c r="M366" s="1144"/>
      <c r="N366" s="1257"/>
    </row>
    <row r="367" spans="1:31" ht="12.75" customHeight="1" x14ac:dyDescent="0.2">
      <c r="C367" s="486"/>
      <c r="D367" s="247" t="s">
        <v>1430</v>
      </c>
      <c r="E367" s="266" t="str">
        <f>Translations!$B$629</f>
        <v>Wartości docelowe specyficznych względnych wielkości emisji (informacje pobrane z akrusza „c_CNPSummary”)</v>
      </c>
      <c r="H367" s="498"/>
      <c r="L367" s="499"/>
      <c r="N367" s="492"/>
      <c r="P367" s="488"/>
      <c r="Q367" s="344"/>
      <c r="R367" s="500"/>
      <c r="S367" s="195"/>
    </row>
    <row r="368" spans="1:31" ht="5.0999999999999996" customHeight="1" x14ac:dyDescent="0.2">
      <c r="C368" s="486"/>
      <c r="D368" s="1144"/>
      <c r="E368" s="1144"/>
      <c r="F368" s="1144"/>
      <c r="G368" s="1144"/>
      <c r="H368" s="1144"/>
      <c r="I368" s="1144"/>
      <c r="J368" s="1144"/>
      <c r="K368" s="1144"/>
      <c r="L368" s="1144"/>
      <c r="M368" s="1144"/>
      <c r="N368" s="1257"/>
    </row>
    <row r="369" spans="1:31" ht="25.5" customHeight="1" x14ac:dyDescent="0.2">
      <c r="C369" s="486"/>
      <c r="D369" s="354"/>
      <c r="E369" s="354"/>
      <c r="F369" s="354"/>
      <c r="G369" s="354"/>
      <c r="H369" s="355" t="str">
        <f>Translations!$B$271</f>
        <v>Wartość wyjściowa</v>
      </c>
      <c r="I369" s="1258">
        <f t="shared" ref="I369" si="513">INDEX(EUconst_EndOfPeriods,Z346)</f>
        <v>2025</v>
      </c>
      <c r="J369" s="943">
        <f t="shared" ref="J369" si="514">INDEX(EUconst_EndOfPeriods,AA346)</f>
        <v>2030</v>
      </c>
      <c r="K369" s="943">
        <f t="shared" ref="K369" si="515">INDEX(EUconst_EndOfPeriods,AB346)</f>
        <v>2035</v>
      </c>
      <c r="L369" s="943">
        <f t="shared" ref="L369" si="516">INDEX(EUconst_EndOfPeriods,AC346)</f>
        <v>2040</v>
      </c>
      <c r="M369" s="943">
        <f t="shared" ref="M369" si="517">INDEX(EUconst_EndOfPeriods,AD346)</f>
        <v>2045</v>
      </c>
      <c r="N369" s="943">
        <f t="shared" ref="N369" si="518">INDEX(EUconst_EndOfPeriods,AE346)</f>
        <v>2050</v>
      </c>
    </row>
    <row r="370" spans="1:31" ht="12.75" customHeight="1" x14ac:dyDescent="0.2">
      <c r="C370" s="486"/>
      <c r="D370" s="354"/>
      <c r="E370" s="354"/>
      <c r="F370" s="354"/>
      <c r="G370" s="354"/>
      <c r="H370" s="513" t="str">
        <f>H363</f>
        <v/>
      </c>
      <c r="I370" s="1259"/>
      <c r="J370" s="944"/>
      <c r="K370" s="944"/>
      <c r="L370" s="944"/>
      <c r="M370" s="944"/>
      <c r="N370" s="944"/>
      <c r="W370" s="110" t="s">
        <v>711</v>
      </c>
      <c r="Z370" s="469">
        <f>I369</f>
        <v>2025</v>
      </c>
      <c r="AA370" s="469">
        <f t="shared" ref="AA370" si="519">J369</f>
        <v>2030</v>
      </c>
      <c r="AB370" s="469">
        <f t="shared" ref="AB370" si="520">K369</f>
        <v>2035</v>
      </c>
      <c r="AC370" s="469">
        <f t="shared" ref="AC370" si="521">L369</f>
        <v>2040</v>
      </c>
      <c r="AD370" s="469">
        <f t="shared" ref="AD370" si="522">M369</f>
        <v>2045</v>
      </c>
      <c r="AE370" s="469">
        <f t="shared" ref="AE370" si="523">N369</f>
        <v>2050</v>
      </c>
    </row>
    <row r="371" spans="1:31" ht="12.75" customHeight="1" x14ac:dyDescent="0.2">
      <c r="A371" s="147"/>
      <c r="B371" s="173"/>
      <c r="C371" s="486"/>
      <c r="D371" s="337" t="s">
        <v>117</v>
      </c>
      <c r="E371" s="931" t="str">
        <f>Translations!$B$272</f>
        <v>W odniesieniu do wartości bazowej</v>
      </c>
      <c r="F371" s="931"/>
      <c r="G371" s="932"/>
      <c r="H371" s="85" t="str">
        <f>INDEX(c_CNPSummary!H:H,MATCH($P371,c_CNPSummary!$P:$P,0))</f>
        <v/>
      </c>
      <c r="I371" s="86" t="str">
        <f>IF(Z371,"",INDEX(c_CNPSummary!I:I,MATCH($P371,c_CNPSummary!$P:$P,0)))</f>
        <v/>
      </c>
      <c r="J371" s="87" t="str">
        <f>IF(AA371,"",INDEX(c_CNPSummary!J:J,MATCH($P371,c_CNPSummary!$P:$P,0)))</f>
        <v/>
      </c>
      <c r="K371" s="87" t="str">
        <f>IF(AB371,"",INDEX(c_CNPSummary!K:K,MATCH($P371,c_CNPSummary!$P:$P,0)))</f>
        <v/>
      </c>
      <c r="L371" s="87" t="str">
        <f>IF(AC371,"",INDEX(c_CNPSummary!L:L,MATCH($P371,c_CNPSummary!$P:$P,0)))</f>
        <v/>
      </c>
      <c r="M371" s="87" t="str">
        <f>IF(AD371,"",INDEX(c_CNPSummary!M:M,MATCH($P371,c_CNPSummary!$P:$P,0)))</f>
        <v/>
      </c>
      <c r="N371" s="87" t="str">
        <f>IF(AE371,"",INDEX(c_CNPSummary!N:N,MATCH($P371,c_CNPSummary!$P:$P,0)))</f>
        <v/>
      </c>
      <c r="P371" s="275" t="str">
        <f>EUconst_SubRelToBaseline&amp;I340</f>
        <v>RelBL_</v>
      </c>
      <c r="Q371" s="344"/>
      <c r="R371" s="344"/>
      <c r="S371" s="195"/>
      <c r="W371" s="340" t="str">
        <f>I340</f>
        <v/>
      </c>
      <c r="Y371" s="110" t="s">
        <v>808</v>
      </c>
      <c r="Z371" s="469" t="b">
        <f>AND(CNTR_ExistSubInstEntries,OR($W371="",INDEX($Z:$Z,MATCH(EUconst_StartRow&amp;$W371,$X:$X,0))&gt;COLUMNS($Z370:Z370),INDEX($AC:$AC,MATCH(EUconst_CessationRow&amp;$W371,$AA:$AA,0))&lt;=COLUMNS($Z370:Z370),CNTR_CNRPeriodNr&lt;COLUMNS($Z370:Z370)))</f>
        <v>1</v>
      </c>
      <c r="AA371" s="469" t="b">
        <f>AND(CNTR_ExistSubInstEntries,OR($W371="",INDEX($Z:$Z,MATCH(EUconst_StartRow&amp;$W371,$X:$X,0))&gt;COLUMNS($Z370:AA370),INDEX($AC:$AC,MATCH(EUconst_CessationRow&amp;$W371,$AA:$AA,0))&lt;=COLUMNS($Z370:AA370),CNTR_CNRPeriodNr&lt;COLUMNS($Z370:AA370)))</f>
        <v>1</v>
      </c>
      <c r="AB371" s="469" t="b">
        <f>AND(CNTR_ExistSubInstEntries,OR($W371="",INDEX($Z:$Z,MATCH(EUconst_StartRow&amp;$W371,$X:$X,0))&gt;COLUMNS($Z370:AB370),INDEX($AC:$AC,MATCH(EUconst_CessationRow&amp;$W371,$AA:$AA,0))&lt;=COLUMNS($Z370:AB370),CNTR_CNRPeriodNr&lt;COLUMNS($Z370:AB370)))</f>
        <v>1</v>
      </c>
      <c r="AC371" s="469" t="b">
        <f>AND(CNTR_ExistSubInstEntries,OR($W371="",INDEX($Z:$Z,MATCH(EUconst_StartRow&amp;$W371,$X:$X,0))&gt;COLUMNS($Z370:AC370),INDEX($AC:$AC,MATCH(EUconst_CessationRow&amp;$W371,$AA:$AA,0))&lt;=COLUMNS($Z370:AC370),CNTR_CNRPeriodNr&lt;COLUMNS($Z370:AC370)))</f>
        <v>1</v>
      </c>
      <c r="AD371" s="469" t="b">
        <f>AND(CNTR_ExistSubInstEntries,OR($W371="",INDEX($Z:$Z,MATCH(EUconst_StartRow&amp;$W371,$X:$X,0))&gt;COLUMNS($Z370:AD370),INDEX($AC:$AC,MATCH(EUconst_CessationRow&amp;$W371,$AA:$AA,0))&lt;=COLUMNS($Z370:AD370),CNTR_CNRPeriodNr&lt;COLUMNS($Z370:AD370)))</f>
        <v>1</v>
      </c>
      <c r="AE371" s="469" t="b">
        <f>AND(CNTR_ExistSubInstEntries,OR($W371="",INDEX($Z:$Z,MATCH(EUconst_StartRow&amp;$W371,$X:$X,0))&gt;COLUMNS($Z370:AE370),INDEX($AC:$AC,MATCH(EUconst_CessationRow&amp;$W371,$AA:$AA,0))&lt;=COLUMNS($Z370:AE370),CNTR_CNRPeriodNr&lt;COLUMNS($Z370:AE370)))</f>
        <v>1</v>
      </c>
    </row>
    <row r="372" spans="1:31" ht="12.75" customHeight="1" x14ac:dyDescent="0.2">
      <c r="A372" s="147"/>
      <c r="B372" s="173"/>
      <c r="C372" s="486"/>
      <c r="D372" s="337" t="s">
        <v>118</v>
      </c>
      <c r="E372" s="933" t="str">
        <f>Translations!$B$273</f>
        <v>W odniesieniu do wartości benchmarku</v>
      </c>
      <c r="F372" s="933"/>
      <c r="G372" s="934"/>
      <c r="H372" s="88" t="str">
        <f>IFERROR(IF(INDEX(c_CNPSummary!$E$1465:$E$1487,MATCH($I340,CNTR_SubInstListNames,0))&gt;20,Euconst_NA,INDEX(c_CNPSummary!H:H,MATCH($P372,c_CNPSummary!$P:$P,0))),"")</f>
        <v/>
      </c>
      <c r="I372" s="89" t="str">
        <f>IFERROR(IF(Z372,"",IF(INDEX(c_CNPSummary!$E$1465:$E$1487,MATCH($I340,CNTR_SubInstListNames,0))&gt;20,Euconst_NA,INDEX(c_CNPSummary!I:I,MATCH($P372,c_CNPSummary!$P:$P,0)))),"")</f>
        <v/>
      </c>
      <c r="J372" s="90" t="str">
        <f>IFERROR(IF(AA372,"",IF(INDEX(c_CNPSummary!$E$1465:$E$1487,MATCH($I340,CNTR_SubInstListNames,0))&gt;20,Euconst_NA,INDEX(c_CNPSummary!J:J,MATCH($P372,c_CNPSummary!$P:$P,0)))),"")</f>
        <v/>
      </c>
      <c r="K372" s="90" t="str">
        <f>IFERROR(IF(AB372,"",IF(INDEX(c_CNPSummary!$E$1465:$E$1487,MATCH($I340,CNTR_SubInstListNames,0))&gt;20,Euconst_NA,INDEX(c_CNPSummary!K:K,MATCH($P372,c_CNPSummary!$P:$P,0)))),"")</f>
        <v/>
      </c>
      <c r="L372" s="90" t="str">
        <f>IFERROR(IF(AC372,"",IF(INDEX(c_CNPSummary!$E$1465:$E$1487,MATCH($I340,CNTR_SubInstListNames,0))&gt;20,Euconst_NA,INDEX(c_CNPSummary!L:L,MATCH($P372,c_CNPSummary!$P:$P,0)))),"")</f>
        <v/>
      </c>
      <c r="M372" s="90" t="str">
        <f>IFERROR(IF(AD372,"",IF(INDEX(c_CNPSummary!$E$1465:$E$1487,MATCH($I340,CNTR_SubInstListNames,0))&gt;20,Euconst_NA,INDEX(c_CNPSummary!M:M,MATCH($P372,c_CNPSummary!$P:$P,0)))),"")</f>
        <v/>
      </c>
      <c r="N372" s="90" t="str">
        <f>IFERROR(IF(AE372,"",IF(INDEX(c_CNPSummary!$E$1465:$E$1487,MATCH($I340,CNTR_SubInstListNames,0))&gt;20,Euconst_NA,INDEX(c_CNPSummary!N:N,MATCH($P372,c_CNPSummary!$P:$P,0)))),"")</f>
        <v/>
      </c>
      <c r="P372" s="275" t="str">
        <f>EUconst_SubRelToBM&amp;I340</f>
        <v>RelBM_</v>
      </c>
      <c r="Q372" s="344"/>
      <c r="R372" s="344"/>
      <c r="S372" s="195"/>
      <c r="W372" s="340" t="str">
        <f>W371</f>
        <v/>
      </c>
      <c r="Z372" s="469" t="b">
        <f>AND(CNTR_ExistSubInstEntries,OR($W372="",INDEX($Z:$Z,MATCH(EUconst_StartRow&amp;$W372,$X:$X,0))&gt;COLUMNS($Z371:Z371),INDEX($AC:$AC,MATCH(EUconst_CessationRow&amp;$W372,$AA:$AA,0))&lt;=COLUMNS($Z371:Z371),CNTR_CNRPeriodNr&lt;COLUMNS($Z371:Z371)))</f>
        <v>1</v>
      </c>
      <c r="AA372" s="469" t="b">
        <f>AND(CNTR_ExistSubInstEntries,OR($W372="",INDEX($Z:$Z,MATCH(EUconst_StartRow&amp;$W372,$X:$X,0))&gt;COLUMNS($Z371:AA371),INDEX($AC:$AC,MATCH(EUconst_CessationRow&amp;$W372,$AA:$AA,0))&lt;=COLUMNS($Z371:AA371),CNTR_CNRPeriodNr&lt;COLUMNS($Z371:AA371)))</f>
        <v>1</v>
      </c>
      <c r="AB372" s="469" t="b">
        <f>AND(CNTR_ExistSubInstEntries,OR($W372="",INDEX($Z:$Z,MATCH(EUconst_StartRow&amp;$W372,$X:$X,0))&gt;COLUMNS($Z371:AB371),INDEX($AC:$AC,MATCH(EUconst_CessationRow&amp;$W372,$AA:$AA,0))&lt;=COLUMNS($Z371:AB371),CNTR_CNRPeriodNr&lt;COLUMNS($Z371:AB371)))</f>
        <v>1</v>
      </c>
      <c r="AC372" s="469" t="b">
        <f>AND(CNTR_ExistSubInstEntries,OR($W372="",INDEX($Z:$Z,MATCH(EUconst_StartRow&amp;$W372,$X:$X,0))&gt;COLUMNS($Z371:AC371),INDEX($AC:$AC,MATCH(EUconst_CessationRow&amp;$W372,$AA:$AA,0))&lt;=COLUMNS($Z371:AC371),CNTR_CNRPeriodNr&lt;COLUMNS($Z371:AC371)))</f>
        <v>1</v>
      </c>
      <c r="AD372" s="469" t="b">
        <f>AND(CNTR_ExistSubInstEntries,OR($W372="",INDEX($Z:$Z,MATCH(EUconst_StartRow&amp;$W372,$X:$X,0))&gt;COLUMNS($Z371:AD371),INDEX($AC:$AC,MATCH(EUconst_CessationRow&amp;$W372,$AA:$AA,0))&lt;=COLUMNS($Z371:AD371),CNTR_CNRPeriodNr&lt;COLUMNS($Z371:AD371)))</f>
        <v>1</v>
      </c>
      <c r="AE372" s="469" t="b">
        <f>AND(CNTR_ExistSubInstEntries,OR($W372="",INDEX($Z:$Z,MATCH(EUconst_StartRow&amp;$W372,$X:$X,0))&gt;COLUMNS($Z371:AE371),INDEX($AC:$AC,MATCH(EUconst_CessationRow&amp;$W372,$AA:$AA,0))&lt;=COLUMNS($Z371:AE371),CNTR_CNRPeriodNr&lt;COLUMNS($Z371:AE371)))</f>
        <v>1</v>
      </c>
    </row>
    <row r="373" spans="1:31" ht="5.0999999999999996" customHeight="1" x14ac:dyDescent="0.2">
      <c r="A373" s="147"/>
      <c r="B373" s="173"/>
      <c r="C373" s="486"/>
      <c r="D373" s="345"/>
      <c r="E373" s="456"/>
      <c r="F373" s="456"/>
      <c r="G373" s="456"/>
      <c r="H373" s="487"/>
      <c r="I373" s="20"/>
      <c r="J373" s="20"/>
      <c r="K373" s="21"/>
      <c r="L373" s="20"/>
      <c r="M373" s="20"/>
      <c r="N373" s="22"/>
      <c r="P373" s="488"/>
      <c r="Q373" s="344"/>
      <c r="R373" s="344"/>
      <c r="S373" s="195"/>
    </row>
    <row r="374" spans="1:31" ht="12.75" customHeight="1" x14ac:dyDescent="0.2">
      <c r="C374" s="486"/>
      <c r="D374" s="247" t="s">
        <v>1376</v>
      </c>
      <c r="E374" s="266" t="str">
        <f>Translations!$B$615</f>
        <v>Osiągnięcie wartości docelowych</v>
      </c>
      <c r="H374" s="498"/>
      <c r="L374" s="499"/>
      <c r="N374" s="492"/>
      <c r="P374" s="488"/>
      <c r="Q374" s="344"/>
      <c r="R374" s="500"/>
      <c r="S374" s="195"/>
    </row>
    <row r="375" spans="1:31" ht="25.5" customHeight="1" x14ac:dyDescent="0.2">
      <c r="C375" s="486"/>
      <c r="D375" s="354"/>
      <c r="E375" s="852" t="str">
        <f>Translations!$B$630</f>
        <v>Na podstawie wprowadzonych powyżej wartości osiągnięcie wartości docelowych specyficznych emisji oraz, jeśeli dotyczy, wartości docelowych bezwzględnej wielkości emisji, jest automatycznie obliczana Based on the entries above the achievement of the specific emission targets and, where relevant, the absolute emission targets is automatically calculated. In addition, an indication of whether a planned cessation has indeed occurred is given.</v>
      </c>
      <c r="F375" s="852"/>
      <c r="G375" s="852"/>
      <c r="H375" s="852"/>
      <c r="I375" s="852"/>
      <c r="J375" s="852"/>
      <c r="K375" s="852"/>
      <c r="L375" s="852"/>
      <c r="M375" s="852"/>
      <c r="N375" s="1246"/>
    </row>
    <row r="376" spans="1:31" ht="12.75" customHeight="1" x14ac:dyDescent="0.2">
      <c r="C376" s="486"/>
      <c r="D376" s="354"/>
      <c r="E376" s="354"/>
      <c r="F376" s="354"/>
      <c r="G376" s="354"/>
      <c r="H376" s="514"/>
      <c r="I376" s="272">
        <f t="shared" ref="I376" si="524">INDEX(EUconst_EndOfPeriods,Z346)</f>
        <v>2025</v>
      </c>
      <c r="J376" s="358">
        <f t="shared" ref="J376" si="525">INDEX(EUconst_EndOfPeriods,AA346)</f>
        <v>2030</v>
      </c>
      <c r="K376" s="358">
        <f t="shared" ref="K376" si="526">INDEX(EUconst_EndOfPeriods,AB346)</f>
        <v>2035</v>
      </c>
      <c r="L376" s="358">
        <f t="shared" ref="L376" si="527">INDEX(EUconst_EndOfPeriods,AC346)</f>
        <v>2040</v>
      </c>
      <c r="M376" s="358">
        <f t="shared" ref="M376" si="528">INDEX(EUconst_EndOfPeriods,AD346)</f>
        <v>2045</v>
      </c>
      <c r="N376" s="358">
        <f t="shared" ref="N376" si="529">INDEX(EUconst_EndOfPeriods,AE346)</f>
        <v>2050</v>
      </c>
      <c r="W376" s="110" t="s">
        <v>711</v>
      </c>
      <c r="Z376" s="469">
        <f>I376</f>
        <v>2025</v>
      </c>
      <c r="AA376" s="469">
        <f t="shared" ref="AA376" si="530">J376</f>
        <v>2030</v>
      </c>
      <c r="AB376" s="469">
        <f t="shared" ref="AB376" si="531">K376</f>
        <v>2035</v>
      </c>
      <c r="AC376" s="469">
        <f t="shared" ref="AC376" si="532">L376</f>
        <v>2040</v>
      </c>
      <c r="AD376" s="469">
        <f t="shared" ref="AD376" si="533">M376</f>
        <v>2045</v>
      </c>
      <c r="AE376" s="469">
        <f t="shared" ref="AE376" si="534">N376</f>
        <v>2050</v>
      </c>
    </row>
    <row r="377" spans="1:31" ht="12.75" customHeight="1" x14ac:dyDescent="0.2">
      <c r="A377" s="147"/>
      <c r="B377" s="173"/>
      <c r="C377" s="486"/>
      <c r="D377" s="337" t="s">
        <v>117</v>
      </c>
      <c r="E377" s="931" t="str">
        <f>Translations!$B$631</f>
        <v>Osiągnięto wartości docelowe dla specyficznych emisji</v>
      </c>
      <c r="F377" s="931"/>
      <c r="G377" s="931"/>
      <c r="H377" s="1247"/>
      <c r="I377" s="93" t="str">
        <f>IF(OR(I376&gt;CNTR_ReportingYear-1,COLUMNS($I376:I376)&lt;$Z340,COLUMNS($I376:I376)&gt;=$AC340),"",IF(I349="",FALSE,I349&lt;=I363))</f>
        <v/>
      </c>
      <c r="J377" s="94" t="str">
        <f>IF(OR(J376&gt;CNTR_ReportingYear-1,COLUMNS($I376:J376)&lt;$Z340,COLUMNS($I376:J376)&gt;=$AC340),"",IF(J349="",FALSE,J349&lt;=J363))</f>
        <v/>
      </c>
      <c r="K377" s="94" t="str">
        <f>IF(OR(K376&gt;CNTR_ReportingYear-1,COLUMNS($I376:K376)&lt;$Z340,COLUMNS($I376:K376)&gt;=$AC340),"",IF(K349="",FALSE,K349&lt;=K363))</f>
        <v/>
      </c>
      <c r="L377" s="94" t="str">
        <f>IF(OR(L376&gt;CNTR_ReportingYear-1,COLUMNS($I376:L376)&lt;$Z340,COLUMNS($I376:L376)&gt;=$AC340),"",IF(L349="",FALSE,L349&lt;=L363))</f>
        <v/>
      </c>
      <c r="M377" s="94" t="str">
        <f>IF(OR(M376&gt;CNTR_ReportingYear-1,COLUMNS($I376:M376)&lt;$Z340,COLUMNS($I376:M376)&gt;=$AC340),"",IF(M349="",FALSE,M349&lt;=M363))</f>
        <v/>
      </c>
      <c r="N377" s="94" t="str">
        <f>IF(OR(N376&gt;CNTR_ReportingYear-1,COLUMNS($I376:N376)&lt;$Z340,COLUMNS($I376:N376)&gt;=$AC340),"",IF(N349="",FALSE,N349&lt;=N363))</f>
        <v/>
      </c>
      <c r="Q377" s="344"/>
      <c r="R377" s="344"/>
      <c r="S377" s="195"/>
      <c r="W377" s="340" t="str">
        <f>I340</f>
        <v/>
      </c>
      <c r="Y377" s="110" t="s">
        <v>808</v>
      </c>
      <c r="Z377" s="469" t="b">
        <f>AND(CNTR_ExistSubInstEntries,OR($W377="",INDEX($Z:$Z,MATCH(EUconst_StartRow&amp;$W377,$X:$X,0))&gt;COLUMNS($Z376:Z376),INDEX($AC:$AC,MATCH(EUconst_CessationRow&amp;$W377,$AA:$AA,0))&lt;=COLUMNS($Z376:Z376),CNTR_CNRPeriodNr&lt;COLUMNS($Z376:Z376)))</f>
        <v>1</v>
      </c>
      <c r="AA377" s="469" t="b">
        <f>AND(CNTR_ExistSubInstEntries,OR($W377="",INDEX($Z:$Z,MATCH(EUconst_StartRow&amp;$W377,$X:$X,0))&gt;COLUMNS($Z376:AA376),INDEX($AC:$AC,MATCH(EUconst_CessationRow&amp;$W377,$AA:$AA,0))&lt;=COLUMNS($Z376:AA376),CNTR_CNRPeriodNr&lt;COLUMNS($Z376:AA376)))</f>
        <v>1</v>
      </c>
      <c r="AB377" s="469" t="b">
        <f>AND(CNTR_ExistSubInstEntries,OR($W377="",INDEX($Z:$Z,MATCH(EUconst_StartRow&amp;$W377,$X:$X,0))&gt;COLUMNS($Z376:AB376),INDEX($AC:$AC,MATCH(EUconst_CessationRow&amp;$W377,$AA:$AA,0))&lt;=COLUMNS($Z376:AB376),CNTR_CNRPeriodNr&lt;COLUMNS($Z376:AB376)))</f>
        <v>1</v>
      </c>
      <c r="AC377" s="469" t="b">
        <f>AND(CNTR_ExistSubInstEntries,OR($W377="",INDEX($Z:$Z,MATCH(EUconst_StartRow&amp;$W377,$X:$X,0))&gt;COLUMNS($Z376:AC376),INDEX($AC:$AC,MATCH(EUconst_CessationRow&amp;$W377,$AA:$AA,0))&lt;=COLUMNS($Z376:AC376),CNTR_CNRPeriodNr&lt;COLUMNS($Z376:AC376)))</f>
        <v>1</v>
      </c>
      <c r="AD377" s="469" t="b">
        <f>AND(CNTR_ExistSubInstEntries,OR($W377="",INDEX($Z:$Z,MATCH(EUconst_StartRow&amp;$W377,$X:$X,0))&gt;COLUMNS($Z376:AD376),INDEX($AC:$AC,MATCH(EUconst_CessationRow&amp;$W377,$AA:$AA,0))&lt;=COLUMNS($Z376:AD376),CNTR_CNRPeriodNr&lt;COLUMNS($Z376:AD376)))</f>
        <v>1</v>
      </c>
      <c r="AE377" s="469" t="b">
        <f>AND(CNTR_ExistSubInstEntries,OR($W377="",INDEX($Z:$Z,MATCH(EUconst_StartRow&amp;$W377,$X:$X,0))&gt;COLUMNS($Z376:AE376),INDEX($AC:$AC,MATCH(EUconst_CessationRow&amp;$W377,$AA:$AA,0))&lt;=COLUMNS($Z376:AE376),CNTR_CNRPeriodNr&lt;COLUMNS($Z376:AE376)))</f>
        <v>1</v>
      </c>
    </row>
    <row r="378" spans="1:31" ht="12.75" customHeight="1" x14ac:dyDescent="0.2">
      <c r="A378" s="147"/>
      <c r="B378" s="173"/>
      <c r="C378" s="486"/>
      <c r="D378" s="337" t="s">
        <v>118</v>
      </c>
      <c r="E378" s="1248" t="str">
        <f>Translations!$B$632</f>
        <v>Osiągnięto wartości docelowe dla bezwzględnych emisji</v>
      </c>
      <c r="F378" s="1248"/>
      <c r="G378" s="1248"/>
      <c r="H378" s="1249"/>
      <c r="I378" s="95" t="str">
        <f>IF(OR(I376&gt;CNTR_ReportingYear-1,COLUMNS($I376:I376)&lt;$Z340,COLUMNS($I376:I376)&gt;=$AC340),"",IF(I365="",Euconst_NA,IF(I350="",FALSE,I350&lt;=I365)))</f>
        <v/>
      </c>
      <c r="J378" s="96" t="str">
        <f>IF(OR(J376&gt;CNTR_ReportingYear-1,COLUMNS($I376:J376)&lt;$Z340,COLUMNS($I376:J376)&gt;=$AC340),"",IF(J365="",Euconst_NA,IF(J350="",FALSE,J350&lt;=J365)))</f>
        <v/>
      </c>
      <c r="K378" s="96" t="str">
        <f>IF(OR(K376&gt;CNTR_ReportingYear-1,COLUMNS($I376:K376)&lt;$Z340,COLUMNS($I376:K376)&gt;=$AC340),"",IF(K365="",Euconst_NA,IF(K350="",FALSE,K350&lt;=K365)))</f>
        <v/>
      </c>
      <c r="L378" s="96" t="str">
        <f>IF(OR(L376&gt;CNTR_ReportingYear-1,COLUMNS($I376:L376)&lt;$Z340,COLUMNS($I376:L376)&gt;=$AC340),"",IF(L365="",Euconst_NA,IF(L350="",FALSE,L350&lt;=L365)))</f>
        <v/>
      </c>
      <c r="M378" s="96" t="str">
        <f>IF(OR(M376&gt;CNTR_ReportingYear-1,COLUMNS($I376:M376)&lt;$Z340,COLUMNS($I376:M376)&gt;=$AC340),"",IF(M365="",Euconst_NA,IF(M350="",FALSE,M350&lt;=M365)))</f>
        <v/>
      </c>
      <c r="N378" s="96" t="str">
        <f>IF(OR(N376&gt;CNTR_ReportingYear-1,COLUMNS($I376:N376)&lt;$Z340,COLUMNS($I376:N376)&gt;=$AC340),"",IF(N365="",Euconst_NA,IF(N350="",FALSE,N350&lt;=N365)))</f>
        <v/>
      </c>
      <c r="Q378" s="344"/>
      <c r="R378" s="344"/>
      <c r="S378" s="195"/>
      <c r="W378" s="340" t="str">
        <f>W377</f>
        <v/>
      </c>
      <c r="Z378" s="469" t="b">
        <f>AND(CNTR_ExistSubInstEntries,OR($W378="",INDEX($Z:$Z,MATCH(EUconst_StartRow&amp;$W378,$X:$X,0))&gt;COLUMNS($Z377:Z377),INDEX($AC:$AC,MATCH(EUconst_CessationRow&amp;$W378,$AA:$AA,0))&lt;=COLUMNS($Z377:Z377),CNTR_CNRPeriodNr&lt;COLUMNS($Z377:Z377)))</f>
        <v>1</v>
      </c>
      <c r="AA378" s="469" t="b">
        <f>AND(CNTR_ExistSubInstEntries,OR($W378="",INDEX($Z:$Z,MATCH(EUconst_StartRow&amp;$W378,$X:$X,0))&gt;COLUMNS($Z377:AA377),INDEX($AC:$AC,MATCH(EUconst_CessationRow&amp;$W378,$AA:$AA,0))&lt;=COLUMNS($Z377:AA377),CNTR_CNRPeriodNr&lt;COLUMNS($Z377:AA377)))</f>
        <v>1</v>
      </c>
      <c r="AB378" s="469" t="b">
        <f>AND(CNTR_ExistSubInstEntries,OR($W378="",INDEX($Z:$Z,MATCH(EUconst_StartRow&amp;$W378,$X:$X,0))&gt;COLUMNS($Z377:AB377),INDEX($AC:$AC,MATCH(EUconst_CessationRow&amp;$W378,$AA:$AA,0))&lt;=COLUMNS($Z377:AB377),CNTR_CNRPeriodNr&lt;COLUMNS($Z377:AB377)))</f>
        <v>1</v>
      </c>
      <c r="AC378" s="469" t="b">
        <f>AND(CNTR_ExistSubInstEntries,OR($W378="",INDEX($Z:$Z,MATCH(EUconst_StartRow&amp;$W378,$X:$X,0))&gt;COLUMNS($Z377:AC377),INDEX($AC:$AC,MATCH(EUconst_CessationRow&amp;$W378,$AA:$AA,0))&lt;=COLUMNS($Z377:AC377),CNTR_CNRPeriodNr&lt;COLUMNS($Z377:AC377)))</f>
        <v>1</v>
      </c>
      <c r="AD378" s="469" t="b">
        <f>AND(CNTR_ExistSubInstEntries,OR($W378="",INDEX($Z:$Z,MATCH(EUconst_StartRow&amp;$W378,$X:$X,0))&gt;COLUMNS($Z377:AD377),INDEX($AC:$AC,MATCH(EUconst_CessationRow&amp;$W378,$AA:$AA,0))&lt;=COLUMNS($Z377:AD377),CNTR_CNRPeriodNr&lt;COLUMNS($Z377:AD377)))</f>
        <v>1</v>
      </c>
      <c r="AE378" s="469" t="b">
        <f>AND(CNTR_ExistSubInstEntries,OR($W378="",INDEX($Z:$Z,MATCH(EUconst_StartRow&amp;$W378,$X:$X,0))&gt;COLUMNS($Z377:AE377),INDEX($AC:$AC,MATCH(EUconst_CessationRow&amp;$W378,$AA:$AA,0))&lt;=COLUMNS($Z377:AE377),CNTR_CNRPeriodNr&lt;COLUMNS($Z377:AE377)))</f>
        <v>1</v>
      </c>
    </row>
    <row r="379" spans="1:31" ht="12.75" customHeight="1" thickBot="1" x14ac:dyDescent="0.25">
      <c r="A379" s="147"/>
      <c r="B379" s="173"/>
      <c r="C379" s="486"/>
      <c r="D379" s="337" t="s">
        <v>119</v>
      </c>
      <c r="E379" s="1250" t="s">
        <v>809</v>
      </c>
      <c r="F379" s="1250"/>
      <c r="G379" s="1250"/>
      <c r="H379" s="1251"/>
      <c r="I379" s="97" t="str">
        <f>IF(OR(I376&gt;CNTR_ReportingYear-1,COLUMNS($I376:I376)&lt;$Z340,COLUMNS($I376:I376)&gt;$AC340),"",IF(COLUMNS($I376:I376)&lt;&gt;$AC340,Euconst_NA,I351=TRUE))</f>
        <v/>
      </c>
      <c r="J379" s="97" t="str">
        <f>IF(OR(J376&gt;CNTR_ReportingYear-1,COLUMNS($I376:J376)&lt;$Z340,COLUMNS($I376:J376)&gt;$AC340),"",IF(COLUMNS($I376:J376)&lt;&gt;$AC340,Euconst_NA,J351=TRUE))</f>
        <v/>
      </c>
      <c r="K379" s="97" t="str">
        <f>IF(OR(K376&gt;CNTR_ReportingYear-1,COLUMNS($I376:K376)&lt;$Z340,COLUMNS($I376:K376)&gt;$AC340),"",IF(COLUMNS($I376:K376)&lt;&gt;$AC340,Euconst_NA,K351=TRUE))</f>
        <v/>
      </c>
      <c r="L379" s="97" t="str">
        <f>IF(OR(L376&gt;CNTR_ReportingYear-1,COLUMNS($I376:L376)&lt;$Z340,COLUMNS($I376:L376)&gt;$AC340),"",IF(COLUMNS($I376:L376)&lt;&gt;$AC340,Euconst_NA,L351=TRUE))</f>
        <v/>
      </c>
      <c r="M379" s="97" t="str">
        <f>IF(OR(M376&gt;CNTR_ReportingYear-1,COLUMNS($I376:M376)&lt;$Z340,COLUMNS($I376:M376)&gt;$AC340),"",IF(COLUMNS($I376:M376)&lt;&gt;$AC340,Euconst_NA,M351=TRUE))</f>
        <v/>
      </c>
      <c r="N379" s="97" t="str">
        <f>IF(OR(N376&gt;CNTR_ReportingYear-1,COLUMNS($I376:N376)&lt;$Z340,COLUMNS($I376:N376)&gt;$AC340),"",IF(COLUMNS($I376:N376)&lt;&gt;$AC340,Euconst_NA,N351=TRUE))</f>
        <v/>
      </c>
      <c r="Q379" s="344"/>
      <c r="R379" s="344"/>
      <c r="S379" s="195"/>
      <c r="W379" s="340" t="str">
        <f>W378</f>
        <v/>
      </c>
      <c r="Z379" s="469" t="b">
        <f>AND(CNTR_ExistSubInstEntries,OR($W379="",INDEX($Z:$Z,MATCH(EUconst_StartRow&amp;$W379,$X:$X,0))&gt;COLUMNS($Z376:Z376),INDEX($AC:$AC,MATCH(EUconst_CessationRow&amp;$W379,$AA:$AA,0))&lt;COLUMNS($Z376:Z376),CNTR_CNRPeriodNr&lt;COLUMNS($Z376:Z376)))</f>
        <v>1</v>
      </c>
      <c r="AA379" s="469" t="b">
        <f>AND(CNTR_ExistSubInstEntries,OR($W379="",INDEX($Z:$Z,MATCH(EUconst_StartRow&amp;$W379,$X:$X,0))&gt;COLUMNS($Z376:AA376),INDEX($AC:$AC,MATCH(EUconst_CessationRow&amp;$W379,$AA:$AA,0))&lt;COLUMNS($Z376:AA376),CNTR_CNRPeriodNr&lt;COLUMNS($Z376:AA376)))</f>
        <v>1</v>
      </c>
      <c r="AB379" s="469" t="b">
        <f>AND(CNTR_ExistSubInstEntries,OR($W379="",INDEX($Z:$Z,MATCH(EUconst_StartRow&amp;$W379,$X:$X,0))&gt;COLUMNS($Z376:AB376),INDEX($AC:$AC,MATCH(EUconst_CessationRow&amp;$W379,$AA:$AA,0))&lt;COLUMNS($Z376:AB376),CNTR_CNRPeriodNr&lt;COLUMNS($Z376:AB376)))</f>
        <v>1</v>
      </c>
      <c r="AC379" s="469" t="b">
        <f>AND(CNTR_ExistSubInstEntries,OR($W379="",INDEX($Z:$Z,MATCH(EUconst_StartRow&amp;$W379,$X:$X,0))&gt;COLUMNS($Z376:AC376),INDEX($AC:$AC,MATCH(EUconst_CessationRow&amp;$W379,$AA:$AA,0))&lt;COLUMNS($Z376:AC376),CNTR_CNRPeriodNr&lt;COLUMNS($Z376:AC376)))</f>
        <v>1</v>
      </c>
      <c r="AD379" s="469" t="b">
        <f>AND(CNTR_ExistSubInstEntries,OR($W379="",INDEX($Z:$Z,MATCH(EUconst_StartRow&amp;$W379,$X:$X,0))&gt;COLUMNS($Z376:AD376),INDEX($AC:$AC,MATCH(EUconst_CessationRow&amp;$W379,$AA:$AA,0))&lt;COLUMNS($Z376:AD376),CNTR_CNRPeriodNr&lt;COLUMNS($Z376:AD376)))</f>
        <v>1</v>
      </c>
      <c r="AE379" s="469" t="b">
        <f>AND(CNTR_ExistSubInstEntries,OR($W379="",INDEX($Z:$Z,MATCH(EUconst_StartRow&amp;$W379,$X:$X,0))&gt;COLUMNS($Z376:AE376),INDEX($AC:$AC,MATCH(EUconst_CessationRow&amp;$W379,$AA:$AA,0))&lt;COLUMNS($Z376:AE376),CNTR_CNRPeriodNr&lt;COLUMNS($Z376:AE376)))</f>
        <v>1</v>
      </c>
    </row>
    <row r="380" spans="1:31" ht="12.75" customHeight="1" x14ac:dyDescent="0.2">
      <c r="A380" s="147"/>
      <c r="B380" s="173"/>
      <c r="C380" s="486"/>
      <c r="D380" s="337" t="s">
        <v>120</v>
      </c>
      <c r="E380" s="1252" t="str">
        <f>Translations!$B$633</f>
        <v>Osiągnięto wszystkie wartości docelowe</v>
      </c>
      <c r="F380" s="1252"/>
      <c r="G380" s="1252"/>
      <c r="H380" s="1253"/>
      <c r="I380" s="98" t="str">
        <f>IFERROR(IF(Z380,"",AND(I377:I379)),"")</f>
        <v/>
      </c>
      <c r="J380" s="99" t="str">
        <f t="shared" ref="J380" si="535">IFERROR(IF(AA380,"",AND(J377:J379)),"")</f>
        <v/>
      </c>
      <c r="K380" s="99" t="str">
        <f t="shared" ref="K380" si="536">IFERROR(IF(AB380,"",AND(K377:K379)),"")</f>
        <v/>
      </c>
      <c r="L380" s="99" t="str">
        <f t="shared" ref="L380" si="537">IFERROR(IF(AC380,"",AND(L377:L379)),"")</f>
        <v/>
      </c>
      <c r="M380" s="99" t="str">
        <f t="shared" ref="M380" si="538">IFERROR(IF(AD380,"",AND(M377:M379)),"")</f>
        <v/>
      </c>
      <c r="N380" s="99" t="str">
        <f t="shared" ref="N380" si="539">IFERROR(IF(AE380,"",AND(N377:N379)),"")</f>
        <v/>
      </c>
      <c r="P380" s="275" t="str">
        <f>EUConst_TargetsMet&amp;I340</f>
        <v>TargetsMet_</v>
      </c>
      <c r="Q380" s="344"/>
      <c r="R380" s="344"/>
      <c r="S380" s="195"/>
      <c r="W380" s="340" t="str">
        <f>I340</f>
        <v/>
      </c>
      <c r="Z380" s="469" t="b">
        <f>AND(CNTR_ExistSubInstEntries,OR($W380="",INDEX($Z:$Z,MATCH(EUconst_StartRow&amp;$W380,$X:$X,0))&gt;COLUMNS($Z376:Z376),INDEX($AC:$AC,MATCH(EUconst_CessationRow&amp;$W380,$AA:$AA,0))&lt;COLUMNS($Z376:Z376),CNTR_CNRPeriodNr&lt;COLUMNS($Z376:Z376)))</f>
        <v>1</v>
      </c>
      <c r="AA380" s="469" t="b">
        <f>AND(CNTR_ExistSubInstEntries,OR($W380="",INDEX($Z:$Z,MATCH(EUconst_StartRow&amp;$W380,$X:$X,0))&gt;COLUMNS($Z376:AA376),INDEX($AC:$AC,MATCH(EUconst_CessationRow&amp;$W380,$AA:$AA,0))&lt;COLUMNS($Z376:AA376),CNTR_CNRPeriodNr&lt;COLUMNS($Z376:AA376)))</f>
        <v>1</v>
      </c>
      <c r="AB380" s="469" t="b">
        <f>AND(CNTR_ExistSubInstEntries,OR($W380="",INDEX($Z:$Z,MATCH(EUconst_StartRow&amp;$W380,$X:$X,0))&gt;COLUMNS($Z376:AB376),INDEX($AC:$AC,MATCH(EUconst_CessationRow&amp;$W380,$AA:$AA,0))&lt;COLUMNS($Z376:AB376),CNTR_CNRPeriodNr&lt;COLUMNS($Z376:AB376)))</f>
        <v>1</v>
      </c>
      <c r="AC380" s="469" t="b">
        <f>AND(CNTR_ExistSubInstEntries,OR($W380="",INDEX($Z:$Z,MATCH(EUconst_StartRow&amp;$W380,$X:$X,0))&gt;COLUMNS($Z376:AC376),INDEX($AC:$AC,MATCH(EUconst_CessationRow&amp;$W380,$AA:$AA,0))&lt;COLUMNS($Z376:AC376),CNTR_CNRPeriodNr&lt;COLUMNS($Z376:AC376)))</f>
        <v>1</v>
      </c>
      <c r="AD380" s="469" t="b">
        <f>AND(CNTR_ExistSubInstEntries,OR($W380="",INDEX($Z:$Z,MATCH(EUconst_StartRow&amp;$W380,$X:$X,0))&gt;COLUMNS($Z376:AD376),INDEX($AC:$AC,MATCH(EUconst_CessationRow&amp;$W380,$AA:$AA,0))&lt;COLUMNS($Z376:AD376),CNTR_CNRPeriodNr&lt;COLUMNS($Z376:AD376)))</f>
        <v>1</v>
      </c>
      <c r="AE380" s="469" t="b">
        <f>AND(CNTR_ExistSubInstEntries,OR($W380="",INDEX($Z:$Z,MATCH(EUconst_StartRow&amp;$W380,$X:$X,0))&gt;COLUMNS($Z376:AE376),INDEX($AC:$AC,MATCH(EUconst_CessationRow&amp;$W380,$AA:$AA,0))&lt;COLUMNS($Z376:AE376),CNTR_CNRPeriodNr&lt;COLUMNS($Z376:AE376)))</f>
        <v>1</v>
      </c>
    </row>
    <row r="381" spans="1:31" ht="5.0999999999999996" customHeight="1" x14ac:dyDescent="0.2">
      <c r="A381" s="147"/>
      <c r="B381" s="173"/>
      <c r="C381" s="486"/>
      <c r="D381" s="345"/>
      <c r="N381" s="492"/>
      <c r="P381" s="453"/>
    </row>
    <row r="382" spans="1:31" ht="12.75" customHeight="1" x14ac:dyDescent="0.2">
      <c r="C382" s="486"/>
      <c r="D382" s="247" t="s">
        <v>1377</v>
      </c>
      <c r="E382" s="980" t="str">
        <f>Translations!$B$612</f>
        <v>Uwagi</v>
      </c>
      <c r="F382" s="980"/>
      <c r="G382" s="980"/>
      <c r="H382" s="980"/>
      <c r="I382" s="980"/>
      <c r="J382" s="980"/>
      <c r="K382" s="980"/>
      <c r="L382" s="980"/>
      <c r="M382" s="980"/>
      <c r="N382" s="981"/>
      <c r="P382" s="344"/>
      <c r="Q382" s="344"/>
      <c r="R382" s="344"/>
      <c r="S382" s="195"/>
    </row>
    <row r="383" spans="1:31" ht="38.85" customHeight="1" x14ac:dyDescent="0.2">
      <c r="A383" s="147"/>
      <c r="B383" s="173"/>
      <c r="C383" s="486"/>
      <c r="D383" s="345"/>
      <c r="E383" s="1254"/>
      <c r="F383" s="1255"/>
      <c r="G383" s="1255"/>
      <c r="H383" s="1255"/>
      <c r="I383" s="1255"/>
      <c r="J383" s="1255"/>
      <c r="K383" s="1255"/>
      <c r="L383" s="1255"/>
      <c r="M383" s="1255"/>
      <c r="N383" s="1256"/>
      <c r="P383" s="453"/>
    </row>
    <row r="384" spans="1:31" ht="12.75" customHeight="1" x14ac:dyDescent="0.2">
      <c r="A384" s="147"/>
      <c r="B384" s="173"/>
      <c r="C384" s="517"/>
      <c r="D384" s="518"/>
      <c r="E384" s="519"/>
      <c r="F384" s="519"/>
      <c r="G384" s="519"/>
      <c r="H384" s="519"/>
      <c r="I384" s="519"/>
      <c r="J384" s="519"/>
      <c r="K384" s="519"/>
      <c r="L384" s="519"/>
      <c r="M384" s="519"/>
      <c r="N384" s="520"/>
    </row>
    <row r="385" spans="1:32" ht="12.75" customHeight="1" thickBot="1" x14ac:dyDescent="0.25">
      <c r="A385" s="147"/>
      <c r="E385" s="334"/>
      <c r="F385" s="183"/>
      <c r="G385" s="183"/>
      <c r="H385" s="183"/>
      <c r="I385" s="183"/>
      <c r="J385" s="183"/>
      <c r="K385" s="183"/>
      <c r="L385" s="183"/>
      <c r="M385" s="183"/>
      <c r="N385" s="183"/>
    </row>
    <row r="386" spans="1:32" ht="12.75" customHeight="1" thickBot="1" x14ac:dyDescent="0.3">
      <c r="A386" s="147"/>
      <c r="C386" s="335"/>
      <c r="D386" s="335"/>
      <c r="E386" s="335"/>
      <c r="F386" s="335"/>
      <c r="G386" s="335"/>
      <c r="H386" s="335"/>
      <c r="I386" s="335"/>
      <c r="J386" s="335"/>
      <c r="K386" s="335"/>
      <c r="L386" s="335"/>
      <c r="M386" s="335"/>
      <c r="N386" s="335"/>
    </row>
    <row r="387" spans="1:32" s="246" customFormat="1" ht="18" customHeight="1" thickBot="1" x14ac:dyDescent="0.25">
      <c r="A387" s="482">
        <f>C387</f>
        <v>9</v>
      </c>
      <c r="B387" s="186"/>
      <c r="C387" s="483">
        <f>C340+1</f>
        <v>9</v>
      </c>
      <c r="D387" s="1271" t="str">
        <f>Translations!$B$616</f>
        <v>Podinstalacja</v>
      </c>
      <c r="E387" s="1272"/>
      <c r="F387" s="1272"/>
      <c r="G387" s="1272"/>
      <c r="H387" s="1273"/>
      <c r="I387" s="1274" t="str">
        <f>IF(C387&gt;MAX(CNTR_SubInstListSorting),"",INDEX(CNTR_SubInstListNames,MATCH($C387,CNTR_SubInstListSorting,0)))</f>
        <v/>
      </c>
      <c r="J387" s="1275"/>
      <c r="K387" s="1275"/>
      <c r="L387" s="1275"/>
      <c r="M387" s="1275"/>
      <c r="N387" s="1276"/>
      <c r="O387" s="176"/>
      <c r="P387" s="118" t="str">
        <f>IF(CNTR_ExistSubInstEntries,IF(I387&lt;&gt;"",I387,""),"BM: " &amp; C387)</f>
        <v/>
      </c>
      <c r="Q387" s="110"/>
      <c r="R387" s="110"/>
      <c r="S387" s="417">
        <f>MAX(CNTR_SubInstListSorting)</f>
        <v>0</v>
      </c>
      <c r="T387" s="110"/>
      <c r="U387" s="110"/>
      <c r="V387" s="110"/>
      <c r="W387" s="110"/>
      <c r="X387" s="118" t="str">
        <f>EUconst_StartRow&amp;I387</f>
        <v>Start_</v>
      </c>
      <c r="Y387" s="244" t="str">
        <f>IF($I387="","",INDEX(c_CNPSummary!$G:$G,MATCH($X387,c_CNPSummary!$P:$P,0)))</f>
        <v/>
      </c>
      <c r="Z387" s="244" t="str">
        <f>IF($I387="","",IF(Y387=INDEX(EUconst_SubinstallationStart,1),1,IF(Y387=INDEX(EUconst_SubinstallationStart,2),2,MATCH(Y387,EUconst_Periods,0))))</f>
        <v/>
      </c>
      <c r="AA387" s="118" t="str">
        <f>EUconst_CessationRow&amp;I387</f>
        <v>Cessation_</v>
      </c>
      <c r="AB387" s="244" t="str">
        <f>IF($I387="","",INDEX(c_CNPSummary!$G:$G,MATCH($AA387,c_CNPSummary!$P:$P,0)))</f>
        <v/>
      </c>
      <c r="AC387" s="244" t="str">
        <f>IFERROR(IF(OR(I387="",AB387=""),"",IF(AB387=INDEX(EUconst_SubinstallationCessation,1),10,IF(AB387=INDEX(EUconst_SubinstallationCessation,2),1,MATCH(AB387,EUconst_Periods,0)))),10)</f>
        <v/>
      </c>
      <c r="AD387" s="116"/>
      <c r="AE387" s="484" t="b">
        <f>AND(CNTR_ExistSubInstEntries,I387="")</f>
        <v>1</v>
      </c>
      <c r="AF387" s="116"/>
    </row>
    <row r="388" spans="1:32" ht="12.75" customHeight="1" x14ac:dyDescent="0.2">
      <c r="C388" s="485"/>
      <c r="D388" s="183"/>
      <c r="E388" s="1161" t="str">
        <f>Translations!$B$617</f>
        <v>Nazwa podinstalacji/innego procesu jest wyświetlana automatycznie na podstawie danych wprowadzonych w arkuszu „c_CNPSummary”.</v>
      </c>
      <c r="F388" s="1277"/>
      <c r="G388" s="1277"/>
      <c r="H388" s="1277"/>
      <c r="I388" s="1277"/>
      <c r="J388" s="1277"/>
      <c r="K388" s="1277"/>
      <c r="L388" s="1277"/>
      <c r="M388" s="1277"/>
      <c r="N388" s="1278"/>
      <c r="P388" s="344"/>
      <c r="Q388" s="344"/>
      <c r="R388" s="344"/>
      <c r="S388" s="195"/>
    </row>
    <row r="389" spans="1:32" ht="5.0999999999999996" customHeight="1" x14ac:dyDescent="0.2">
      <c r="A389" s="147"/>
      <c r="B389" s="173"/>
      <c r="C389" s="486"/>
      <c r="D389" s="345"/>
      <c r="E389" s="456"/>
      <c r="F389" s="456"/>
      <c r="G389" s="456"/>
      <c r="H389" s="487"/>
      <c r="I389" s="20"/>
      <c r="J389" s="20"/>
      <c r="K389" s="21"/>
      <c r="L389" s="20"/>
      <c r="M389" s="20"/>
      <c r="N389" s="22"/>
      <c r="P389" s="488"/>
      <c r="Q389" s="344"/>
      <c r="R389" s="344"/>
      <c r="S389" s="195"/>
    </row>
    <row r="390" spans="1:32" ht="12.75" customHeight="1" x14ac:dyDescent="0.2">
      <c r="C390" s="486"/>
      <c r="D390" s="247" t="s">
        <v>114</v>
      </c>
      <c r="E390" s="266" t="str">
        <f>Translations!$B$618</f>
        <v>Rzeczywiste emisje</v>
      </c>
      <c r="F390" s="489"/>
      <c r="G390" s="490"/>
      <c r="H390" s="491"/>
      <c r="N390" s="492"/>
      <c r="P390" s="344"/>
      <c r="Q390" s="344"/>
      <c r="R390" s="344"/>
      <c r="S390" s="195"/>
    </row>
    <row r="391" spans="1:32" ht="15" customHeight="1" x14ac:dyDescent="0.2">
      <c r="C391" s="486"/>
      <c r="D391" s="247"/>
      <c r="E391" s="852" t="str">
        <f>Translations!$B$619</f>
        <v>Proszę podać rzeczywiste indywidualne poziomy emisji (zgodnie z emisjami przypisanymi zgodnie z zasadami FAR i MRR) na koniec każdego pięcioletniego okresu.</v>
      </c>
      <c r="F391" s="852"/>
      <c r="G391" s="852"/>
      <c r="H391" s="852"/>
      <c r="I391" s="852"/>
      <c r="J391" s="852"/>
      <c r="K391" s="852"/>
      <c r="L391" s="852"/>
      <c r="M391" s="852"/>
      <c r="N391" s="1246"/>
      <c r="P391" s="344"/>
      <c r="Q391" s="344"/>
      <c r="R391" s="344"/>
      <c r="S391" s="195"/>
    </row>
    <row r="392" spans="1:32" ht="38.25" customHeight="1" x14ac:dyDescent="0.2">
      <c r="C392" s="486"/>
      <c r="D392" s="247"/>
      <c r="E392" s="852" t="str">
        <f>Translations!$B$620</f>
        <v xml:space="preserve">Indywidualne poziomy emisji powinny zostać obliczone poprzez podzielenie przypisanych emisji przez poziom działalności, obie wartości oparte na odpowiednich zasadach FAR, zgodnie z danymi wprowadzonymi w raportach ALC za dany rok. W przypadku procesów  nie objętych wskaźnikiem emisyjności podinstalacji, prosimy upewnić się, że emisje odnoszą się do odpowiednich jednostek produkcji wskazanych w arkuszu [C.I.3] ostatniego PNK. </v>
      </c>
      <c r="F392" s="852"/>
      <c r="G392" s="852"/>
      <c r="H392" s="852"/>
      <c r="I392" s="852"/>
      <c r="J392" s="852"/>
      <c r="K392" s="852"/>
      <c r="L392" s="852"/>
      <c r="M392" s="852"/>
      <c r="N392" s="1246"/>
      <c r="P392" s="344"/>
      <c r="Q392" s="344"/>
      <c r="R392" s="344"/>
      <c r="S392" s="195"/>
    </row>
    <row r="393" spans="1:32" ht="12.75" customHeight="1" x14ac:dyDescent="0.2">
      <c r="C393" s="486"/>
      <c r="D393" s="247"/>
      <c r="E393" s="852" t="str">
        <f>Translations!$B$621</f>
        <v>Dodatkowo, wprowadzenie danych dla bezwzględnych emisji, wyrażonych w t CO2e, jest obowiązkowe, jeśli bezwzględne wielkości emisji zostały wymienione w ostatnim PNK.</v>
      </c>
      <c r="F393" s="852"/>
      <c r="G393" s="852"/>
      <c r="H393" s="852"/>
      <c r="I393" s="852"/>
      <c r="J393" s="852"/>
      <c r="K393" s="852"/>
      <c r="L393" s="852"/>
      <c r="M393" s="852"/>
      <c r="N393" s="1246"/>
      <c r="P393" s="344"/>
      <c r="Q393" s="344"/>
      <c r="R393" s="344"/>
      <c r="S393" s="195"/>
      <c r="Y393" s="493" t="str">
        <f>Translations!$B$265</f>
        <v>Okresy</v>
      </c>
      <c r="Z393" s="494">
        <v>1</v>
      </c>
      <c r="AA393" s="244">
        <v>2</v>
      </c>
      <c r="AB393" s="244">
        <v>3</v>
      </c>
      <c r="AC393" s="244">
        <v>4</v>
      </c>
      <c r="AD393" s="244">
        <v>5</v>
      </c>
      <c r="AE393" s="244">
        <v>6</v>
      </c>
    </row>
    <row r="394" spans="1:32" ht="12.75" customHeight="1" x14ac:dyDescent="0.2">
      <c r="C394" s="486"/>
      <c r="D394" s="247"/>
      <c r="E394" s="852" t="str">
        <f>Translations!$B$622</f>
        <v>Jeśli zgodnie z PNK zaplanowano zaprzestanie działalności podinstalacji w danym pięcioletnim okresie, prosimy o potwierdzenie, że podinstalacja zakończyła działalność.</v>
      </c>
      <c r="F394" s="852"/>
      <c r="G394" s="852"/>
      <c r="H394" s="852"/>
      <c r="I394" s="852"/>
      <c r="J394" s="852"/>
      <c r="K394" s="852"/>
      <c r="L394" s="852"/>
      <c r="M394" s="852"/>
      <c r="N394" s="1246"/>
      <c r="P394" s="344"/>
      <c r="Q394" s="344"/>
      <c r="R394" s="344"/>
      <c r="S394" s="195"/>
    </row>
    <row r="395" spans="1:32" ht="12.75" customHeight="1" x14ac:dyDescent="0.2">
      <c r="A395" s="147"/>
      <c r="B395" s="173"/>
      <c r="C395" s="486"/>
      <c r="D395" s="345"/>
      <c r="F395" s="269"/>
      <c r="G395" s="495"/>
      <c r="H395" s="348" t="str">
        <f>Translations!$B$401</f>
        <v>Jednostka</v>
      </c>
      <c r="I395" s="272">
        <f t="shared" ref="I395" si="540">INDEX(EUconst_EndOfPeriods,Z393)</f>
        <v>2025</v>
      </c>
      <c r="J395" s="270">
        <f t="shared" ref="J395" si="541">INDEX(EUconst_EndOfPeriods,AA393)</f>
        <v>2030</v>
      </c>
      <c r="K395" s="270">
        <f t="shared" ref="K395" si="542">INDEX(EUconst_EndOfPeriods,AB393)</f>
        <v>2035</v>
      </c>
      <c r="L395" s="270">
        <f t="shared" ref="L395" si="543">INDEX(EUconst_EndOfPeriods,AC393)</f>
        <v>2040</v>
      </c>
      <c r="M395" s="270">
        <f t="shared" ref="M395" si="544">INDEX(EUconst_EndOfPeriods,AD393)</f>
        <v>2045</v>
      </c>
      <c r="N395" s="270">
        <f t="shared" ref="N395" si="545">INDEX(EUconst_EndOfPeriods,AE393)</f>
        <v>2050</v>
      </c>
      <c r="W395" s="110" t="s">
        <v>711</v>
      </c>
      <c r="Z395" s="469">
        <f t="shared" ref="Z395" si="546">I395</f>
        <v>2025</v>
      </c>
      <c r="AA395" s="469">
        <f t="shared" ref="AA395" si="547">J395</f>
        <v>2030</v>
      </c>
      <c r="AB395" s="469">
        <f t="shared" ref="AB395" si="548">K395</f>
        <v>2035</v>
      </c>
      <c r="AC395" s="469">
        <f t="shared" ref="AC395" si="549">L395</f>
        <v>2040</v>
      </c>
      <c r="AD395" s="469">
        <f t="shared" ref="AD395" si="550">M395</f>
        <v>2045</v>
      </c>
      <c r="AE395" s="469">
        <f t="shared" ref="AE395" si="551">N395</f>
        <v>2050</v>
      </c>
    </row>
    <row r="396" spans="1:32" ht="12.75" customHeight="1" x14ac:dyDescent="0.2">
      <c r="A396" s="147"/>
      <c r="B396" s="173"/>
      <c r="C396" s="486"/>
      <c r="D396" s="337" t="s">
        <v>117</v>
      </c>
      <c r="E396" s="1269" t="str">
        <f>Translations!$B$623</f>
        <v>Rzeczywiste specyficzne emisje</v>
      </c>
      <c r="F396" s="1269"/>
      <c r="G396" s="1279"/>
      <c r="H396" s="497" t="str">
        <f>H410</f>
        <v/>
      </c>
      <c r="I396" s="103"/>
      <c r="J396" s="104"/>
      <c r="K396" s="104"/>
      <c r="L396" s="104"/>
      <c r="M396" s="104"/>
      <c r="N396" s="104"/>
      <c r="P396" s="275" t="str">
        <f>EUConst_SpecEm&amp;I387</f>
        <v>SpecEm_</v>
      </c>
      <c r="W396" s="340" t="str">
        <f>I387</f>
        <v/>
      </c>
      <c r="Y396" s="110" t="s">
        <v>808</v>
      </c>
      <c r="Z396" s="469" t="b">
        <f>AND(CNTR_ExistSubInstEntries,OR($W396="",INDEX($Z:$Z,MATCH(EUconst_StartRow&amp;$W396,$X:$X,0))&gt;COLUMNS($Z395:Z395),INDEX($AC:$AC,MATCH(EUconst_CessationRow&amp;$W396,$AA:$AA,0))&lt;=COLUMNS($Z395:Z395),CNTR_CNRPeriodNr&lt;COLUMNS($Z395:Z395)))</f>
        <v>1</v>
      </c>
      <c r="AA396" s="469" t="b">
        <f>AND(CNTR_ExistSubInstEntries,OR($W396="",INDEX($Z:$Z,MATCH(EUconst_StartRow&amp;$W396,$X:$X,0))&gt;COLUMNS($Z395:AA395),INDEX($AC:$AC,MATCH(EUconst_CessationRow&amp;$W396,$AA:$AA,0))&lt;=COLUMNS($Z395:AA395),CNTR_CNRPeriodNr&lt;COLUMNS($Z395:AA395)))</f>
        <v>1</v>
      </c>
      <c r="AB396" s="469" t="b">
        <f>AND(CNTR_ExistSubInstEntries,OR($W396="",INDEX($Z:$Z,MATCH(EUconst_StartRow&amp;$W396,$X:$X,0))&gt;COLUMNS($Z395:AB395),INDEX($AC:$AC,MATCH(EUconst_CessationRow&amp;$W396,$AA:$AA,0))&lt;=COLUMNS($Z395:AB395),CNTR_CNRPeriodNr&lt;COLUMNS($Z395:AB395)))</f>
        <v>1</v>
      </c>
      <c r="AC396" s="469" t="b">
        <f>AND(CNTR_ExistSubInstEntries,OR($W396="",INDEX($Z:$Z,MATCH(EUconst_StartRow&amp;$W396,$X:$X,0))&gt;COLUMNS($Z395:AC395),INDEX($AC:$AC,MATCH(EUconst_CessationRow&amp;$W396,$AA:$AA,0))&lt;=COLUMNS($Z395:AC395),CNTR_CNRPeriodNr&lt;COLUMNS($Z395:AC395)))</f>
        <v>1</v>
      </c>
      <c r="AD396" s="469" t="b">
        <f>AND(CNTR_ExistSubInstEntries,OR($W396="",INDEX($Z:$Z,MATCH(EUconst_StartRow&amp;$W396,$X:$X,0))&gt;COLUMNS($Z395:AD395),INDEX($AC:$AC,MATCH(EUconst_CessationRow&amp;$W396,$AA:$AA,0))&lt;=COLUMNS($Z395:AD395),CNTR_CNRPeriodNr&lt;COLUMNS($Z395:AD395)))</f>
        <v>1</v>
      </c>
      <c r="AE396" s="469" t="b">
        <f>AND(CNTR_ExistSubInstEntries,OR($W396="",INDEX($Z:$Z,MATCH(EUconst_StartRow&amp;$W396,$X:$X,0))&gt;COLUMNS($Z395:AE395),INDEX($AC:$AC,MATCH(EUconst_CessationRow&amp;$W396,$AA:$AA,0))&lt;=COLUMNS($Z395:AE395),CNTR_CNRPeriodNr&lt;COLUMNS($Z395:AE395)))</f>
        <v>1</v>
      </c>
    </row>
    <row r="397" spans="1:32" ht="12.75" customHeight="1" x14ac:dyDescent="0.2">
      <c r="A397" s="147"/>
      <c r="B397" s="173"/>
      <c r="C397" s="486"/>
      <c r="D397" s="337" t="s">
        <v>118</v>
      </c>
      <c r="E397" s="962" t="str">
        <f>Translations!$B$624</f>
        <v>Rzeczywiste bezwzględne emisje</v>
      </c>
      <c r="F397" s="962"/>
      <c r="G397" s="963"/>
      <c r="H397" s="744" t="str">
        <f>EUconst_tCO2e</f>
        <v>t CO2e</v>
      </c>
      <c r="I397" s="100"/>
      <c r="J397" s="101"/>
      <c r="K397" s="101"/>
      <c r="L397" s="101"/>
      <c r="M397" s="101"/>
      <c r="N397" s="101"/>
      <c r="P397" s="275" t="str">
        <f>EUConst_AbsEm&amp;I387</f>
        <v>AbsEm_</v>
      </c>
      <c r="Q397" s="344"/>
      <c r="R397" s="344"/>
      <c r="S397" s="195"/>
      <c r="W397" s="340" t="str">
        <f>W396</f>
        <v/>
      </c>
      <c r="Z397" s="469" t="b">
        <f>AND(CNTR_ExistSubInstEntries,OR($W397="",INDEX($Z:$Z,MATCH(EUconst_StartRow&amp;$W397,$X:$X,0))&gt;COLUMNS($Z396:Z396),INDEX($AC:$AC,MATCH(EUconst_CessationRow&amp;$W397,$AA:$AA,0))&lt;=COLUMNS($Z396:Z396),CNTR_CNRPeriodNr&lt;COLUMNS($Z396:Z396),SUM(I412:N412)=0))</f>
        <v>1</v>
      </c>
      <c r="AA397" s="469" t="b">
        <f>AND(CNTR_ExistSubInstEntries,OR($W397="",INDEX($Z:$Z,MATCH(EUconst_StartRow&amp;$W397,$X:$X,0))&gt;COLUMNS($Z396:AA396),INDEX($AC:$AC,MATCH(EUconst_CessationRow&amp;$W397,$AA:$AA,0))&lt;=COLUMNS($Z396:AA396),CNTR_CNRPeriodNr&lt;COLUMNS($Z396:AA396),SUM(I412:N412)=0))</f>
        <v>1</v>
      </c>
      <c r="AB397" s="469" t="b">
        <f>AND(CNTR_ExistSubInstEntries,OR($W397="",INDEX($Z:$Z,MATCH(EUconst_StartRow&amp;$W397,$X:$X,0))&gt;COLUMNS($Z396:AB396),INDEX($AC:$AC,MATCH(EUconst_CessationRow&amp;$W397,$AA:$AA,0))&lt;=COLUMNS($Z396:AB396),CNTR_CNRPeriodNr&lt;COLUMNS($Z396:AB396),SUM(I412:N412)=0))</f>
        <v>1</v>
      </c>
      <c r="AC397" s="469" t="b">
        <f>AND(CNTR_ExistSubInstEntries,OR($W397="",INDEX($Z:$Z,MATCH(EUconst_StartRow&amp;$W397,$X:$X,0))&gt;COLUMNS($Z396:AC396),INDEX($AC:$AC,MATCH(EUconst_CessationRow&amp;$W397,$AA:$AA,0))&lt;=COLUMNS($Z396:AC396),CNTR_CNRPeriodNr&lt;COLUMNS($Z396:AC396),SUM(I412:N412)=0))</f>
        <v>1</v>
      </c>
      <c r="AD397" s="469" t="b">
        <f>AND(CNTR_ExistSubInstEntries,OR($W397="",INDEX($Z:$Z,MATCH(EUconst_StartRow&amp;$W397,$X:$X,0))&gt;COLUMNS($Z396:AD396),INDEX($AC:$AC,MATCH(EUconst_CessationRow&amp;$W397,$AA:$AA,0))&lt;=COLUMNS($Z396:AD396),CNTR_CNRPeriodNr&lt;COLUMNS($Z396:AD396),SUM(I412:N412)=0))</f>
        <v>1</v>
      </c>
      <c r="AE397" s="469" t="b">
        <f>AND(CNTR_ExistSubInstEntries,OR($W397="",INDEX($Z:$Z,MATCH(EUconst_StartRow&amp;$W397,$X:$X,0))&gt;COLUMNS($Z396:AE396),INDEX($AC:$AC,MATCH(EUconst_CessationRow&amp;$W397,$AA:$AA,0))&lt;=COLUMNS($Z396:AE396),CNTR_CNRPeriodNr&lt;COLUMNS($Z396:AE396),SUM(I412:N412)=0))</f>
        <v>1</v>
      </c>
    </row>
    <row r="398" spans="1:32" ht="12.75" customHeight="1" x14ac:dyDescent="0.2">
      <c r="A398" s="147"/>
      <c r="B398" s="173"/>
      <c r="C398" s="486"/>
      <c r="D398" s="337" t="s">
        <v>119</v>
      </c>
      <c r="E398" s="1269" t="str">
        <f>Translations!$B$625</f>
        <v>Sub-installation ceased operation</v>
      </c>
      <c r="F398" s="1269"/>
      <c r="G398" s="1269"/>
      <c r="H398" s="1270"/>
      <c r="I398" s="91"/>
      <c r="J398" s="92"/>
      <c r="K398" s="92"/>
      <c r="L398" s="92"/>
      <c r="M398" s="92"/>
      <c r="N398" s="92"/>
      <c r="P398" s="275" t="str">
        <f>EUconst_Cessation&amp;"_"&amp;I387</f>
        <v>Zaprzestanie_</v>
      </c>
      <c r="W398" s="340" t="str">
        <f>W397</f>
        <v/>
      </c>
      <c r="Y398" s="110" t="s">
        <v>1388</v>
      </c>
      <c r="Z398" s="469" t="b">
        <f>AND(CNTR_ExistSubInstEntries,OR(Z393&lt;&gt;$AC387,CNTR_CNRPeriodNr&lt;COLUMNS($Z395:Z395)))</f>
        <v>1</v>
      </c>
      <c r="AA398" s="469" t="b">
        <f>AND(CNTR_ExistSubInstEntries,OR(AA393&lt;&gt;$AC387,CNTR_CNRPeriodNr&lt;COLUMNS($Z395:AA395)))</f>
        <v>1</v>
      </c>
      <c r="AB398" s="469" t="b">
        <f>AND(CNTR_ExistSubInstEntries,OR(AB393&lt;&gt;$AC387,CNTR_CNRPeriodNr&lt;COLUMNS($Z395:AB395)))</f>
        <v>1</v>
      </c>
      <c r="AC398" s="469" t="b">
        <f>AND(CNTR_ExistSubInstEntries,OR(AC393&lt;&gt;$AC387,CNTR_CNRPeriodNr&lt;COLUMNS($Z395:AC395)))</f>
        <v>1</v>
      </c>
      <c r="AD398" s="469" t="b">
        <f>AND(CNTR_ExistSubInstEntries,OR(AD393&lt;&gt;$AC387,CNTR_CNRPeriodNr&lt;COLUMNS($Z395:AD395)))</f>
        <v>1</v>
      </c>
      <c r="AE398" s="469" t="b">
        <f>AND(CNTR_ExistSubInstEntries,OR(AE393&lt;&gt;$AC387,CNTR_CNRPeriodNr&lt;COLUMNS($Z395:AE395)))</f>
        <v>1</v>
      </c>
    </row>
    <row r="399" spans="1:32" ht="5.0999999999999996" customHeight="1" x14ac:dyDescent="0.2">
      <c r="C399" s="486"/>
      <c r="D399" s="1144"/>
      <c r="E399" s="1144"/>
      <c r="F399" s="1144"/>
      <c r="G399" s="1144"/>
      <c r="H399" s="1144"/>
      <c r="I399" s="1144"/>
      <c r="J399" s="1144"/>
      <c r="K399" s="1144"/>
      <c r="L399" s="1144"/>
      <c r="M399" s="1144"/>
      <c r="N399" s="1257"/>
    </row>
    <row r="400" spans="1:32" ht="12.75" customHeight="1" x14ac:dyDescent="0.2">
      <c r="C400" s="486"/>
      <c r="D400" s="247" t="s">
        <v>115</v>
      </c>
      <c r="E400" s="266" t="str">
        <f>Translations!$B$626</f>
        <v>Rzeczywiste względne emisje</v>
      </c>
      <c r="H400" s="498"/>
      <c r="L400" s="499"/>
      <c r="N400" s="492"/>
      <c r="P400" s="488"/>
      <c r="Q400" s="344"/>
      <c r="R400" s="500"/>
      <c r="S400" s="195"/>
    </row>
    <row r="401" spans="1:31" ht="25.5" customHeight="1" x14ac:dyDescent="0.2">
      <c r="C401" s="486"/>
      <c r="D401" s="354"/>
      <c r="E401" s="852" t="str">
        <f>Translations!$B$627</f>
        <v>Redukcja rzeczywistych specyficznych emisji w stosunku do wartości bazowej oraz w stosunku do wskaźnika emisyjności dla produktu są obliczane automatycznie na podstawie danych dotyczących rzeczywistych specyficznych emisji, wprowadzonych w lit. (c) powyżej.</v>
      </c>
      <c r="F401" s="852"/>
      <c r="G401" s="852"/>
      <c r="H401" s="852"/>
      <c r="I401" s="852"/>
      <c r="J401" s="852"/>
      <c r="K401" s="852"/>
      <c r="L401" s="852"/>
      <c r="M401" s="852"/>
      <c r="N401" s="1246"/>
    </row>
    <row r="402" spans="1:31" ht="25.5" customHeight="1" x14ac:dyDescent="0.2">
      <c r="C402" s="486"/>
      <c r="D402" s="354"/>
      <c r="E402" s="354"/>
      <c r="F402" s="354"/>
      <c r="G402" s="354"/>
      <c r="H402" s="355" t="str">
        <f>Translations!$B$271</f>
        <v>Wartość wyjściowa</v>
      </c>
      <c r="I402" s="1258">
        <f t="shared" ref="I402" si="552">INDEX(EUconst_EndOfPeriods,Z393)</f>
        <v>2025</v>
      </c>
      <c r="J402" s="943">
        <f t="shared" ref="J402" si="553">INDEX(EUconst_EndOfPeriods,AA393)</f>
        <v>2030</v>
      </c>
      <c r="K402" s="943">
        <f t="shared" ref="K402" si="554">INDEX(EUconst_EndOfPeriods,AB393)</f>
        <v>2035</v>
      </c>
      <c r="L402" s="943">
        <f t="shared" ref="L402" si="555">INDEX(EUconst_EndOfPeriods,AC393)</f>
        <v>2040</v>
      </c>
      <c r="M402" s="943">
        <f t="shared" ref="M402" si="556">INDEX(EUconst_EndOfPeriods,AD393)</f>
        <v>2045</v>
      </c>
      <c r="N402" s="943">
        <f t="shared" ref="N402" si="557">INDEX(EUconst_EndOfPeriods,AE393)</f>
        <v>2050</v>
      </c>
    </row>
    <row r="403" spans="1:31" ht="12.75" customHeight="1" x14ac:dyDescent="0.2">
      <c r="C403" s="486"/>
      <c r="D403" s="354"/>
      <c r="E403" s="354"/>
      <c r="F403" s="354"/>
      <c r="G403" s="354"/>
      <c r="H403" s="361" t="str">
        <f>H396</f>
        <v/>
      </c>
      <c r="I403" s="1259"/>
      <c r="J403" s="944"/>
      <c r="K403" s="944"/>
      <c r="L403" s="944"/>
      <c r="M403" s="944"/>
      <c r="N403" s="944"/>
      <c r="W403" s="110" t="s">
        <v>711</v>
      </c>
      <c r="Z403" s="469">
        <f>I402</f>
        <v>2025</v>
      </c>
      <c r="AA403" s="469">
        <f t="shared" ref="AA403" si="558">J402</f>
        <v>2030</v>
      </c>
      <c r="AB403" s="469">
        <f t="shared" ref="AB403" si="559">K402</f>
        <v>2035</v>
      </c>
      <c r="AC403" s="469">
        <f t="shared" ref="AC403" si="560">L402</f>
        <v>2040</v>
      </c>
      <c r="AD403" s="469">
        <f t="shared" ref="AD403" si="561">M402</f>
        <v>2045</v>
      </c>
      <c r="AE403" s="469">
        <f t="shared" ref="AE403" si="562">N402</f>
        <v>2050</v>
      </c>
    </row>
    <row r="404" spans="1:31" ht="12.75" customHeight="1" x14ac:dyDescent="0.2">
      <c r="A404" s="147"/>
      <c r="B404" s="173"/>
      <c r="C404" s="486"/>
      <c r="D404" s="337" t="s">
        <v>117</v>
      </c>
      <c r="E404" s="931" t="str">
        <f>Translations!$B$272</f>
        <v>W odniesieniu do wartości bazowej</v>
      </c>
      <c r="F404" s="931"/>
      <c r="G404" s="932"/>
      <c r="H404" s="58" t="str">
        <f>H418</f>
        <v/>
      </c>
      <c r="I404" s="18" t="str">
        <f t="shared" ref="I404" si="563">IF(OR(Z404,I396=""),"",IF($H404=0,Euconst_NA,I396/$H404))</f>
        <v/>
      </c>
      <c r="J404" s="12" t="str">
        <f t="shared" ref="J404" si="564">IF(OR(AA404,J396=""),"",IF($H404=0,Euconst_NA,J396/$H404))</f>
        <v/>
      </c>
      <c r="K404" s="12" t="str">
        <f t="shared" ref="K404" si="565">IF(OR(AB404,K396=""),"",IF($H404=0,Euconst_NA,K396/$H404))</f>
        <v/>
      </c>
      <c r="L404" s="12" t="str">
        <f t="shared" ref="L404" si="566">IF(OR(AC404,L396=""),"",IF($H404=0,Euconst_NA,L396/$H404))</f>
        <v/>
      </c>
      <c r="M404" s="12" t="str">
        <f t="shared" ref="M404" si="567">IF(OR(AD404,M396=""),"",IF($H404=0,Euconst_NA,M396/$H404))</f>
        <v/>
      </c>
      <c r="N404" s="12" t="str">
        <f t="shared" ref="N404" si="568">IF(OR(AE404,N396=""),"",IF($H404=0,Euconst_NA,N396/$H404))</f>
        <v/>
      </c>
      <c r="P404" s="275" t="str">
        <f>EUconst_SpecEmRelToBaseline&amp;I387</f>
        <v>SpecEmBL_</v>
      </c>
      <c r="Q404" s="344"/>
      <c r="R404" s="344"/>
      <c r="S404" s="195"/>
      <c r="W404" s="340" t="str">
        <f>I387</f>
        <v/>
      </c>
      <c r="Y404" s="110" t="s">
        <v>808</v>
      </c>
      <c r="Z404" s="469" t="b">
        <f>AND(CNTR_ExistSubInstEntries,OR($W404="",INDEX($Z:$Z,MATCH(EUconst_StartRow&amp;$W404,$X:$X,0))&gt;COLUMNS($Z403:Z403),INDEX($AC:$AC,MATCH(EUconst_CessationRow&amp;$W404,$AA:$AA,0))&lt;=COLUMNS($Z403:Z403),CNTR_CNRPeriodNr&lt;COLUMNS($Z403:Z403)))</f>
        <v>1</v>
      </c>
      <c r="AA404" s="469" t="b">
        <f>AND(CNTR_ExistSubInstEntries,OR($W404="",INDEX($Z:$Z,MATCH(EUconst_StartRow&amp;$W404,$X:$X,0))&gt;COLUMNS($Z403:AA403),INDEX($AC:$AC,MATCH(EUconst_CessationRow&amp;$W404,$AA:$AA,0))&lt;=COLUMNS($Z403:AA403),CNTR_CNRPeriodNr&lt;COLUMNS($Z403:AA403)))</f>
        <v>1</v>
      </c>
      <c r="AB404" s="469" t="b">
        <f>AND(CNTR_ExistSubInstEntries,OR($W404="",INDEX($Z:$Z,MATCH(EUconst_StartRow&amp;$W404,$X:$X,0))&gt;COLUMNS($Z403:AB403),INDEX($AC:$AC,MATCH(EUconst_CessationRow&amp;$W404,$AA:$AA,0))&lt;=COLUMNS($Z403:AB403),CNTR_CNRPeriodNr&lt;COLUMNS($Z403:AB403)))</f>
        <v>1</v>
      </c>
      <c r="AC404" s="469" t="b">
        <f>AND(CNTR_ExistSubInstEntries,OR($W404="",INDEX($Z:$Z,MATCH(EUconst_StartRow&amp;$W404,$X:$X,0))&gt;COLUMNS($Z403:AC403),INDEX($AC:$AC,MATCH(EUconst_CessationRow&amp;$W404,$AA:$AA,0))&lt;=COLUMNS($Z403:AC403),CNTR_CNRPeriodNr&lt;COLUMNS($Z403:AC403)))</f>
        <v>1</v>
      </c>
      <c r="AD404" s="469" t="b">
        <f>AND(CNTR_ExistSubInstEntries,OR($W404="",INDEX($Z:$Z,MATCH(EUconst_StartRow&amp;$W404,$X:$X,0))&gt;COLUMNS($Z403:AD403),INDEX($AC:$AC,MATCH(EUconst_CessationRow&amp;$W404,$AA:$AA,0))&lt;=COLUMNS($Z403:AD403),CNTR_CNRPeriodNr&lt;COLUMNS($Z403:AD403)))</f>
        <v>1</v>
      </c>
      <c r="AE404" s="469" t="b">
        <f>AND(CNTR_ExistSubInstEntries,OR($W404="",INDEX($Z:$Z,MATCH(EUconst_StartRow&amp;$W404,$X:$X,0))&gt;COLUMNS($Z403:AE403),INDEX($AC:$AC,MATCH(EUconst_CessationRow&amp;$W404,$AA:$AA,0))&lt;=COLUMNS($Z403:AE403),CNTR_CNRPeriodNr&lt;COLUMNS($Z403:AE403)))</f>
        <v>1</v>
      </c>
    </row>
    <row r="405" spans="1:31" ht="12.75" customHeight="1" x14ac:dyDescent="0.2">
      <c r="A405" s="147"/>
      <c r="B405" s="173"/>
      <c r="C405" s="486"/>
      <c r="D405" s="337" t="s">
        <v>118</v>
      </c>
      <c r="E405" s="933" t="str">
        <f>Translations!$B$273</f>
        <v>W odniesieniu do wartości benchmarku</v>
      </c>
      <c r="F405" s="933"/>
      <c r="G405" s="934"/>
      <c r="H405" s="59" t="str">
        <f>H419</f>
        <v/>
      </c>
      <c r="I405" s="11" t="str">
        <f t="shared" ref="I405:N405" si="569">IF(OR(Z405,I396=""),"",IF(OR($H405=0,NOT(ISNUMBER($H405))),Euconst_NA,I396/$H405))</f>
        <v/>
      </c>
      <c r="J405" s="5" t="str">
        <f t="shared" si="569"/>
        <v/>
      </c>
      <c r="K405" s="5" t="str">
        <f t="shared" si="569"/>
        <v/>
      </c>
      <c r="L405" s="5" t="str">
        <f t="shared" si="569"/>
        <v/>
      </c>
      <c r="M405" s="5" t="str">
        <f t="shared" si="569"/>
        <v/>
      </c>
      <c r="N405" s="5" t="str">
        <f t="shared" si="569"/>
        <v/>
      </c>
      <c r="P405" s="275" t="str">
        <f>EUconst_SpecEmRelToBM&amp;I387</f>
        <v>SpecEmBM_</v>
      </c>
      <c r="Q405" s="344"/>
      <c r="R405" s="344"/>
      <c r="S405" s="195"/>
      <c r="W405" s="340" t="str">
        <f>W404</f>
        <v/>
      </c>
      <c r="Z405" s="469" t="b">
        <f>AND(CNTR_ExistSubInstEntries,OR($W405="",INDEX($Z:$Z,MATCH(EUconst_StartRow&amp;$W405,$X:$X,0))&gt;COLUMNS($Z404:Z404),INDEX($AC:$AC,MATCH(EUconst_CessationRow&amp;$W405,$AA:$AA,0))&lt;=COLUMNS($Z404:Z404),CNTR_CNRPeriodNr&lt;COLUMNS($Z404:Z404)))</f>
        <v>1</v>
      </c>
      <c r="AA405" s="469" t="b">
        <f>AND(CNTR_ExistSubInstEntries,OR($W405="",INDEX($Z:$Z,MATCH(EUconst_StartRow&amp;$W405,$X:$X,0))&gt;COLUMNS($Z404:AA404),INDEX($AC:$AC,MATCH(EUconst_CessationRow&amp;$W405,$AA:$AA,0))&lt;=COLUMNS($Z404:AA404),CNTR_CNRPeriodNr&lt;COLUMNS($Z404:AA404)))</f>
        <v>1</v>
      </c>
      <c r="AB405" s="469" t="b">
        <f>AND(CNTR_ExistSubInstEntries,OR($W405="",INDEX($Z:$Z,MATCH(EUconst_StartRow&amp;$W405,$X:$X,0))&gt;COLUMNS($Z404:AB404),INDEX($AC:$AC,MATCH(EUconst_CessationRow&amp;$W405,$AA:$AA,0))&lt;=COLUMNS($Z404:AB404),CNTR_CNRPeriodNr&lt;COLUMNS($Z404:AB404)))</f>
        <v>1</v>
      </c>
      <c r="AC405" s="469" t="b">
        <f>AND(CNTR_ExistSubInstEntries,OR($W405="",INDEX($Z:$Z,MATCH(EUconst_StartRow&amp;$W405,$X:$X,0))&gt;COLUMNS($Z404:AC404),INDEX($AC:$AC,MATCH(EUconst_CessationRow&amp;$W405,$AA:$AA,0))&lt;=COLUMNS($Z404:AC404),CNTR_CNRPeriodNr&lt;COLUMNS($Z404:AC404)))</f>
        <v>1</v>
      </c>
      <c r="AD405" s="469" t="b">
        <f>AND(CNTR_ExistSubInstEntries,OR($W405="",INDEX($Z:$Z,MATCH(EUconst_StartRow&amp;$W405,$X:$X,0))&gt;COLUMNS($Z404:AD404),INDEX($AC:$AC,MATCH(EUconst_CessationRow&amp;$W405,$AA:$AA,0))&lt;=COLUMNS($Z404:AD404),CNTR_CNRPeriodNr&lt;COLUMNS($Z404:AD404)))</f>
        <v>1</v>
      </c>
      <c r="AE405" s="469" t="b">
        <f>AND(CNTR_ExistSubInstEntries,OR($W405="",INDEX($Z:$Z,MATCH(EUconst_StartRow&amp;$W405,$X:$X,0))&gt;COLUMNS($Z404:AE404),INDEX($AC:$AC,MATCH(EUconst_CessationRow&amp;$W405,$AA:$AA,0))&lt;=COLUMNS($Z404:AE404),CNTR_CNRPeriodNr&lt;COLUMNS($Z404:AE404)))</f>
        <v>1</v>
      </c>
    </row>
    <row r="406" spans="1:31" ht="5.0999999999999996" customHeight="1" x14ac:dyDescent="0.2">
      <c r="C406" s="486"/>
      <c r="N406" s="492"/>
      <c r="P406" s="488"/>
      <c r="Q406" s="344"/>
      <c r="R406" s="500"/>
      <c r="S406" s="195"/>
    </row>
    <row r="407" spans="1:31" ht="12.75" customHeight="1" x14ac:dyDescent="0.2">
      <c r="C407" s="486"/>
      <c r="D407" s="247" t="s">
        <v>666</v>
      </c>
      <c r="E407" s="266" t="str">
        <f>Translations!$B$628</f>
        <v>Wartości docelowe wielkości emisji (informacje pobrane z akrusza „c_CNPSummary”)</v>
      </c>
      <c r="F407" s="214"/>
      <c r="G407" s="214"/>
      <c r="H407" s="214"/>
      <c r="I407" s="214"/>
      <c r="J407" s="214"/>
      <c r="K407" s="214"/>
      <c r="L407" s="214"/>
      <c r="M407" s="214"/>
      <c r="N407" s="501"/>
      <c r="P407" s="502"/>
      <c r="Q407" s="502"/>
      <c r="R407" s="344"/>
      <c r="S407" s="195"/>
    </row>
    <row r="408" spans="1:31" ht="5.0999999999999996" customHeight="1" x14ac:dyDescent="0.2">
      <c r="C408" s="486"/>
      <c r="D408" s="1144"/>
      <c r="E408" s="1144"/>
      <c r="F408" s="1144"/>
      <c r="G408" s="1144"/>
      <c r="H408" s="1144"/>
      <c r="I408" s="1144"/>
      <c r="J408" s="1144"/>
      <c r="K408" s="1144"/>
      <c r="L408" s="1144"/>
      <c r="M408" s="1144"/>
      <c r="N408" s="1257"/>
    </row>
    <row r="409" spans="1:31" ht="12.75" customHeight="1" x14ac:dyDescent="0.2">
      <c r="A409" s="147"/>
      <c r="B409" s="173"/>
      <c r="C409" s="486"/>
      <c r="D409" s="345"/>
      <c r="F409" s="346"/>
      <c r="G409" s="347" t="str">
        <f>Translations!$B$169</f>
        <v>Wartość wyjściowa</v>
      </c>
      <c r="H409" s="348" t="str">
        <f xml:space="preserve"> EUconst_Unit</f>
        <v>Jednostka</v>
      </c>
      <c r="I409" s="272">
        <f t="shared" ref="I409" si="570">INDEX(EUconst_EndOfPeriods,Z393)</f>
        <v>2025</v>
      </c>
      <c r="J409" s="270">
        <f t="shared" ref="J409" si="571">INDEX(EUconst_EndOfPeriods,AA393)</f>
        <v>2030</v>
      </c>
      <c r="K409" s="270">
        <f t="shared" ref="K409" si="572">INDEX(EUconst_EndOfPeriods,AB393)</f>
        <v>2035</v>
      </c>
      <c r="L409" s="270">
        <f t="shared" ref="L409" si="573">INDEX(EUconst_EndOfPeriods,AC393)</f>
        <v>2040</v>
      </c>
      <c r="M409" s="270">
        <f t="shared" ref="M409" si="574">INDEX(EUconst_EndOfPeriods,AD393)</f>
        <v>2045</v>
      </c>
      <c r="N409" s="270">
        <f t="shared" ref="N409" si="575">INDEX(EUconst_EndOfPeriods,AE393)</f>
        <v>2050</v>
      </c>
      <c r="W409" s="110" t="s">
        <v>711</v>
      </c>
      <c r="Z409" s="469">
        <f t="shared" ref="Z409" si="576">I409</f>
        <v>2025</v>
      </c>
      <c r="AA409" s="469">
        <f t="shared" ref="AA409" si="577">J409</f>
        <v>2030</v>
      </c>
      <c r="AB409" s="469">
        <f t="shared" ref="AB409" si="578">K409</f>
        <v>2035</v>
      </c>
      <c r="AC409" s="469">
        <f t="shared" ref="AC409" si="579">L409</f>
        <v>2040</v>
      </c>
      <c r="AD409" s="469">
        <f t="shared" ref="AD409" si="580">M409</f>
        <v>2045</v>
      </c>
      <c r="AE409" s="469">
        <f t="shared" ref="AE409" si="581">N409</f>
        <v>2050</v>
      </c>
    </row>
    <row r="410" spans="1:31" ht="12.75" customHeight="1" x14ac:dyDescent="0.2">
      <c r="A410" s="147"/>
      <c r="B410" s="173"/>
      <c r="C410" s="486"/>
      <c r="D410" s="1260" t="s">
        <v>117</v>
      </c>
      <c r="E410" s="1261" t="str">
        <f>Translations!$B$264</f>
        <v>Wartości docelowe dla specyficznych emisji</v>
      </c>
      <c r="F410" s="1262"/>
      <c r="G410" s="1265" t="str">
        <f>INDEX(c_CNPSummary!G:G,MATCH($P410,c_CNPSummary!$P:$P,0))</f>
        <v/>
      </c>
      <c r="H410" s="1267" t="str">
        <f>INDEX(c_CNPSummary!H:H,MATCH($P410,c_CNPSummary!$P:$P,0))</f>
        <v/>
      </c>
      <c r="I410" s="503" t="str">
        <f>IF(Z410,"",INDEX(c_CNPSummary!I:I,MATCH($P410,c_CNPSummary!$P:$P,0)))</f>
        <v/>
      </c>
      <c r="J410" s="504" t="str">
        <f>IF(AA410,"",INDEX(c_CNPSummary!J:J,MATCH($P410,c_CNPSummary!$P:$P,0)))</f>
        <v/>
      </c>
      <c r="K410" s="504" t="str">
        <f>IF(AB410,"",INDEX(c_CNPSummary!K:K,MATCH($P410,c_CNPSummary!$P:$P,0)))</f>
        <v/>
      </c>
      <c r="L410" s="504" t="str">
        <f>IF(AC410,"",INDEX(c_CNPSummary!L:L,MATCH($P410,c_CNPSummary!$P:$P,0)))</f>
        <v/>
      </c>
      <c r="M410" s="504" t="str">
        <f>IF(AD410,"",INDEX(c_CNPSummary!M:M,MATCH($P410,c_CNPSummary!$P:$P,0)))</f>
        <v/>
      </c>
      <c r="N410" s="504" t="str">
        <f>IF(AE410,"",INDEX(c_CNPSummary!N:N,MATCH($P410,c_CNPSummary!$P:$P,0)))</f>
        <v/>
      </c>
      <c r="P410" s="275" t="str">
        <f>EUConst_Target&amp;I387</f>
        <v>Target_</v>
      </c>
      <c r="W410" s="340" t="str">
        <f>I387</f>
        <v/>
      </c>
      <c r="Y410" s="110" t="s">
        <v>808</v>
      </c>
      <c r="Z410" s="469" t="b">
        <f>AND(CNTR_ExistSubInstEntries,OR($W410="",INDEX($Z:$Z,MATCH(EUconst_StartRow&amp;$W410,$X:$X,0))&gt;COLUMNS($Z409:Z409),INDEX($AC:$AC,MATCH(EUconst_CessationRow&amp;$W410,$AA:$AA,0))&lt;=COLUMNS($Z409:Z409),CNTR_CNRPeriodNr&lt;COLUMNS($Z409:Z409)))</f>
        <v>1</v>
      </c>
      <c r="AA410" s="469" t="b">
        <f>AND(CNTR_ExistSubInstEntries,OR($W410="",INDEX($Z:$Z,MATCH(EUconst_StartRow&amp;$W410,$X:$X,0))&gt;COLUMNS($Z409:AA409),INDEX($AC:$AC,MATCH(EUconst_CessationRow&amp;$W410,$AA:$AA,0))&lt;=COLUMNS($Z409:AA409),CNTR_CNRPeriodNr&lt;COLUMNS($Z409:AA409)))</f>
        <v>1</v>
      </c>
      <c r="AB410" s="469" t="b">
        <f>AND(CNTR_ExistSubInstEntries,OR($W410="",INDEX($Z:$Z,MATCH(EUconst_StartRow&amp;$W410,$X:$X,0))&gt;COLUMNS($Z409:AB409),INDEX($AC:$AC,MATCH(EUconst_CessationRow&amp;$W410,$AA:$AA,0))&lt;=COLUMNS($Z409:AB409),CNTR_CNRPeriodNr&lt;COLUMNS($Z409:AB409)))</f>
        <v>1</v>
      </c>
      <c r="AC410" s="469" t="b">
        <f>AND(CNTR_ExistSubInstEntries,OR($W410="",INDEX($Z:$Z,MATCH(EUconst_StartRow&amp;$W410,$X:$X,0))&gt;COLUMNS($Z409:AC409),INDEX($AC:$AC,MATCH(EUconst_CessationRow&amp;$W410,$AA:$AA,0))&lt;=COLUMNS($Z409:AC409),CNTR_CNRPeriodNr&lt;COLUMNS($Z409:AC409)))</f>
        <v>1</v>
      </c>
      <c r="AD410" s="469" t="b">
        <f>AND(CNTR_ExistSubInstEntries,OR($W410="",INDEX($Z:$Z,MATCH(EUconst_StartRow&amp;$W410,$X:$X,0))&gt;COLUMNS($Z409:AD409),INDEX($AC:$AC,MATCH(EUconst_CessationRow&amp;$W410,$AA:$AA,0))&lt;=COLUMNS($Z409:AD409),CNTR_CNRPeriodNr&lt;COLUMNS($Z409:AD409)))</f>
        <v>1</v>
      </c>
      <c r="AE410" s="469" t="b">
        <f>AND(CNTR_ExistSubInstEntries,OR($W410="",INDEX($Z:$Z,MATCH(EUconst_StartRow&amp;$W410,$X:$X,0))&gt;COLUMNS($Z409:AE409),INDEX($AC:$AC,MATCH(EUconst_CessationRow&amp;$W410,$AA:$AA,0))&lt;=COLUMNS($Z409:AE409),CNTR_CNRPeriodNr&lt;COLUMNS($Z409:AE409)))</f>
        <v>1</v>
      </c>
    </row>
    <row r="411" spans="1:31" ht="9.9499999999999993" customHeight="1" x14ac:dyDescent="0.2">
      <c r="A411" s="147"/>
      <c r="B411" s="173"/>
      <c r="C411" s="486"/>
      <c r="D411" s="1260"/>
      <c r="E411" s="1263"/>
      <c r="F411" s="1264"/>
      <c r="G411" s="1266" t="e">
        <f>INDEX(c_CNPSummary!G:G,MATCH($P411,c_CNPSummary!$P:$P,0))</f>
        <v>#N/A</v>
      </c>
      <c r="H411" s="1268" t="e">
        <f>INDEX(c_CNPSummary!H:H,MATCH($P411,c_CNPSummary!$P:$P,0))</f>
        <v>#N/A</v>
      </c>
      <c r="I411" s="505" t="str">
        <f>IF(OR(Z411,$G410="",$G410=0),"",REPT("|",SUM(I410)/$G410*28))</f>
        <v/>
      </c>
      <c r="J411" s="506" t="str">
        <f t="shared" ref="J411" si="582">IF(OR(AA411,$G410="",$G410=0),"",REPT("|",SUM(J410)/$G410*28))</f>
        <v/>
      </c>
      <c r="K411" s="506" t="str">
        <f t="shared" ref="K411" si="583">IF(OR(AB411,$G410="",$G410=0),"",REPT("|",SUM(K410)/$G410*28))</f>
        <v/>
      </c>
      <c r="L411" s="506" t="str">
        <f t="shared" ref="L411" si="584">IF(OR(AC411,$G410="",$G410=0),"",REPT("|",SUM(L410)/$G410*28))</f>
        <v/>
      </c>
      <c r="M411" s="506" t="str">
        <f t="shared" ref="M411" si="585">IF(OR(AD411,$G410="",$G410=0),"",REPT("|",SUM(M410)/$G410*28))</f>
        <v/>
      </c>
      <c r="N411" s="506" t="str">
        <f t="shared" ref="N411" si="586">IF(OR(AE411,$G410="",$G410=0),"",REPT("|",SUM(N410)/$G410*28))</f>
        <v/>
      </c>
      <c r="P411" s="507"/>
      <c r="Q411" s="344"/>
      <c r="R411" s="344"/>
      <c r="S411" s="508"/>
      <c r="W411" s="340" t="str">
        <f>W410</f>
        <v/>
      </c>
      <c r="Z411" s="469" t="b">
        <f>AND(CNTR_ExistSubInstEntries,OR($W411="",INDEX($Z:$Z,MATCH(EUconst_StartRow&amp;$W411,$X:$X,0))&gt;COLUMNS($Z410:Z410),INDEX($AC:$AC,MATCH(EUconst_CessationRow&amp;$W411,$AA:$AA,0))&lt;=COLUMNS($Z410:Z410),CNTR_CNRPeriodNr&lt;COLUMNS($Z410:Z410)))</f>
        <v>1</v>
      </c>
      <c r="AA411" s="469" t="b">
        <f>AND(CNTR_ExistSubInstEntries,OR($W411="",INDEX($Z:$Z,MATCH(EUconst_StartRow&amp;$W411,$X:$X,0))&gt;COLUMNS($Z410:AA410),INDEX($AC:$AC,MATCH(EUconst_CessationRow&amp;$W411,$AA:$AA,0))&lt;=COLUMNS($Z410:AA410),CNTR_CNRPeriodNr&lt;COLUMNS($Z410:AA410)))</f>
        <v>1</v>
      </c>
      <c r="AB411" s="469" t="b">
        <f>AND(CNTR_ExistSubInstEntries,OR($W411="",INDEX($Z:$Z,MATCH(EUconst_StartRow&amp;$W411,$X:$X,0))&gt;COLUMNS($Z410:AB410),INDEX($AC:$AC,MATCH(EUconst_CessationRow&amp;$W411,$AA:$AA,0))&lt;=COLUMNS($Z410:AB410),CNTR_CNRPeriodNr&lt;COLUMNS($Z410:AB410)))</f>
        <v>1</v>
      </c>
      <c r="AC411" s="469" t="b">
        <f>AND(CNTR_ExistSubInstEntries,OR($W411="",INDEX($Z:$Z,MATCH(EUconst_StartRow&amp;$W411,$X:$X,0))&gt;COLUMNS($Z410:AC410),INDEX($AC:$AC,MATCH(EUconst_CessationRow&amp;$W411,$AA:$AA,0))&lt;=COLUMNS($Z410:AC410),CNTR_CNRPeriodNr&lt;COLUMNS($Z410:AC410)))</f>
        <v>1</v>
      </c>
      <c r="AD411" s="469" t="b">
        <f>AND(CNTR_ExistSubInstEntries,OR($W411="",INDEX($Z:$Z,MATCH(EUconst_StartRow&amp;$W411,$X:$X,0))&gt;COLUMNS($Z410:AD410),INDEX($AC:$AC,MATCH(EUconst_CessationRow&amp;$W411,$AA:$AA,0))&lt;=COLUMNS($Z410:AD410),CNTR_CNRPeriodNr&lt;COLUMNS($Z410:AD410)))</f>
        <v>1</v>
      </c>
      <c r="AE411" s="469" t="b">
        <f>AND(CNTR_ExistSubInstEntries,OR($W411="",INDEX($Z:$Z,MATCH(EUconst_StartRow&amp;$W411,$X:$X,0))&gt;COLUMNS($Z410:AE410),INDEX($AC:$AC,MATCH(EUconst_CessationRow&amp;$W411,$AA:$AA,0))&lt;=COLUMNS($Z410:AE410),CNTR_CNRPeriodNr&lt;COLUMNS($Z410:AE410)))</f>
        <v>1</v>
      </c>
    </row>
    <row r="412" spans="1:31" ht="12.75" customHeight="1" x14ac:dyDescent="0.2">
      <c r="A412" s="147"/>
      <c r="B412" s="173"/>
      <c r="C412" s="486"/>
      <c r="D412" s="337" t="s">
        <v>118</v>
      </c>
      <c r="E412" s="962" t="str">
        <f>Translations!$B$268</f>
        <v>Wartości docelowe bezwzględnej wielkości emisji</v>
      </c>
      <c r="F412" s="963"/>
      <c r="G412" s="509" t="str">
        <f>INDEX(c_CNPSummary!G:G,MATCH($P412,c_CNPSummary!$P:$P,0))</f>
        <v/>
      </c>
      <c r="H412" s="510" t="str">
        <f>INDEX(c_CNPSummary!H:H,MATCH($P412,c_CNPSummary!$P:$P,0))</f>
        <v>t CO2e</v>
      </c>
      <c r="I412" s="511" t="str">
        <f>IF(Z412,"",INDEX(c_CNPSummary!I:I,MATCH($P412,c_CNPSummary!$P:$P,0)))</f>
        <v/>
      </c>
      <c r="J412" s="509" t="str">
        <f>IF(AA412,"",INDEX(c_CNPSummary!J:J,MATCH($P412,c_CNPSummary!$P:$P,0)))</f>
        <v/>
      </c>
      <c r="K412" s="509" t="str">
        <f>IF(AB412,"",INDEX(c_CNPSummary!K:K,MATCH($P412,c_CNPSummary!$P:$P,0)))</f>
        <v/>
      </c>
      <c r="L412" s="509" t="str">
        <f>IF(AC412,"",INDEX(c_CNPSummary!L:L,MATCH($P412,c_CNPSummary!$P:$P,0)))</f>
        <v/>
      </c>
      <c r="M412" s="509" t="str">
        <f>IF(AD412,"",INDEX(c_CNPSummary!M:M,MATCH($P412,c_CNPSummary!$P:$P,0)))</f>
        <v/>
      </c>
      <c r="N412" s="509" t="str">
        <f>IF(AE412,"",INDEX(c_CNPSummary!N:N,MATCH($P412,c_CNPSummary!$P:$P,0)))</f>
        <v/>
      </c>
      <c r="P412" s="275" t="str">
        <f>EUConst_TargetAbs&amp;I387</f>
        <v>TargetAbs_</v>
      </c>
      <c r="Q412" s="344"/>
      <c r="R412" s="344"/>
      <c r="S412" s="512"/>
      <c r="W412" s="340" t="str">
        <f t="shared" ref="W412" si="587">W411</f>
        <v/>
      </c>
      <c r="Z412" s="469" t="b">
        <f>AND(CNTR_ExistSubInstEntries,OR($W412="",INDEX($Z:$Z,MATCH(EUconst_StartRow&amp;$W412,$X:$X,0))&gt;COLUMNS($Z411:Z411),INDEX($AC:$AC,MATCH(EUconst_CessationRow&amp;$W412,$AA:$AA,0))&lt;=COLUMNS($Z411:Z411),CNTR_CNRPeriodNr&lt;COLUMNS($Z411:Z411)))</f>
        <v>1</v>
      </c>
      <c r="AA412" s="469" t="b">
        <f>AND(CNTR_ExistSubInstEntries,OR($W412="",INDEX($Z:$Z,MATCH(EUconst_StartRow&amp;$W412,$X:$X,0))&gt;COLUMNS($Z411:AA411),INDEX($AC:$AC,MATCH(EUconst_CessationRow&amp;$W412,$AA:$AA,0))&lt;=COLUMNS($Z411:AA411),CNTR_CNRPeriodNr&lt;COLUMNS($Z411:AA411)))</f>
        <v>1</v>
      </c>
      <c r="AB412" s="469" t="b">
        <f>AND(CNTR_ExistSubInstEntries,OR($W412="",INDEX($Z:$Z,MATCH(EUconst_StartRow&amp;$W412,$X:$X,0))&gt;COLUMNS($Z411:AB411),INDEX($AC:$AC,MATCH(EUconst_CessationRow&amp;$W412,$AA:$AA,0))&lt;=COLUMNS($Z411:AB411),CNTR_CNRPeriodNr&lt;COLUMNS($Z411:AB411)))</f>
        <v>1</v>
      </c>
      <c r="AC412" s="469" t="b">
        <f>AND(CNTR_ExistSubInstEntries,OR($W412="",INDEX($Z:$Z,MATCH(EUconst_StartRow&amp;$W412,$X:$X,0))&gt;COLUMNS($Z411:AC411),INDEX($AC:$AC,MATCH(EUconst_CessationRow&amp;$W412,$AA:$AA,0))&lt;=COLUMNS($Z411:AC411),CNTR_CNRPeriodNr&lt;COLUMNS($Z411:AC411)))</f>
        <v>1</v>
      </c>
      <c r="AD412" s="469" t="b">
        <f>AND(CNTR_ExistSubInstEntries,OR($W412="",INDEX($Z:$Z,MATCH(EUconst_StartRow&amp;$W412,$X:$X,0))&gt;COLUMNS($Z411:AD411),INDEX($AC:$AC,MATCH(EUconst_CessationRow&amp;$W412,$AA:$AA,0))&lt;=COLUMNS($Z411:AD411),CNTR_CNRPeriodNr&lt;COLUMNS($Z411:AD411)))</f>
        <v>1</v>
      </c>
      <c r="AE412" s="469" t="b">
        <f>AND(CNTR_ExistSubInstEntries,OR($W412="",INDEX($Z:$Z,MATCH(EUconst_StartRow&amp;$W412,$X:$X,0))&gt;COLUMNS($Z411:AE411),INDEX($AC:$AC,MATCH(EUconst_CessationRow&amp;$W412,$AA:$AA,0))&lt;=COLUMNS($Z411:AE411),CNTR_CNRPeriodNr&lt;COLUMNS($Z411:AE411)))</f>
        <v>1</v>
      </c>
    </row>
    <row r="413" spans="1:31" ht="5.0999999999999996" customHeight="1" x14ac:dyDescent="0.2">
      <c r="C413" s="486"/>
      <c r="D413" s="1144"/>
      <c r="E413" s="1144"/>
      <c r="F413" s="1144"/>
      <c r="G413" s="1144"/>
      <c r="H413" s="1144"/>
      <c r="I413" s="1144"/>
      <c r="J413" s="1144"/>
      <c r="K413" s="1144"/>
      <c r="L413" s="1144"/>
      <c r="M413" s="1144"/>
      <c r="N413" s="1257"/>
    </row>
    <row r="414" spans="1:31" ht="12.75" customHeight="1" x14ac:dyDescent="0.2">
      <c r="C414" s="486"/>
      <c r="D414" s="247" t="s">
        <v>1430</v>
      </c>
      <c r="E414" s="266" t="str">
        <f>Translations!$B$629</f>
        <v>Wartości docelowe specyficznych względnych wielkości emisji (informacje pobrane z akrusza „c_CNPSummary”)</v>
      </c>
      <c r="H414" s="498"/>
      <c r="L414" s="499"/>
      <c r="N414" s="492"/>
      <c r="P414" s="488"/>
      <c r="Q414" s="344"/>
      <c r="R414" s="500"/>
      <c r="S414" s="195"/>
    </row>
    <row r="415" spans="1:31" ht="5.0999999999999996" customHeight="1" x14ac:dyDescent="0.2">
      <c r="C415" s="486"/>
      <c r="D415" s="1144"/>
      <c r="E415" s="1144"/>
      <c r="F415" s="1144"/>
      <c r="G415" s="1144"/>
      <c r="H415" s="1144"/>
      <c r="I415" s="1144"/>
      <c r="J415" s="1144"/>
      <c r="K415" s="1144"/>
      <c r="L415" s="1144"/>
      <c r="M415" s="1144"/>
      <c r="N415" s="1257"/>
    </row>
    <row r="416" spans="1:31" ht="25.5" customHeight="1" x14ac:dyDescent="0.2">
      <c r="C416" s="486"/>
      <c r="D416" s="354"/>
      <c r="E416" s="354"/>
      <c r="F416" s="354"/>
      <c r="G416" s="354"/>
      <c r="H416" s="355" t="str">
        <f>Translations!$B$271</f>
        <v>Wartość wyjściowa</v>
      </c>
      <c r="I416" s="1258">
        <f t="shared" ref="I416" si="588">INDEX(EUconst_EndOfPeriods,Z393)</f>
        <v>2025</v>
      </c>
      <c r="J416" s="943">
        <f t="shared" ref="J416" si="589">INDEX(EUconst_EndOfPeriods,AA393)</f>
        <v>2030</v>
      </c>
      <c r="K416" s="943">
        <f t="shared" ref="K416" si="590">INDEX(EUconst_EndOfPeriods,AB393)</f>
        <v>2035</v>
      </c>
      <c r="L416" s="943">
        <f t="shared" ref="L416" si="591">INDEX(EUconst_EndOfPeriods,AC393)</f>
        <v>2040</v>
      </c>
      <c r="M416" s="943">
        <f t="shared" ref="M416" si="592">INDEX(EUconst_EndOfPeriods,AD393)</f>
        <v>2045</v>
      </c>
      <c r="N416" s="943">
        <f t="shared" ref="N416" si="593">INDEX(EUconst_EndOfPeriods,AE393)</f>
        <v>2050</v>
      </c>
    </row>
    <row r="417" spans="1:31" ht="12.75" customHeight="1" x14ac:dyDescent="0.2">
      <c r="C417" s="486"/>
      <c r="D417" s="354"/>
      <c r="E417" s="354"/>
      <c r="F417" s="354"/>
      <c r="G417" s="354"/>
      <c r="H417" s="513" t="str">
        <f>H410</f>
        <v/>
      </c>
      <c r="I417" s="1259"/>
      <c r="J417" s="944"/>
      <c r="K417" s="944"/>
      <c r="L417" s="944"/>
      <c r="M417" s="944"/>
      <c r="N417" s="944"/>
      <c r="W417" s="110" t="s">
        <v>711</v>
      </c>
      <c r="Z417" s="469">
        <f>I416</f>
        <v>2025</v>
      </c>
      <c r="AA417" s="469">
        <f t="shared" ref="AA417" si="594">J416</f>
        <v>2030</v>
      </c>
      <c r="AB417" s="469">
        <f t="shared" ref="AB417" si="595">K416</f>
        <v>2035</v>
      </c>
      <c r="AC417" s="469">
        <f t="shared" ref="AC417" si="596">L416</f>
        <v>2040</v>
      </c>
      <c r="AD417" s="469">
        <f t="shared" ref="AD417" si="597">M416</f>
        <v>2045</v>
      </c>
      <c r="AE417" s="469">
        <f t="shared" ref="AE417" si="598">N416</f>
        <v>2050</v>
      </c>
    </row>
    <row r="418" spans="1:31" ht="12.75" customHeight="1" x14ac:dyDescent="0.2">
      <c r="A418" s="147"/>
      <c r="B418" s="173"/>
      <c r="C418" s="486"/>
      <c r="D418" s="337" t="s">
        <v>117</v>
      </c>
      <c r="E418" s="931" t="str">
        <f>Translations!$B$272</f>
        <v>W odniesieniu do wartości bazowej</v>
      </c>
      <c r="F418" s="931"/>
      <c r="G418" s="932"/>
      <c r="H418" s="85" t="str">
        <f>INDEX(c_CNPSummary!H:H,MATCH($P418,c_CNPSummary!$P:$P,0))</f>
        <v/>
      </c>
      <c r="I418" s="86" t="str">
        <f>IF(Z418,"",INDEX(c_CNPSummary!I:I,MATCH($P418,c_CNPSummary!$P:$P,0)))</f>
        <v/>
      </c>
      <c r="J418" s="87" t="str">
        <f>IF(AA418,"",INDEX(c_CNPSummary!J:J,MATCH($P418,c_CNPSummary!$P:$P,0)))</f>
        <v/>
      </c>
      <c r="K418" s="87" t="str">
        <f>IF(AB418,"",INDEX(c_CNPSummary!K:K,MATCH($P418,c_CNPSummary!$P:$P,0)))</f>
        <v/>
      </c>
      <c r="L418" s="87" t="str">
        <f>IF(AC418,"",INDEX(c_CNPSummary!L:L,MATCH($P418,c_CNPSummary!$P:$P,0)))</f>
        <v/>
      </c>
      <c r="M418" s="87" t="str">
        <f>IF(AD418,"",INDEX(c_CNPSummary!M:M,MATCH($P418,c_CNPSummary!$P:$P,0)))</f>
        <v/>
      </c>
      <c r="N418" s="87" t="str">
        <f>IF(AE418,"",INDEX(c_CNPSummary!N:N,MATCH($P418,c_CNPSummary!$P:$P,0)))</f>
        <v/>
      </c>
      <c r="P418" s="275" t="str">
        <f>EUconst_SubRelToBaseline&amp;I387</f>
        <v>RelBL_</v>
      </c>
      <c r="Q418" s="344"/>
      <c r="R418" s="344"/>
      <c r="S418" s="195"/>
      <c r="W418" s="340" t="str">
        <f>I387</f>
        <v/>
      </c>
      <c r="Y418" s="110" t="s">
        <v>808</v>
      </c>
      <c r="Z418" s="469" t="b">
        <f>AND(CNTR_ExistSubInstEntries,OR($W418="",INDEX($Z:$Z,MATCH(EUconst_StartRow&amp;$W418,$X:$X,0))&gt;COLUMNS($Z417:Z417),INDEX($AC:$AC,MATCH(EUconst_CessationRow&amp;$W418,$AA:$AA,0))&lt;=COLUMNS($Z417:Z417),CNTR_CNRPeriodNr&lt;COLUMNS($Z417:Z417)))</f>
        <v>1</v>
      </c>
      <c r="AA418" s="469" t="b">
        <f>AND(CNTR_ExistSubInstEntries,OR($W418="",INDEX($Z:$Z,MATCH(EUconst_StartRow&amp;$W418,$X:$X,0))&gt;COLUMNS($Z417:AA417),INDEX($AC:$AC,MATCH(EUconst_CessationRow&amp;$W418,$AA:$AA,0))&lt;=COLUMNS($Z417:AA417),CNTR_CNRPeriodNr&lt;COLUMNS($Z417:AA417)))</f>
        <v>1</v>
      </c>
      <c r="AB418" s="469" t="b">
        <f>AND(CNTR_ExistSubInstEntries,OR($W418="",INDEX($Z:$Z,MATCH(EUconst_StartRow&amp;$W418,$X:$X,0))&gt;COLUMNS($Z417:AB417),INDEX($AC:$AC,MATCH(EUconst_CessationRow&amp;$W418,$AA:$AA,0))&lt;=COLUMNS($Z417:AB417),CNTR_CNRPeriodNr&lt;COLUMNS($Z417:AB417)))</f>
        <v>1</v>
      </c>
      <c r="AC418" s="469" t="b">
        <f>AND(CNTR_ExistSubInstEntries,OR($W418="",INDEX($Z:$Z,MATCH(EUconst_StartRow&amp;$W418,$X:$X,0))&gt;COLUMNS($Z417:AC417),INDEX($AC:$AC,MATCH(EUconst_CessationRow&amp;$W418,$AA:$AA,0))&lt;=COLUMNS($Z417:AC417),CNTR_CNRPeriodNr&lt;COLUMNS($Z417:AC417)))</f>
        <v>1</v>
      </c>
      <c r="AD418" s="469" t="b">
        <f>AND(CNTR_ExistSubInstEntries,OR($W418="",INDEX($Z:$Z,MATCH(EUconst_StartRow&amp;$W418,$X:$X,0))&gt;COLUMNS($Z417:AD417),INDEX($AC:$AC,MATCH(EUconst_CessationRow&amp;$W418,$AA:$AA,0))&lt;=COLUMNS($Z417:AD417),CNTR_CNRPeriodNr&lt;COLUMNS($Z417:AD417)))</f>
        <v>1</v>
      </c>
      <c r="AE418" s="469" t="b">
        <f>AND(CNTR_ExistSubInstEntries,OR($W418="",INDEX($Z:$Z,MATCH(EUconst_StartRow&amp;$W418,$X:$X,0))&gt;COLUMNS($Z417:AE417),INDEX($AC:$AC,MATCH(EUconst_CessationRow&amp;$W418,$AA:$AA,0))&lt;=COLUMNS($Z417:AE417),CNTR_CNRPeriodNr&lt;COLUMNS($Z417:AE417)))</f>
        <v>1</v>
      </c>
    </row>
    <row r="419" spans="1:31" ht="12.75" customHeight="1" x14ac:dyDescent="0.2">
      <c r="A419" s="147"/>
      <c r="B419" s="173"/>
      <c r="C419" s="486"/>
      <c r="D419" s="337" t="s">
        <v>118</v>
      </c>
      <c r="E419" s="933" t="str">
        <f>Translations!$B$273</f>
        <v>W odniesieniu do wartości benchmarku</v>
      </c>
      <c r="F419" s="933"/>
      <c r="G419" s="934"/>
      <c r="H419" s="88" t="str">
        <f>IFERROR(IF(INDEX(c_CNPSummary!$E$1465:$E$1487,MATCH($I387,CNTR_SubInstListNames,0))&gt;20,Euconst_NA,INDEX(c_CNPSummary!H:H,MATCH($P419,c_CNPSummary!$P:$P,0))),"")</f>
        <v/>
      </c>
      <c r="I419" s="89" t="str">
        <f>IFERROR(IF(Z419,"",IF(INDEX(c_CNPSummary!$E$1465:$E$1487,MATCH($I387,CNTR_SubInstListNames,0))&gt;20,Euconst_NA,INDEX(c_CNPSummary!I:I,MATCH($P419,c_CNPSummary!$P:$P,0)))),"")</f>
        <v/>
      </c>
      <c r="J419" s="90" t="str">
        <f>IFERROR(IF(AA419,"",IF(INDEX(c_CNPSummary!$E$1465:$E$1487,MATCH($I387,CNTR_SubInstListNames,0))&gt;20,Euconst_NA,INDEX(c_CNPSummary!J:J,MATCH($P419,c_CNPSummary!$P:$P,0)))),"")</f>
        <v/>
      </c>
      <c r="K419" s="90" t="str">
        <f>IFERROR(IF(AB419,"",IF(INDEX(c_CNPSummary!$E$1465:$E$1487,MATCH($I387,CNTR_SubInstListNames,0))&gt;20,Euconst_NA,INDEX(c_CNPSummary!K:K,MATCH($P419,c_CNPSummary!$P:$P,0)))),"")</f>
        <v/>
      </c>
      <c r="L419" s="90" t="str">
        <f>IFERROR(IF(AC419,"",IF(INDEX(c_CNPSummary!$E$1465:$E$1487,MATCH($I387,CNTR_SubInstListNames,0))&gt;20,Euconst_NA,INDEX(c_CNPSummary!L:L,MATCH($P419,c_CNPSummary!$P:$P,0)))),"")</f>
        <v/>
      </c>
      <c r="M419" s="90" t="str">
        <f>IFERROR(IF(AD419,"",IF(INDEX(c_CNPSummary!$E$1465:$E$1487,MATCH($I387,CNTR_SubInstListNames,0))&gt;20,Euconst_NA,INDEX(c_CNPSummary!M:M,MATCH($P419,c_CNPSummary!$P:$P,0)))),"")</f>
        <v/>
      </c>
      <c r="N419" s="90" t="str">
        <f>IFERROR(IF(AE419,"",IF(INDEX(c_CNPSummary!$E$1465:$E$1487,MATCH($I387,CNTR_SubInstListNames,0))&gt;20,Euconst_NA,INDEX(c_CNPSummary!N:N,MATCH($P419,c_CNPSummary!$P:$P,0)))),"")</f>
        <v/>
      </c>
      <c r="P419" s="275" t="str">
        <f>EUconst_SubRelToBM&amp;I387</f>
        <v>RelBM_</v>
      </c>
      <c r="Q419" s="344"/>
      <c r="R419" s="344"/>
      <c r="S419" s="195"/>
      <c r="W419" s="340" t="str">
        <f>W418</f>
        <v/>
      </c>
      <c r="Z419" s="469" t="b">
        <f>AND(CNTR_ExistSubInstEntries,OR($W419="",INDEX($Z:$Z,MATCH(EUconst_StartRow&amp;$W419,$X:$X,0))&gt;COLUMNS($Z418:Z418),INDEX($AC:$AC,MATCH(EUconst_CessationRow&amp;$W419,$AA:$AA,0))&lt;=COLUMNS($Z418:Z418),CNTR_CNRPeriodNr&lt;COLUMNS($Z418:Z418)))</f>
        <v>1</v>
      </c>
      <c r="AA419" s="469" t="b">
        <f>AND(CNTR_ExistSubInstEntries,OR($W419="",INDEX($Z:$Z,MATCH(EUconst_StartRow&amp;$W419,$X:$X,0))&gt;COLUMNS($Z418:AA418),INDEX($AC:$AC,MATCH(EUconst_CessationRow&amp;$W419,$AA:$AA,0))&lt;=COLUMNS($Z418:AA418),CNTR_CNRPeriodNr&lt;COLUMNS($Z418:AA418)))</f>
        <v>1</v>
      </c>
      <c r="AB419" s="469" t="b">
        <f>AND(CNTR_ExistSubInstEntries,OR($W419="",INDEX($Z:$Z,MATCH(EUconst_StartRow&amp;$W419,$X:$X,0))&gt;COLUMNS($Z418:AB418),INDEX($AC:$AC,MATCH(EUconst_CessationRow&amp;$W419,$AA:$AA,0))&lt;=COLUMNS($Z418:AB418),CNTR_CNRPeriodNr&lt;COLUMNS($Z418:AB418)))</f>
        <v>1</v>
      </c>
      <c r="AC419" s="469" t="b">
        <f>AND(CNTR_ExistSubInstEntries,OR($W419="",INDEX($Z:$Z,MATCH(EUconst_StartRow&amp;$W419,$X:$X,0))&gt;COLUMNS($Z418:AC418),INDEX($AC:$AC,MATCH(EUconst_CessationRow&amp;$W419,$AA:$AA,0))&lt;=COLUMNS($Z418:AC418),CNTR_CNRPeriodNr&lt;COLUMNS($Z418:AC418)))</f>
        <v>1</v>
      </c>
      <c r="AD419" s="469" t="b">
        <f>AND(CNTR_ExistSubInstEntries,OR($W419="",INDEX($Z:$Z,MATCH(EUconst_StartRow&amp;$W419,$X:$X,0))&gt;COLUMNS($Z418:AD418),INDEX($AC:$AC,MATCH(EUconst_CessationRow&amp;$W419,$AA:$AA,0))&lt;=COLUMNS($Z418:AD418),CNTR_CNRPeriodNr&lt;COLUMNS($Z418:AD418)))</f>
        <v>1</v>
      </c>
      <c r="AE419" s="469" t="b">
        <f>AND(CNTR_ExistSubInstEntries,OR($W419="",INDEX($Z:$Z,MATCH(EUconst_StartRow&amp;$W419,$X:$X,0))&gt;COLUMNS($Z418:AE418),INDEX($AC:$AC,MATCH(EUconst_CessationRow&amp;$W419,$AA:$AA,0))&lt;=COLUMNS($Z418:AE418),CNTR_CNRPeriodNr&lt;COLUMNS($Z418:AE418)))</f>
        <v>1</v>
      </c>
    </row>
    <row r="420" spans="1:31" ht="5.0999999999999996" customHeight="1" x14ac:dyDescent="0.2">
      <c r="A420" s="147"/>
      <c r="B420" s="173"/>
      <c r="C420" s="486"/>
      <c r="D420" s="345"/>
      <c r="E420" s="456"/>
      <c r="F420" s="456"/>
      <c r="G420" s="456"/>
      <c r="H420" s="487"/>
      <c r="I420" s="20"/>
      <c r="J420" s="20"/>
      <c r="K420" s="21"/>
      <c r="L420" s="20"/>
      <c r="M420" s="20"/>
      <c r="N420" s="22"/>
      <c r="P420" s="488"/>
      <c r="Q420" s="344"/>
      <c r="R420" s="344"/>
      <c r="S420" s="195"/>
    </row>
    <row r="421" spans="1:31" ht="12.75" customHeight="1" x14ac:dyDescent="0.2">
      <c r="C421" s="486"/>
      <c r="D421" s="247" t="s">
        <v>1376</v>
      </c>
      <c r="E421" s="266" t="str">
        <f>Translations!$B$615</f>
        <v>Osiągnięcie wartości docelowych</v>
      </c>
      <c r="H421" s="498"/>
      <c r="L421" s="499"/>
      <c r="N421" s="492"/>
      <c r="P421" s="488"/>
      <c r="Q421" s="344"/>
      <c r="R421" s="500"/>
      <c r="S421" s="195"/>
    </row>
    <row r="422" spans="1:31" ht="25.5" customHeight="1" x14ac:dyDescent="0.2">
      <c r="C422" s="486"/>
      <c r="D422" s="354"/>
      <c r="E422" s="852" t="str">
        <f>Translations!$B$630</f>
        <v>Na podstawie wprowadzonych powyżej wartości osiągnięcie wartości docelowych specyficznych emisji oraz, jeśeli dotyczy, wartości docelowych bezwzględnej wielkości emisji, jest automatycznie obliczana Based on the entries above the achievement of the specific emission targets and, where relevant, the absolute emission targets is automatically calculated. In addition, an indication of whether a planned cessation has indeed occurred is given.</v>
      </c>
      <c r="F422" s="852"/>
      <c r="G422" s="852"/>
      <c r="H422" s="852"/>
      <c r="I422" s="852"/>
      <c r="J422" s="852"/>
      <c r="K422" s="852"/>
      <c r="L422" s="852"/>
      <c r="M422" s="852"/>
      <c r="N422" s="1246"/>
    </row>
    <row r="423" spans="1:31" ht="12.75" customHeight="1" x14ac:dyDescent="0.2">
      <c r="C423" s="486"/>
      <c r="D423" s="354"/>
      <c r="E423" s="354"/>
      <c r="F423" s="354"/>
      <c r="G423" s="354"/>
      <c r="H423" s="514"/>
      <c r="I423" s="272">
        <f t="shared" ref="I423" si="599">INDEX(EUconst_EndOfPeriods,Z393)</f>
        <v>2025</v>
      </c>
      <c r="J423" s="358">
        <f t="shared" ref="J423" si="600">INDEX(EUconst_EndOfPeriods,AA393)</f>
        <v>2030</v>
      </c>
      <c r="K423" s="358">
        <f t="shared" ref="K423" si="601">INDEX(EUconst_EndOfPeriods,AB393)</f>
        <v>2035</v>
      </c>
      <c r="L423" s="358">
        <f t="shared" ref="L423" si="602">INDEX(EUconst_EndOfPeriods,AC393)</f>
        <v>2040</v>
      </c>
      <c r="M423" s="358">
        <f t="shared" ref="M423" si="603">INDEX(EUconst_EndOfPeriods,AD393)</f>
        <v>2045</v>
      </c>
      <c r="N423" s="358">
        <f t="shared" ref="N423" si="604">INDEX(EUconst_EndOfPeriods,AE393)</f>
        <v>2050</v>
      </c>
      <c r="W423" s="110" t="s">
        <v>711</v>
      </c>
      <c r="Z423" s="469">
        <f>I423</f>
        <v>2025</v>
      </c>
      <c r="AA423" s="469">
        <f t="shared" ref="AA423" si="605">J423</f>
        <v>2030</v>
      </c>
      <c r="AB423" s="469">
        <f t="shared" ref="AB423" si="606">K423</f>
        <v>2035</v>
      </c>
      <c r="AC423" s="469">
        <f t="shared" ref="AC423" si="607">L423</f>
        <v>2040</v>
      </c>
      <c r="AD423" s="469">
        <f t="shared" ref="AD423" si="608">M423</f>
        <v>2045</v>
      </c>
      <c r="AE423" s="469">
        <f t="shared" ref="AE423" si="609">N423</f>
        <v>2050</v>
      </c>
    </row>
    <row r="424" spans="1:31" ht="12.75" customHeight="1" x14ac:dyDescent="0.2">
      <c r="A424" s="147"/>
      <c r="B424" s="173"/>
      <c r="C424" s="486"/>
      <c r="D424" s="337" t="s">
        <v>117</v>
      </c>
      <c r="E424" s="931" t="str">
        <f>Translations!$B$631</f>
        <v>Osiągnięto wartości docelowe dla specyficznych emisji</v>
      </c>
      <c r="F424" s="931"/>
      <c r="G424" s="931"/>
      <c r="H424" s="1247"/>
      <c r="I424" s="93" t="str">
        <f>IF(OR(I423&gt;CNTR_ReportingYear-1,COLUMNS($I423:I423)&lt;$Z387,COLUMNS($I423:I423)&gt;=$AC387),"",IF(I396="",FALSE,I396&lt;=I410))</f>
        <v/>
      </c>
      <c r="J424" s="94" t="str">
        <f>IF(OR(J423&gt;CNTR_ReportingYear-1,COLUMNS($I423:J423)&lt;$Z387,COLUMNS($I423:J423)&gt;=$AC387),"",IF(J396="",FALSE,J396&lt;=J410))</f>
        <v/>
      </c>
      <c r="K424" s="94" t="str">
        <f>IF(OR(K423&gt;CNTR_ReportingYear-1,COLUMNS($I423:K423)&lt;$Z387,COLUMNS($I423:K423)&gt;=$AC387),"",IF(K396="",FALSE,K396&lt;=K410))</f>
        <v/>
      </c>
      <c r="L424" s="94" t="str">
        <f>IF(OR(L423&gt;CNTR_ReportingYear-1,COLUMNS($I423:L423)&lt;$Z387,COLUMNS($I423:L423)&gt;=$AC387),"",IF(L396="",FALSE,L396&lt;=L410))</f>
        <v/>
      </c>
      <c r="M424" s="94" t="str">
        <f>IF(OR(M423&gt;CNTR_ReportingYear-1,COLUMNS($I423:M423)&lt;$Z387,COLUMNS($I423:M423)&gt;=$AC387),"",IF(M396="",FALSE,M396&lt;=M410))</f>
        <v/>
      </c>
      <c r="N424" s="94" t="str">
        <f>IF(OR(N423&gt;CNTR_ReportingYear-1,COLUMNS($I423:N423)&lt;$Z387,COLUMNS($I423:N423)&gt;=$AC387),"",IF(N396="",FALSE,N396&lt;=N410))</f>
        <v/>
      </c>
      <c r="Q424" s="344"/>
      <c r="R424" s="344"/>
      <c r="S424" s="195"/>
      <c r="W424" s="340" t="str">
        <f>I387</f>
        <v/>
      </c>
      <c r="Y424" s="110" t="s">
        <v>808</v>
      </c>
      <c r="Z424" s="469" t="b">
        <f>AND(CNTR_ExistSubInstEntries,OR($W424="",INDEX($Z:$Z,MATCH(EUconst_StartRow&amp;$W424,$X:$X,0))&gt;COLUMNS($Z423:Z423),INDEX($AC:$AC,MATCH(EUconst_CessationRow&amp;$W424,$AA:$AA,0))&lt;=COLUMNS($Z423:Z423),CNTR_CNRPeriodNr&lt;COLUMNS($Z423:Z423)))</f>
        <v>1</v>
      </c>
      <c r="AA424" s="469" t="b">
        <f>AND(CNTR_ExistSubInstEntries,OR($W424="",INDEX($Z:$Z,MATCH(EUconst_StartRow&amp;$W424,$X:$X,0))&gt;COLUMNS($Z423:AA423),INDEX($AC:$AC,MATCH(EUconst_CessationRow&amp;$W424,$AA:$AA,0))&lt;=COLUMNS($Z423:AA423),CNTR_CNRPeriodNr&lt;COLUMNS($Z423:AA423)))</f>
        <v>1</v>
      </c>
      <c r="AB424" s="469" t="b">
        <f>AND(CNTR_ExistSubInstEntries,OR($W424="",INDEX($Z:$Z,MATCH(EUconst_StartRow&amp;$W424,$X:$X,0))&gt;COLUMNS($Z423:AB423),INDEX($AC:$AC,MATCH(EUconst_CessationRow&amp;$W424,$AA:$AA,0))&lt;=COLUMNS($Z423:AB423),CNTR_CNRPeriodNr&lt;COLUMNS($Z423:AB423)))</f>
        <v>1</v>
      </c>
      <c r="AC424" s="469" t="b">
        <f>AND(CNTR_ExistSubInstEntries,OR($W424="",INDEX($Z:$Z,MATCH(EUconst_StartRow&amp;$W424,$X:$X,0))&gt;COLUMNS($Z423:AC423),INDEX($AC:$AC,MATCH(EUconst_CessationRow&amp;$W424,$AA:$AA,0))&lt;=COLUMNS($Z423:AC423),CNTR_CNRPeriodNr&lt;COLUMNS($Z423:AC423)))</f>
        <v>1</v>
      </c>
      <c r="AD424" s="469" t="b">
        <f>AND(CNTR_ExistSubInstEntries,OR($W424="",INDEX($Z:$Z,MATCH(EUconst_StartRow&amp;$W424,$X:$X,0))&gt;COLUMNS($Z423:AD423),INDEX($AC:$AC,MATCH(EUconst_CessationRow&amp;$W424,$AA:$AA,0))&lt;=COLUMNS($Z423:AD423),CNTR_CNRPeriodNr&lt;COLUMNS($Z423:AD423)))</f>
        <v>1</v>
      </c>
      <c r="AE424" s="469" t="b">
        <f>AND(CNTR_ExistSubInstEntries,OR($W424="",INDEX($Z:$Z,MATCH(EUconst_StartRow&amp;$W424,$X:$X,0))&gt;COLUMNS($Z423:AE423),INDEX($AC:$AC,MATCH(EUconst_CessationRow&amp;$W424,$AA:$AA,0))&lt;=COLUMNS($Z423:AE423),CNTR_CNRPeriodNr&lt;COLUMNS($Z423:AE423)))</f>
        <v>1</v>
      </c>
    </row>
    <row r="425" spans="1:31" ht="12.75" customHeight="1" x14ac:dyDescent="0.2">
      <c r="A425" s="147"/>
      <c r="B425" s="173"/>
      <c r="C425" s="486"/>
      <c r="D425" s="337" t="s">
        <v>118</v>
      </c>
      <c r="E425" s="1248" t="str">
        <f>Translations!$B$632</f>
        <v>Osiągnięto wartości docelowe dla bezwzględnych emisji</v>
      </c>
      <c r="F425" s="1248"/>
      <c r="G425" s="1248"/>
      <c r="H425" s="1249"/>
      <c r="I425" s="95" t="str">
        <f>IF(OR(I423&gt;CNTR_ReportingYear-1,COLUMNS($I423:I423)&lt;$Z387,COLUMNS($I423:I423)&gt;=$AC387),"",IF(I412="",Euconst_NA,IF(I397="",FALSE,I397&lt;=I412)))</f>
        <v/>
      </c>
      <c r="J425" s="96" t="str">
        <f>IF(OR(J423&gt;CNTR_ReportingYear-1,COLUMNS($I423:J423)&lt;$Z387,COLUMNS($I423:J423)&gt;=$AC387),"",IF(J412="",Euconst_NA,IF(J397="",FALSE,J397&lt;=J412)))</f>
        <v/>
      </c>
      <c r="K425" s="96" t="str">
        <f>IF(OR(K423&gt;CNTR_ReportingYear-1,COLUMNS($I423:K423)&lt;$Z387,COLUMNS($I423:K423)&gt;=$AC387),"",IF(K412="",Euconst_NA,IF(K397="",FALSE,K397&lt;=K412)))</f>
        <v/>
      </c>
      <c r="L425" s="96" t="str">
        <f>IF(OR(L423&gt;CNTR_ReportingYear-1,COLUMNS($I423:L423)&lt;$Z387,COLUMNS($I423:L423)&gt;=$AC387),"",IF(L412="",Euconst_NA,IF(L397="",FALSE,L397&lt;=L412)))</f>
        <v/>
      </c>
      <c r="M425" s="96" t="str">
        <f>IF(OR(M423&gt;CNTR_ReportingYear-1,COLUMNS($I423:M423)&lt;$Z387,COLUMNS($I423:M423)&gt;=$AC387),"",IF(M412="",Euconst_NA,IF(M397="",FALSE,M397&lt;=M412)))</f>
        <v/>
      </c>
      <c r="N425" s="96" t="str">
        <f>IF(OR(N423&gt;CNTR_ReportingYear-1,COLUMNS($I423:N423)&lt;$Z387,COLUMNS($I423:N423)&gt;=$AC387),"",IF(N412="",Euconst_NA,IF(N397="",FALSE,N397&lt;=N412)))</f>
        <v/>
      </c>
      <c r="Q425" s="344"/>
      <c r="R425" s="344"/>
      <c r="S425" s="195"/>
      <c r="W425" s="340" t="str">
        <f>W424</f>
        <v/>
      </c>
      <c r="Z425" s="469" t="b">
        <f>AND(CNTR_ExistSubInstEntries,OR($W425="",INDEX($Z:$Z,MATCH(EUconst_StartRow&amp;$W425,$X:$X,0))&gt;COLUMNS($Z424:Z424),INDEX($AC:$AC,MATCH(EUconst_CessationRow&amp;$W425,$AA:$AA,0))&lt;=COLUMNS($Z424:Z424),CNTR_CNRPeriodNr&lt;COLUMNS($Z424:Z424)))</f>
        <v>1</v>
      </c>
      <c r="AA425" s="469" t="b">
        <f>AND(CNTR_ExistSubInstEntries,OR($W425="",INDEX($Z:$Z,MATCH(EUconst_StartRow&amp;$W425,$X:$X,0))&gt;COLUMNS($Z424:AA424),INDEX($AC:$AC,MATCH(EUconst_CessationRow&amp;$W425,$AA:$AA,0))&lt;=COLUMNS($Z424:AA424),CNTR_CNRPeriodNr&lt;COLUMNS($Z424:AA424)))</f>
        <v>1</v>
      </c>
      <c r="AB425" s="469" t="b">
        <f>AND(CNTR_ExistSubInstEntries,OR($W425="",INDEX($Z:$Z,MATCH(EUconst_StartRow&amp;$W425,$X:$X,0))&gt;COLUMNS($Z424:AB424),INDEX($AC:$AC,MATCH(EUconst_CessationRow&amp;$W425,$AA:$AA,0))&lt;=COLUMNS($Z424:AB424),CNTR_CNRPeriodNr&lt;COLUMNS($Z424:AB424)))</f>
        <v>1</v>
      </c>
      <c r="AC425" s="469" t="b">
        <f>AND(CNTR_ExistSubInstEntries,OR($W425="",INDEX($Z:$Z,MATCH(EUconst_StartRow&amp;$W425,$X:$X,0))&gt;COLUMNS($Z424:AC424),INDEX($AC:$AC,MATCH(EUconst_CessationRow&amp;$W425,$AA:$AA,0))&lt;=COLUMNS($Z424:AC424),CNTR_CNRPeriodNr&lt;COLUMNS($Z424:AC424)))</f>
        <v>1</v>
      </c>
      <c r="AD425" s="469" t="b">
        <f>AND(CNTR_ExistSubInstEntries,OR($W425="",INDEX($Z:$Z,MATCH(EUconst_StartRow&amp;$W425,$X:$X,0))&gt;COLUMNS($Z424:AD424),INDEX($AC:$AC,MATCH(EUconst_CessationRow&amp;$W425,$AA:$AA,0))&lt;=COLUMNS($Z424:AD424),CNTR_CNRPeriodNr&lt;COLUMNS($Z424:AD424)))</f>
        <v>1</v>
      </c>
      <c r="AE425" s="469" t="b">
        <f>AND(CNTR_ExistSubInstEntries,OR($W425="",INDEX($Z:$Z,MATCH(EUconst_StartRow&amp;$W425,$X:$X,0))&gt;COLUMNS($Z424:AE424),INDEX($AC:$AC,MATCH(EUconst_CessationRow&amp;$W425,$AA:$AA,0))&lt;=COLUMNS($Z424:AE424),CNTR_CNRPeriodNr&lt;COLUMNS($Z424:AE424)))</f>
        <v>1</v>
      </c>
    </row>
    <row r="426" spans="1:31" ht="12.75" customHeight="1" thickBot="1" x14ac:dyDescent="0.25">
      <c r="A426" s="147"/>
      <c r="B426" s="173"/>
      <c r="C426" s="486"/>
      <c r="D426" s="337" t="s">
        <v>119</v>
      </c>
      <c r="E426" s="1250" t="s">
        <v>809</v>
      </c>
      <c r="F426" s="1250"/>
      <c r="G426" s="1250"/>
      <c r="H426" s="1251"/>
      <c r="I426" s="97" t="str">
        <f>IF(OR(I423&gt;CNTR_ReportingYear-1,COLUMNS($I423:I423)&lt;$Z387,COLUMNS($I423:I423)&gt;$AC387),"",IF(COLUMNS($I423:I423)&lt;&gt;$AC387,Euconst_NA,I398=TRUE))</f>
        <v/>
      </c>
      <c r="J426" s="97" t="str">
        <f>IF(OR(J423&gt;CNTR_ReportingYear-1,COLUMNS($I423:J423)&lt;$Z387,COLUMNS($I423:J423)&gt;$AC387),"",IF(COLUMNS($I423:J423)&lt;&gt;$AC387,Euconst_NA,J398=TRUE))</f>
        <v/>
      </c>
      <c r="K426" s="97" t="str">
        <f>IF(OR(K423&gt;CNTR_ReportingYear-1,COLUMNS($I423:K423)&lt;$Z387,COLUMNS($I423:K423)&gt;$AC387),"",IF(COLUMNS($I423:K423)&lt;&gt;$AC387,Euconst_NA,K398=TRUE))</f>
        <v/>
      </c>
      <c r="L426" s="97" t="str">
        <f>IF(OR(L423&gt;CNTR_ReportingYear-1,COLUMNS($I423:L423)&lt;$Z387,COLUMNS($I423:L423)&gt;$AC387),"",IF(COLUMNS($I423:L423)&lt;&gt;$AC387,Euconst_NA,L398=TRUE))</f>
        <v/>
      </c>
      <c r="M426" s="97" t="str">
        <f>IF(OR(M423&gt;CNTR_ReportingYear-1,COLUMNS($I423:M423)&lt;$Z387,COLUMNS($I423:M423)&gt;$AC387),"",IF(COLUMNS($I423:M423)&lt;&gt;$AC387,Euconst_NA,M398=TRUE))</f>
        <v/>
      </c>
      <c r="N426" s="97" t="str">
        <f>IF(OR(N423&gt;CNTR_ReportingYear-1,COLUMNS($I423:N423)&lt;$Z387,COLUMNS($I423:N423)&gt;$AC387),"",IF(COLUMNS($I423:N423)&lt;&gt;$AC387,Euconst_NA,N398=TRUE))</f>
        <v/>
      </c>
      <c r="Q426" s="344"/>
      <c r="R426" s="344"/>
      <c r="S426" s="195"/>
      <c r="W426" s="340" t="str">
        <f>W425</f>
        <v/>
      </c>
      <c r="Z426" s="469" t="b">
        <f>AND(CNTR_ExistSubInstEntries,OR($W426="",INDEX($Z:$Z,MATCH(EUconst_StartRow&amp;$W426,$X:$X,0))&gt;COLUMNS($Z423:Z423),INDEX($AC:$AC,MATCH(EUconst_CessationRow&amp;$W426,$AA:$AA,0))&lt;COLUMNS($Z423:Z423),CNTR_CNRPeriodNr&lt;COLUMNS($Z423:Z423)))</f>
        <v>1</v>
      </c>
      <c r="AA426" s="469" t="b">
        <f>AND(CNTR_ExistSubInstEntries,OR($W426="",INDEX($Z:$Z,MATCH(EUconst_StartRow&amp;$W426,$X:$X,0))&gt;COLUMNS($Z423:AA423),INDEX($AC:$AC,MATCH(EUconst_CessationRow&amp;$W426,$AA:$AA,0))&lt;COLUMNS($Z423:AA423),CNTR_CNRPeriodNr&lt;COLUMNS($Z423:AA423)))</f>
        <v>1</v>
      </c>
      <c r="AB426" s="469" t="b">
        <f>AND(CNTR_ExistSubInstEntries,OR($W426="",INDEX($Z:$Z,MATCH(EUconst_StartRow&amp;$W426,$X:$X,0))&gt;COLUMNS($Z423:AB423),INDEX($AC:$AC,MATCH(EUconst_CessationRow&amp;$W426,$AA:$AA,0))&lt;COLUMNS($Z423:AB423),CNTR_CNRPeriodNr&lt;COLUMNS($Z423:AB423)))</f>
        <v>1</v>
      </c>
      <c r="AC426" s="469" t="b">
        <f>AND(CNTR_ExistSubInstEntries,OR($W426="",INDEX($Z:$Z,MATCH(EUconst_StartRow&amp;$W426,$X:$X,0))&gt;COLUMNS($Z423:AC423),INDEX($AC:$AC,MATCH(EUconst_CessationRow&amp;$W426,$AA:$AA,0))&lt;COLUMNS($Z423:AC423),CNTR_CNRPeriodNr&lt;COLUMNS($Z423:AC423)))</f>
        <v>1</v>
      </c>
      <c r="AD426" s="469" t="b">
        <f>AND(CNTR_ExistSubInstEntries,OR($W426="",INDEX($Z:$Z,MATCH(EUconst_StartRow&amp;$W426,$X:$X,0))&gt;COLUMNS($Z423:AD423),INDEX($AC:$AC,MATCH(EUconst_CessationRow&amp;$W426,$AA:$AA,0))&lt;COLUMNS($Z423:AD423),CNTR_CNRPeriodNr&lt;COLUMNS($Z423:AD423)))</f>
        <v>1</v>
      </c>
      <c r="AE426" s="469" t="b">
        <f>AND(CNTR_ExistSubInstEntries,OR($W426="",INDEX($Z:$Z,MATCH(EUconst_StartRow&amp;$W426,$X:$X,0))&gt;COLUMNS($Z423:AE423),INDEX($AC:$AC,MATCH(EUconst_CessationRow&amp;$W426,$AA:$AA,0))&lt;COLUMNS($Z423:AE423),CNTR_CNRPeriodNr&lt;COLUMNS($Z423:AE423)))</f>
        <v>1</v>
      </c>
    </row>
    <row r="427" spans="1:31" ht="12.75" customHeight="1" x14ac:dyDescent="0.2">
      <c r="A427" s="147"/>
      <c r="B427" s="173"/>
      <c r="C427" s="486"/>
      <c r="D427" s="337" t="s">
        <v>120</v>
      </c>
      <c r="E427" s="1252" t="str">
        <f>Translations!$B$633</f>
        <v>Osiągnięto wszystkie wartości docelowe</v>
      </c>
      <c r="F427" s="1252"/>
      <c r="G427" s="1252"/>
      <c r="H427" s="1253"/>
      <c r="I427" s="98" t="str">
        <f>IFERROR(IF(Z427,"",AND(I424:I426)),"")</f>
        <v/>
      </c>
      <c r="J427" s="99" t="str">
        <f t="shared" ref="J427" si="610">IFERROR(IF(AA427,"",AND(J424:J426)),"")</f>
        <v/>
      </c>
      <c r="K427" s="99" t="str">
        <f t="shared" ref="K427" si="611">IFERROR(IF(AB427,"",AND(K424:K426)),"")</f>
        <v/>
      </c>
      <c r="L427" s="99" t="str">
        <f t="shared" ref="L427" si="612">IFERROR(IF(AC427,"",AND(L424:L426)),"")</f>
        <v/>
      </c>
      <c r="M427" s="99" t="str">
        <f t="shared" ref="M427" si="613">IFERROR(IF(AD427,"",AND(M424:M426)),"")</f>
        <v/>
      </c>
      <c r="N427" s="99" t="str">
        <f t="shared" ref="N427" si="614">IFERROR(IF(AE427,"",AND(N424:N426)),"")</f>
        <v/>
      </c>
      <c r="P427" s="275" t="str">
        <f>EUConst_TargetsMet&amp;I387</f>
        <v>TargetsMet_</v>
      </c>
      <c r="Q427" s="344"/>
      <c r="R427" s="344"/>
      <c r="S427" s="195"/>
      <c r="W427" s="340" t="str">
        <f>I387</f>
        <v/>
      </c>
      <c r="Z427" s="469" t="b">
        <f>AND(CNTR_ExistSubInstEntries,OR($W427="",INDEX($Z:$Z,MATCH(EUconst_StartRow&amp;$W427,$X:$X,0))&gt;COLUMNS($Z423:Z423),INDEX($AC:$AC,MATCH(EUconst_CessationRow&amp;$W427,$AA:$AA,0))&lt;COLUMNS($Z423:Z423),CNTR_CNRPeriodNr&lt;COLUMNS($Z423:Z423)))</f>
        <v>1</v>
      </c>
      <c r="AA427" s="469" t="b">
        <f>AND(CNTR_ExistSubInstEntries,OR($W427="",INDEX($Z:$Z,MATCH(EUconst_StartRow&amp;$W427,$X:$X,0))&gt;COLUMNS($Z423:AA423),INDEX($AC:$AC,MATCH(EUconst_CessationRow&amp;$W427,$AA:$AA,0))&lt;COLUMNS($Z423:AA423),CNTR_CNRPeriodNr&lt;COLUMNS($Z423:AA423)))</f>
        <v>1</v>
      </c>
      <c r="AB427" s="469" t="b">
        <f>AND(CNTR_ExistSubInstEntries,OR($W427="",INDEX($Z:$Z,MATCH(EUconst_StartRow&amp;$W427,$X:$X,0))&gt;COLUMNS($Z423:AB423),INDEX($AC:$AC,MATCH(EUconst_CessationRow&amp;$W427,$AA:$AA,0))&lt;COLUMNS($Z423:AB423),CNTR_CNRPeriodNr&lt;COLUMNS($Z423:AB423)))</f>
        <v>1</v>
      </c>
      <c r="AC427" s="469" t="b">
        <f>AND(CNTR_ExistSubInstEntries,OR($W427="",INDEX($Z:$Z,MATCH(EUconst_StartRow&amp;$W427,$X:$X,0))&gt;COLUMNS($Z423:AC423),INDEX($AC:$AC,MATCH(EUconst_CessationRow&amp;$W427,$AA:$AA,0))&lt;COLUMNS($Z423:AC423),CNTR_CNRPeriodNr&lt;COLUMNS($Z423:AC423)))</f>
        <v>1</v>
      </c>
      <c r="AD427" s="469" t="b">
        <f>AND(CNTR_ExistSubInstEntries,OR($W427="",INDEX($Z:$Z,MATCH(EUconst_StartRow&amp;$W427,$X:$X,0))&gt;COLUMNS($Z423:AD423),INDEX($AC:$AC,MATCH(EUconst_CessationRow&amp;$W427,$AA:$AA,0))&lt;COLUMNS($Z423:AD423),CNTR_CNRPeriodNr&lt;COLUMNS($Z423:AD423)))</f>
        <v>1</v>
      </c>
      <c r="AE427" s="469" t="b">
        <f>AND(CNTR_ExistSubInstEntries,OR($W427="",INDEX($Z:$Z,MATCH(EUconst_StartRow&amp;$W427,$X:$X,0))&gt;COLUMNS($Z423:AE423),INDEX($AC:$AC,MATCH(EUconst_CessationRow&amp;$W427,$AA:$AA,0))&lt;COLUMNS($Z423:AE423),CNTR_CNRPeriodNr&lt;COLUMNS($Z423:AE423)))</f>
        <v>1</v>
      </c>
    </row>
    <row r="428" spans="1:31" ht="5.0999999999999996" customHeight="1" x14ac:dyDescent="0.2">
      <c r="A428" s="147"/>
      <c r="B428" s="173"/>
      <c r="C428" s="486"/>
      <c r="D428" s="345"/>
      <c r="N428" s="492"/>
      <c r="P428" s="453"/>
    </row>
    <row r="429" spans="1:31" ht="12.75" customHeight="1" x14ac:dyDescent="0.2">
      <c r="C429" s="486"/>
      <c r="D429" s="247" t="s">
        <v>1377</v>
      </c>
      <c r="E429" s="980" t="str">
        <f>Translations!$B$612</f>
        <v>Uwagi</v>
      </c>
      <c r="F429" s="980"/>
      <c r="G429" s="980"/>
      <c r="H429" s="980"/>
      <c r="I429" s="980"/>
      <c r="J429" s="980"/>
      <c r="K429" s="980"/>
      <c r="L429" s="980"/>
      <c r="M429" s="980"/>
      <c r="N429" s="981"/>
      <c r="P429" s="344"/>
      <c r="Q429" s="344"/>
      <c r="R429" s="344"/>
      <c r="S429" s="195"/>
    </row>
    <row r="430" spans="1:31" ht="38.85" customHeight="1" x14ac:dyDescent="0.2">
      <c r="A430" s="147"/>
      <c r="B430" s="173"/>
      <c r="C430" s="486"/>
      <c r="D430" s="345"/>
      <c r="E430" s="1254"/>
      <c r="F430" s="1255"/>
      <c r="G430" s="1255"/>
      <c r="H430" s="1255"/>
      <c r="I430" s="1255"/>
      <c r="J430" s="1255"/>
      <c r="K430" s="1255"/>
      <c r="L430" s="1255"/>
      <c r="M430" s="1255"/>
      <c r="N430" s="1256"/>
      <c r="P430" s="453"/>
    </row>
    <row r="431" spans="1:31" ht="12.75" customHeight="1" x14ac:dyDescent="0.2">
      <c r="A431" s="147"/>
      <c r="B431" s="173"/>
      <c r="C431" s="517"/>
      <c r="D431" s="518"/>
      <c r="E431" s="519"/>
      <c r="F431" s="519"/>
      <c r="G431" s="519"/>
      <c r="H431" s="519"/>
      <c r="I431" s="519"/>
      <c r="J431" s="519"/>
      <c r="K431" s="519"/>
      <c r="L431" s="519"/>
      <c r="M431" s="519"/>
      <c r="N431" s="520"/>
    </row>
    <row r="432" spans="1:31" ht="12.75" customHeight="1" thickBot="1" x14ac:dyDescent="0.25">
      <c r="A432" s="147"/>
      <c r="E432" s="334"/>
      <c r="F432" s="183"/>
      <c r="G432" s="183"/>
      <c r="H432" s="183"/>
      <c r="I432" s="183"/>
      <c r="J432" s="183"/>
      <c r="K432" s="183"/>
      <c r="L432" s="183"/>
      <c r="M432" s="183"/>
      <c r="N432" s="183"/>
    </row>
    <row r="433" spans="1:32" ht="12.75" customHeight="1" thickBot="1" x14ac:dyDescent="0.3">
      <c r="A433" s="147"/>
      <c r="C433" s="335"/>
      <c r="D433" s="335"/>
      <c r="E433" s="335"/>
      <c r="F433" s="335"/>
      <c r="G433" s="335"/>
      <c r="H433" s="335"/>
      <c r="I433" s="335"/>
      <c r="J433" s="335"/>
      <c r="K433" s="335"/>
      <c r="L433" s="335"/>
      <c r="M433" s="335"/>
      <c r="N433" s="335"/>
    </row>
    <row r="434" spans="1:32" s="246" customFormat="1" ht="18" customHeight="1" thickBot="1" x14ac:dyDescent="0.25">
      <c r="A434" s="482">
        <f>C434</f>
        <v>10</v>
      </c>
      <c r="B434" s="186"/>
      <c r="C434" s="483">
        <f>C387+1</f>
        <v>10</v>
      </c>
      <c r="D434" s="1271" t="str">
        <f>Translations!$B$616</f>
        <v>Podinstalacja</v>
      </c>
      <c r="E434" s="1272"/>
      <c r="F434" s="1272"/>
      <c r="G434" s="1272"/>
      <c r="H434" s="1273"/>
      <c r="I434" s="1274" t="str">
        <f>IF(C434&gt;MAX(CNTR_SubInstListSorting),"",INDEX(CNTR_SubInstListNames,MATCH($C434,CNTR_SubInstListSorting,0)))</f>
        <v/>
      </c>
      <c r="J434" s="1275"/>
      <c r="K434" s="1275"/>
      <c r="L434" s="1275"/>
      <c r="M434" s="1275"/>
      <c r="N434" s="1276"/>
      <c r="O434" s="176"/>
      <c r="P434" s="118" t="str">
        <f>IF(CNTR_ExistSubInstEntries,IF(I434&lt;&gt;"",I434,""),"BM: " &amp; C434)</f>
        <v/>
      </c>
      <c r="Q434" s="110"/>
      <c r="R434" s="110"/>
      <c r="S434" s="417">
        <f>MAX(CNTR_SubInstListSorting)</f>
        <v>0</v>
      </c>
      <c r="T434" s="110"/>
      <c r="U434" s="110"/>
      <c r="V434" s="110"/>
      <c r="W434" s="110"/>
      <c r="X434" s="118" t="str">
        <f>EUconst_StartRow&amp;I434</f>
        <v>Start_</v>
      </c>
      <c r="Y434" s="244" t="str">
        <f>IF($I434="","",INDEX(c_CNPSummary!$G:$G,MATCH($X434,c_CNPSummary!$P:$P,0)))</f>
        <v/>
      </c>
      <c r="Z434" s="244" t="str">
        <f>IF($I434="","",IF(Y434=INDEX(EUconst_SubinstallationStart,1),1,IF(Y434=INDEX(EUconst_SubinstallationStart,2),2,MATCH(Y434,EUconst_Periods,0))))</f>
        <v/>
      </c>
      <c r="AA434" s="118" t="str">
        <f>EUconst_CessationRow&amp;I434</f>
        <v>Cessation_</v>
      </c>
      <c r="AB434" s="244" t="str">
        <f>IF($I434="","",INDEX(c_CNPSummary!$G:$G,MATCH($AA434,c_CNPSummary!$P:$P,0)))</f>
        <v/>
      </c>
      <c r="AC434" s="244" t="str">
        <f>IFERROR(IF(OR(I434="",AB434=""),"",IF(AB434=INDEX(EUconst_SubinstallationCessation,1),10,IF(AB434=INDEX(EUconst_SubinstallationCessation,2),1,MATCH(AB434,EUconst_Periods,0)))),10)</f>
        <v/>
      </c>
      <c r="AD434" s="116"/>
      <c r="AE434" s="484" t="b">
        <f>AND(CNTR_ExistSubInstEntries,I434="")</f>
        <v>1</v>
      </c>
      <c r="AF434" s="116"/>
    </row>
    <row r="435" spans="1:32" ht="12.75" customHeight="1" x14ac:dyDescent="0.2">
      <c r="C435" s="485"/>
      <c r="D435" s="183"/>
      <c r="E435" s="1161" t="str">
        <f>Translations!$B$617</f>
        <v>Nazwa podinstalacji/innego procesu jest wyświetlana automatycznie na podstawie danych wprowadzonych w arkuszu „c_CNPSummary”.</v>
      </c>
      <c r="F435" s="1277"/>
      <c r="G435" s="1277"/>
      <c r="H435" s="1277"/>
      <c r="I435" s="1277"/>
      <c r="J435" s="1277"/>
      <c r="K435" s="1277"/>
      <c r="L435" s="1277"/>
      <c r="M435" s="1277"/>
      <c r="N435" s="1278"/>
      <c r="P435" s="344"/>
      <c r="Q435" s="344"/>
      <c r="R435" s="344"/>
      <c r="S435" s="195"/>
    </row>
    <row r="436" spans="1:32" ht="5.0999999999999996" customHeight="1" x14ac:dyDescent="0.2">
      <c r="A436" s="147"/>
      <c r="B436" s="173"/>
      <c r="C436" s="486"/>
      <c r="D436" s="345"/>
      <c r="E436" s="456"/>
      <c r="F436" s="456"/>
      <c r="G436" s="456"/>
      <c r="H436" s="487"/>
      <c r="I436" s="20"/>
      <c r="J436" s="20"/>
      <c r="K436" s="21"/>
      <c r="L436" s="20"/>
      <c r="M436" s="20"/>
      <c r="N436" s="22"/>
      <c r="P436" s="488"/>
      <c r="Q436" s="344"/>
      <c r="R436" s="344"/>
      <c r="S436" s="195"/>
    </row>
    <row r="437" spans="1:32" ht="12.75" customHeight="1" x14ac:dyDescent="0.2">
      <c r="C437" s="486"/>
      <c r="D437" s="247" t="s">
        <v>114</v>
      </c>
      <c r="E437" s="266" t="str">
        <f>Translations!$B$618</f>
        <v>Rzeczywiste emisje</v>
      </c>
      <c r="F437" s="489"/>
      <c r="G437" s="490"/>
      <c r="H437" s="491"/>
      <c r="N437" s="492"/>
      <c r="P437" s="344"/>
      <c r="Q437" s="344"/>
      <c r="R437" s="344"/>
      <c r="S437" s="195"/>
    </row>
    <row r="438" spans="1:32" ht="15" customHeight="1" x14ac:dyDescent="0.2">
      <c r="C438" s="486"/>
      <c r="D438" s="247"/>
      <c r="E438" s="852" t="str">
        <f>Translations!$B$619</f>
        <v>Proszę podać rzeczywiste indywidualne poziomy emisji (zgodnie z emisjami przypisanymi zgodnie z zasadami FAR i MRR) na koniec każdego pięcioletniego okresu.</v>
      </c>
      <c r="F438" s="852"/>
      <c r="G438" s="852"/>
      <c r="H438" s="852"/>
      <c r="I438" s="852"/>
      <c r="J438" s="852"/>
      <c r="K438" s="852"/>
      <c r="L438" s="852"/>
      <c r="M438" s="852"/>
      <c r="N438" s="1246"/>
      <c r="P438" s="344"/>
      <c r="Q438" s="344"/>
      <c r="R438" s="344"/>
      <c r="S438" s="195"/>
    </row>
    <row r="439" spans="1:32" ht="38.25" customHeight="1" x14ac:dyDescent="0.2">
      <c r="C439" s="486"/>
      <c r="D439" s="247"/>
      <c r="E439" s="852" t="str">
        <f>Translations!$B$620</f>
        <v xml:space="preserve">Indywidualne poziomy emisji powinny zostać obliczone poprzez podzielenie przypisanych emisji przez poziom działalności, obie wartości oparte na odpowiednich zasadach FAR, zgodnie z danymi wprowadzonymi w raportach ALC za dany rok. W przypadku procesów  nie objętych wskaźnikiem emisyjności podinstalacji, prosimy upewnić się, że emisje odnoszą się do odpowiednich jednostek produkcji wskazanych w arkuszu [C.I.3] ostatniego PNK. </v>
      </c>
      <c r="F439" s="852"/>
      <c r="G439" s="852"/>
      <c r="H439" s="852"/>
      <c r="I439" s="852"/>
      <c r="J439" s="852"/>
      <c r="K439" s="852"/>
      <c r="L439" s="852"/>
      <c r="M439" s="852"/>
      <c r="N439" s="1246"/>
      <c r="P439" s="344"/>
      <c r="Q439" s="344"/>
      <c r="R439" s="344"/>
      <c r="S439" s="195"/>
    </row>
    <row r="440" spans="1:32" ht="12.75" customHeight="1" x14ac:dyDescent="0.2">
      <c r="C440" s="486"/>
      <c r="D440" s="247"/>
      <c r="E440" s="852" t="str">
        <f>Translations!$B$621</f>
        <v>Dodatkowo, wprowadzenie danych dla bezwzględnych emisji, wyrażonych w t CO2e, jest obowiązkowe, jeśli bezwzględne wielkości emisji zostały wymienione w ostatnim PNK.</v>
      </c>
      <c r="F440" s="852"/>
      <c r="G440" s="852"/>
      <c r="H440" s="852"/>
      <c r="I440" s="852"/>
      <c r="J440" s="852"/>
      <c r="K440" s="852"/>
      <c r="L440" s="852"/>
      <c r="M440" s="852"/>
      <c r="N440" s="1246"/>
      <c r="P440" s="344"/>
      <c r="Q440" s="344"/>
      <c r="R440" s="344"/>
      <c r="S440" s="195"/>
      <c r="Y440" s="493" t="str">
        <f>Translations!$B$265</f>
        <v>Okresy</v>
      </c>
      <c r="Z440" s="494">
        <v>1</v>
      </c>
      <c r="AA440" s="244">
        <v>2</v>
      </c>
      <c r="AB440" s="244">
        <v>3</v>
      </c>
      <c r="AC440" s="244">
        <v>4</v>
      </c>
      <c r="AD440" s="244">
        <v>5</v>
      </c>
      <c r="AE440" s="244">
        <v>6</v>
      </c>
    </row>
    <row r="441" spans="1:32" ht="12.75" customHeight="1" x14ac:dyDescent="0.2">
      <c r="C441" s="486"/>
      <c r="D441" s="247"/>
      <c r="E441" s="852" t="str">
        <f>Translations!$B$622</f>
        <v>Jeśli zgodnie z PNK zaplanowano zaprzestanie działalności podinstalacji w danym pięcioletnim okresie, prosimy o potwierdzenie, że podinstalacja zakończyła działalność.</v>
      </c>
      <c r="F441" s="852"/>
      <c r="G441" s="852"/>
      <c r="H441" s="852"/>
      <c r="I441" s="852"/>
      <c r="J441" s="852"/>
      <c r="K441" s="852"/>
      <c r="L441" s="852"/>
      <c r="M441" s="852"/>
      <c r="N441" s="1246"/>
      <c r="P441" s="344"/>
      <c r="Q441" s="344"/>
      <c r="R441" s="344"/>
      <c r="S441" s="195"/>
    </row>
    <row r="442" spans="1:32" ht="12.75" customHeight="1" x14ac:dyDescent="0.2">
      <c r="A442" s="147"/>
      <c r="B442" s="173"/>
      <c r="C442" s="486"/>
      <c r="D442" s="345"/>
      <c r="F442" s="269"/>
      <c r="G442" s="495"/>
      <c r="H442" s="348" t="str">
        <f>Translations!$B$401</f>
        <v>Jednostka</v>
      </c>
      <c r="I442" s="272">
        <f t="shared" ref="I442" si="615">INDEX(EUconst_EndOfPeriods,Z440)</f>
        <v>2025</v>
      </c>
      <c r="J442" s="270">
        <f t="shared" ref="J442" si="616">INDEX(EUconst_EndOfPeriods,AA440)</f>
        <v>2030</v>
      </c>
      <c r="K442" s="270">
        <f t="shared" ref="K442" si="617">INDEX(EUconst_EndOfPeriods,AB440)</f>
        <v>2035</v>
      </c>
      <c r="L442" s="270">
        <f t="shared" ref="L442" si="618">INDEX(EUconst_EndOfPeriods,AC440)</f>
        <v>2040</v>
      </c>
      <c r="M442" s="270">
        <f t="shared" ref="M442" si="619">INDEX(EUconst_EndOfPeriods,AD440)</f>
        <v>2045</v>
      </c>
      <c r="N442" s="270">
        <f t="shared" ref="N442" si="620">INDEX(EUconst_EndOfPeriods,AE440)</f>
        <v>2050</v>
      </c>
      <c r="W442" s="110" t="s">
        <v>711</v>
      </c>
      <c r="Z442" s="469">
        <f t="shared" ref="Z442" si="621">I442</f>
        <v>2025</v>
      </c>
      <c r="AA442" s="469">
        <f t="shared" ref="AA442" si="622">J442</f>
        <v>2030</v>
      </c>
      <c r="AB442" s="469">
        <f t="shared" ref="AB442" si="623">K442</f>
        <v>2035</v>
      </c>
      <c r="AC442" s="469">
        <f t="shared" ref="AC442" si="624">L442</f>
        <v>2040</v>
      </c>
      <c r="AD442" s="469">
        <f t="shared" ref="AD442" si="625">M442</f>
        <v>2045</v>
      </c>
      <c r="AE442" s="469">
        <f t="shared" ref="AE442" si="626">N442</f>
        <v>2050</v>
      </c>
    </row>
    <row r="443" spans="1:32" ht="12.75" customHeight="1" x14ac:dyDescent="0.2">
      <c r="A443" s="147"/>
      <c r="B443" s="173"/>
      <c r="C443" s="486"/>
      <c r="D443" s="337" t="s">
        <v>117</v>
      </c>
      <c r="E443" s="1269" t="str">
        <f>Translations!$B$623</f>
        <v>Rzeczywiste specyficzne emisje</v>
      </c>
      <c r="F443" s="1269"/>
      <c r="G443" s="1279"/>
      <c r="H443" s="497" t="str">
        <f>H457</f>
        <v/>
      </c>
      <c r="I443" s="103"/>
      <c r="J443" s="104"/>
      <c r="K443" s="104"/>
      <c r="L443" s="104"/>
      <c r="M443" s="104"/>
      <c r="N443" s="104"/>
      <c r="P443" s="275" t="str">
        <f>EUConst_SpecEm&amp;I434</f>
        <v>SpecEm_</v>
      </c>
      <c r="W443" s="340" t="str">
        <f>I434</f>
        <v/>
      </c>
      <c r="Y443" s="110" t="s">
        <v>808</v>
      </c>
      <c r="Z443" s="469" t="b">
        <f>AND(CNTR_ExistSubInstEntries,OR($W443="",INDEX($Z:$Z,MATCH(EUconst_StartRow&amp;$W443,$X:$X,0))&gt;COLUMNS($Z442:Z442),INDEX($AC:$AC,MATCH(EUconst_CessationRow&amp;$W443,$AA:$AA,0))&lt;=COLUMNS($Z442:Z442),CNTR_CNRPeriodNr&lt;COLUMNS($Z442:Z442)))</f>
        <v>1</v>
      </c>
      <c r="AA443" s="469" t="b">
        <f>AND(CNTR_ExistSubInstEntries,OR($W443="",INDEX($Z:$Z,MATCH(EUconst_StartRow&amp;$W443,$X:$X,0))&gt;COLUMNS($Z442:AA442),INDEX($AC:$AC,MATCH(EUconst_CessationRow&amp;$W443,$AA:$AA,0))&lt;=COLUMNS($Z442:AA442),CNTR_CNRPeriodNr&lt;COLUMNS($Z442:AA442)))</f>
        <v>1</v>
      </c>
      <c r="AB443" s="469" t="b">
        <f>AND(CNTR_ExistSubInstEntries,OR($W443="",INDEX($Z:$Z,MATCH(EUconst_StartRow&amp;$W443,$X:$X,0))&gt;COLUMNS($Z442:AB442),INDEX($AC:$AC,MATCH(EUconst_CessationRow&amp;$W443,$AA:$AA,0))&lt;=COLUMNS($Z442:AB442),CNTR_CNRPeriodNr&lt;COLUMNS($Z442:AB442)))</f>
        <v>1</v>
      </c>
      <c r="AC443" s="469" t="b">
        <f>AND(CNTR_ExistSubInstEntries,OR($W443="",INDEX($Z:$Z,MATCH(EUconst_StartRow&amp;$W443,$X:$X,0))&gt;COLUMNS($Z442:AC442),INDEX($AC:$AC,MATCH(EUconst_CessationRow&amp;$W443,$AA:$AA,0))&lt;=COLUMNS($Z442:AC442),CNTR_CNRPeriodNr&lt;COLUMNS($Z442:AC442)))</f>
        <v>1</v>
      </c>
      <c r="AD443" s="469" t="b">
        <f>AND(CNTR_ExistSubInstEntries,OR($W443="",INDEX($Z:$Z,MATCH(EUconst_StartRow&amp;$W443,$X:$X,0))&gt;COLUMNS($Z442:AD442),INDEX($AC:$AC,MATCH(EUconst_CessationRow&amp;$W443,$AA:$AA,0))&lt;=COLUMNS($Z442:AD442),CNTR_CNRPeriodNr&lt;COLUMNS($Z442:AD442)))</f>
        <v>1</v>
      </c>
      <c r="AE443" s="469" t="b">
        <f>AND(CNTR_ExistSubInstEntries,OR($W443="",INDEX($Z:$Z,MATCH(EUconst_StartRow&amp;$W443,$X:$X,0))&gt;COLUMNS($Z442:AE442),INDEX($AC:$AC,MATCH(EUconst_CessationRow&amp;$W443,$AA:$AA,0))&lt;=COLUMNS($Z442:AE442),CNTR_CNRPeriodNr&lt;COLUMNS($Z442:AE442)))</f>
        <v>1</v>
      </c>
    </row>
    <row r="444" spans="1:32" ht="12.75" customHeight="1" x14ac:dyDescent="0.2">
      <c r="A444" s="147"/>
      <c r="B444" s="173"/>
      <c r="C444" s="486"/>
      <c r="D444" s="337" t="s">
        <v>118</v>
      </c>
      <c r="E444" s="962" t="str">
        <f>Translations!$B$624</f>
        <v>Rzeczywiste bezwzględne emisje</v>
      </c>
      <c r="F444" s="962"/>
      <c r="G444" s="963"/>
      <c r="H444" s="744" t="str">
        <f>EUconst_tCO2e</f>
        <v>t CO2e</v>
      </c>
      <c r="I444" s="100"/>
      <c r="J444" s="101"/>
      <c r="K444" s="101"/>
      <c r="L444" s="101"/>
      <c r="M444" s="101"/>
      <c r="N444" s="101"/>
      <c r="P444" s="275" t="str">
        <f>EUConst_AbsEm&amp;I434</f>
        <v>AbsEm_</v>
      </c>
      <c r="Q444" s="344"/>
      <c r="R444" s="344"/>
      <c r="S444" s="195"/>
      <c r="W444" s="340" t="str">
        <f>W443</f>
        <v/>
      </c>
      <c r="Z444" s="469" t="b">
        <f>AND(CNTR_ExistSubInstEntries,OR($W444="",INDEX($Z:$Z,MATCH(EUconst_StartRow&amp;$W444,$X:$X,0))&gt;COLUMNS($Z443:Z443),INDEX($AC:$AC,MATCH(EUconst_CessationRow&amp;$W444,$AA:$AA,0))&lt;=COLUMNS($Z443:Z443),CNTR_CNRPeriodNr&lt;COLUMNS($Z443:Z443),SUM(I459:N459)=0))</f>
        <v>1</v>
      </c>
      <c r="AA444" s="469" t="b">
        <f>AND(CNTR_ExistSubInstEntries,OR($W444="",INDEX($Z:$Z,MATCH(EUconst_StartRow&amp;$W444,$X:$X,0))&gt;COLUMNS($Z443:AA443),INDEX($AC:$AC,MATCH(EUconst_CessationRow&amp;$W444,$AA:$AA,0))&lt;=COLUMNS($Z443:AA443),CNTR_CNRPeriodNr&lt;COLUMNS($Z443:AA443),SUM(I459:N459)=0))</f>
        <v>1</v>
      </c>
      <c r="AB444" s="469" t="b">
        <f>AND(CNTR_ExistSubInstEntries,OR($W444="",INDEX($Z:$Z,MATCH(EUconst_StartRow&amp;$W444,$X:$X,0))&gt;COLUMNS($Z443:AB443),INDEX($AC:$AC,MATCH(EUconst_CessationRow&amp;$W444,$AA:$AA,0))&lt;=COLUMNS($Z443:AB443),CNTR_CNRPeriodNr&lt;COLUMNS($Z443:AB443),SUM(I459:N459)=0))</f>
        <v>1</v>
      </c>
      <c r="AC444" s="469" t="b">
        <f>AND(CNTR_ExistSubInstEntries,OR($W444="",INDEX($Z:$Z,MATCH(EUconst_StartRow&amp;$W444,$X:$X,0))&gt;COLUMNS($Z443:AC443),INDEX($AC:$AC,MATCH(EUconst_CessationRow&amp;$W444,$AA:$AA,0))&lt;=COLUMNS($Z443:AC443),CNTR_CNRPeriodNr&lt;COLUMNS($Z443:AC443),SUM(I459:N459)=0))</f>
        <v>1</v>
      </c>
      <c r="AD444" s="469" t="b">
        <f>AND(CNTR_ExistSubInstEntries,OR($W444="",INDEX($Z:$Z,MATCH(EUconst_StartRow&amp;$W444,$X:$X,0))&gt;COLUMNS($Z443:AD443),INDEX($AC:$AC,MATCH(EUconst_CessationRow&amp;$W444,$AA:$AA,0))&lt;=COLUMNS($Z443:AD443),CNTR_CNRPeriodNr&lt;COLUMNS($Z443:AD443),SUM(I459:N459)=0))</f>
        <v>1</v>
      </c>
      <c r="AE444" s="469" t="b">
        <f>AND(CNTR_ExistSubInstEntries,OR($W444="",INDEX($Z:$Z,MATCH(EUconst_StartRow&amp;$W444,$X:$X,0))&gt;COLUMNS($Z443:AE443),INDEX($AC:$AC,MATCH(EUconst_CessationRow&amp;$W444,$AA:$AA,0))&lt;=COLUMNS($Z443:AE443),CNTR_CNRPeriodNr&lt;COLUMNS($Z443:AE443),SUM(I459:N459)=0))</f>
        <v>1</v>
      </c>
    </row>
    <row r="445" spans="1:32" ht="12.75" customHeight="1" x14ac:dyDescent="0.2">
      <c r="A445" s="147"/>
      <c r="B445" s="173"/>
      <c r="C445" s="486"/>
      <c r="D445" s="337" t="s">
        <v>119</v>
      </c>
      <c r="E445" s="1269" t="str">
        <f>Translations!$B$625</f>
        <v>Sub-installation ceased operation</v>
      </c>
      <c r="F445" s="1269"/>
      <c r="G445" s="1269"/>
      <c r="H445" s="1270"/>
      <c r="I445" s="91"/>
      <c r="J445" s="92"/>
      <c r="K445" s="92"/>
      <c r="L445" s="92"/>
      <c r="M445" s="92"/>
      <c r="N445" s="92"/>
      <c r="P445" s="275" t="str">
        <f>EUconst_Cessation&amp;"_"&amp;I434</f>
        <v>Zaprzestanie_</v>
      </c>
      <c r="W445" s="340" t="str">
        <f>W444</f>
        <v/>
      </c>
      <c r="Y445" s="110" t="s">
        <v>1388</v>
      </c>
      <c r="Z445" s="469" t="b">
        <f>AND(CNTR_ExistSubInstEntries,OR(Z440&lt;&gt;$AC434,CNTR_CNRPeriodNr&lt;COLUMNS($Z442:Z442)))</f>
        <v>1</v>
      </c>
      <c r="AA445" s="469" t="b">
        <f>AND(CNTR_ExistSubInstEntries,OR(AA440&lt;&gt;$AC434,CNTR_CNRPeriodNr&lt;COLUMNS($Z442:AA442)))</f>
        <v>1</v>
      </c>
      <c r="AB445" s="469" t="b">
        <f>AND(CNTR_ExistSubInstEntries,OR(AB440&lt;&gt;$AC434,CNTR_CNRPeriodNr&lt;COLUMNS($Z442:AB442)))</f>
        <v>1</v>
      </c>
      <c r="AC445" s="469" t="b">
        <f>AND(CNTR_ExistSubInstEntries,OR(AC440&lt;&gt;$AC434,CNTR_CNRPeriodNr&lt;COLUMNS($Z442:AC442)))</f>
        <v>1</v>
      </c>
      <c r="AD445" s="469" t="b">
        <f>AND(CNTR_ExistSubInstEntries,OR(AD440&lt;&gt;$AC434,CNTR_CNRPeriodNr&lt;COLUMNS($Z442:AD442)))</f>
        <v>1</v>
      </c>
      <c r="AE445" s="469" t="b">
        <f>AND(CNTR_ExistSubInstEntries,OR(AE440&lt;&gt;$AC434,CNTR_CNRPeriodNr&lt;COLUMNS($Z442:AE442)))</f>
        <v>1</v>
      </c>
    </row>
    <row r="446" spans="1:32" ht="5.0999999999999996" customHeight="1" x14ac:dyDescent="0.2">
      <c r="C446" s="486"/>
      <c r="D446" s="1144"/>
      <c r="E446" s="1144"/>
      <c r="F446" s="1144"/>
      <c r="G446" s="1144"/>
      <c r="H446" s="1144"/>
      <c r="I446" s="1144"/>
      <c r="J446" s="1144"/>
      <c r="K446" s="1144"/>
      <c r="L446" s="1144"/>
      <c r="M446" s="1144"/>
      <c r="N446" s="1257"/>
    </row>
    <row r="447" spans="1:32" ht="12.75" customHeight="1" x14ac:dyDescent="0.2">
      <c r="C447" s="486"/>
      <c r="D447" s="247" t="s">
        <v>115</v>
      </c>
      <c r="E447" s="266" t="str">
        <f>Translations!$B$626</f>
        <v>Rzeczywiste względne emisje</v>
      </c>
      <c r="H447" s="498"/>
      <c r="L447" s="499"/>
      <c r="N447" s="492"/>
      <c r="P447" s="488"/>
      <c r="Q447" s="344"/>
      <c r="R447" s="500"/>
      <c r="S447" s="195"/>
    </row>
    <row r="448" spans="1:32" ht="25.5" customHeight="1" x14ac:dyDescent="0.2">
      <c r="C448" s="486"/>
      <c r="D448" s="354"/>
      <c r="E448" s="852" t="str">
        <f>Translations!$B$627</f>
        <v>Redukcja rzeczywistych specyficznych emisji w stosunku do wartości bazowej oraz w stosunku do wskaźnika emisyjności dla produktu są obliczane automatycznie na podstawie danych dotyczących rzeczywistych specyficznych emisji, wprowadzonych w lit. (c) powyżej.</v>
      </c>
      <c r="F448" s="852"/>
      <c r="G448" s="852"/>
      <c r="H448" s="852"/>
      <c r="I448" s="852"/>
      <c r="J448" s="852"/>
      <c r="K448" s="852"/>
      <c r="L448" s="852"/>
      <c r="M448" s="852"/>
      <c r="N448" s="1246"/>
    </row>
    <row r="449" spans="1:31" ht="25.5" customHeight="1" x14ac:dyDescent="0.2">
      <c r="C449" s="486"/>
      <c r="D449" s="354"/>
      <c r="E449" s="354"/>
      <c r="F449" s="354"/>
      <c r="G449" s="354"/>
      <c r="H449" s="355" t="str">
        <f>Translations!$B$271</f>
        <v>Wartość wyjściowa</v>
      </c>
      <c r="I449" s="1258">
        <f t="shared" ref="I449" si="627">INDEX(EUconst_EndOfPeriods,Z440)</f>
        <v>2025</v>
      </c>
      <c r="J449" s="943">
        <f t="shared" ref="J449" si="628">INDEX(EUconst_EndOfPeriods,AA440)</f>
        <v>2030</v>
      </c>
      <c r="K449" s="943">
        <f t="shared" ref="K449" si="629">INDEX(EUconst_EndOfPeriods,AB440)</f>
        <v>2035</v>
      </c>
      <c r="L449" s="943">
        <f t="shared" ref="L449" si="630">INDEX(EUconst_EndOfPeriods,AC440)</f>
        <v>2040</v>
      </c>
      <c r="M449" s="943">
        <f t="shared" ref="M449" si="631">INDEX(EUconst_EndOfPeriods,AD440)</f>
        <v>2045</v>
      </c>
      <c r="N449" s="943">
        <f t="shared" ref="N449" si="632">INDEX(EUconst_EndOfPeriods,AE440)</f>
        <v>2050</v>
      </c>
    </row>
    <row r="450" spans="1:31" ht="12.75" customHeight="1" x14ac:dyDescent="0.2">
      <c r="C450" s="486"/>
      <c r="D450" s="354"/>
      <c r="E450" s="354"/>
      <c r="F450" s="354"/>
      <c r="G450" s="354"/>
      <c r="H450" s="361" t="str">
        <f>H443</f>
        <v/>
      </c>
      <c r="I450" s="1259"/>
      <c r="J450" s="944"/>
      <c r="K450" s="944"/>
      <c r="L450" s="944"/>
      <c r="M450" s="944"/>
      <c r="N450" s="944"/>
      <c r="W450" s="110" t="s">
        <v>711</v>
      </c>
      <c r="Z450" s="469">
        <f>I449</f>
        <v>2025</v>
      </c>
      <c r="AA450" s="469">
        <f t="shared" ref="AA450" si="633">J449</f>
        <v>2030</v>
      </c>
      <c r="AB450" s="469">
        <f t="shared" ref="AB450" si="634">K449</f>
        <v>2035</v>
      </c>
      <c r="AC450" s="469">
        <f t="shared" ref="AC450" si="635">L449</f>
        <v>2040</v>
      </c>
      <c r="AD450" s="469">
        <f t="shared" ref="AD450" si="636">M449</f>
        <v>2045</v>
      </c>
      <c r="AE450" s="469">
        <f t="shared" ref="AE450" si="637">N449</f>
        <v>2050</v>
      </c>
    </row>
    <row r="451" spans="1:31" ht="12.75" customHeight="1" x14ac:dyDescent="0.2">
      <c r="A451" s="147"/>
      <c r="B451" s="173"/>
      <c r="C451" s="486"/>
      <c r="D451" s="337" t="s">
        <v>117</v>
      </c>
      <c r="E451" s="931" t="str">
        <f>Translations!$B$272</f>
        <v>W odniesieniu do wartości bazowej</v>
      </c>
      <c r="F451" s="931"/>
      <c r="G451" s="932"/>
      <c r="H451" s="58" t="str">
        <f>H465</f>
        <v/>
      </c>
      <c r="I451" s="18" t="str">
        <f t="shared" ref="I451" si="638">IF(OR(Z451,I443=""),"",IF($H451=0,Euconst_NA,I443/$H451))</f>
        <v/>
      </c>
      <c r="J451" s="12" t="str">
        <f t="shared" ref="J451" si="639">IF(OR(AA451,J443=""),"",IF($H451=0,Euconst_NA,J443/$H451))</f>
        <v/>
      </c>
      <c r="K451" s="12" t="str">
        <f t="shared" ref="K451" si="640">IF(OR(AB451,K443=""),"",IF($H451=0,Euconst_NA,K443/$H451))</f>
        <v/>
      </c>
      <c r="L451" s="12" t="str">
        <f t="shared" ref="L451" si="641">IF(OR(AC451,L443=""),"",IF($H451=0,Euconst_NA,L443/$H451))</f>
        <v/>
      </c>
      <c r="M451" s="12" t="str">
        <f t="shared" ref="M451" si="642">IF(OR(AD451,M443=""),"",IF($H451=0,Euconst_NA,M443/$H451))</f>
        <v/>
      </c>
      <c r="N451" s="12" t="str">
        <f t="shared" ref="N451" si="643">IF(OR(AE451,N443=""),"",IF($H451=0,Euconst_NA,N443/$H451))</f>
        <v/>
      </c>
      <c r="P451" s="275" t="str">
        <f>EUconst_SpecEmRelToBaseline&amp;I434</f>
        <v>SpecEmBL_</v>
      </c>
      <c r="Q451" s="344"/>
      <c r="R451" s="344"/>
      <c r="S451" s="195"/>
      <c r="W451" s="340" t="str">
        <f>I434</f>
        <v/>
      </c>
      <c r="Y451" s="110" t="s">
        <v>808</v>
      </c>
      <c r="Z451" s="469" t="b">
        <f>AND(CNTR_ExistSubInstEntries,OR($W451="",INDEX($Z:$Z,MATCH(EUconst_StartRow&amp;$W451,$X:$X,0))&gt;COLUMNS($Z450:Z450),INDEX($AC:$AC,MATCH(EUconst_CessationRow&amp;$W451,$AA:$AA,0))&lt;=COLUMNS($Z450:Z450),CNTR_CNRPeriodNr&lt;COLUMNS($Z450:Z450)))</f>
        <v>1</v>
      </c>
      <c r="AA451" s="469" t="b">
        <f>AND(CNTR_ExistSubInstEntries,OR($W451="",INDEX($Z:$Z,MATCH(EUconst_StartRow&amp;$W451,$X:$X,0))&gt;COLUMNS($Z450:AA450),INDEX($AC:$AC,MATCH(EUconst_CessationRow&amp;$W451,$AA:$AA,0))&lt;=COLUMNS($Z450:AA450),CNTR_CNRPeriodNr&lt;COLUMNS($Z450:AA450)))</f>
        <v>1</v>
      </c>
      <c r="AB451" s="469" t="b">
        <f>AND(CNTR_ExistSubInstEntries,OR($W451="",INDEX($Z:$Z,MATCH(EUconst_StartRow&amp;$W451,$X:$X,0))&gt;COLUMNS($Z450:AB450),INDEX($AC:$AC,MATCH(EUconst_CessationRow&amp;$W451,$AA:$AA,0))&lt;=COLUMNS($Z450:AB450),CNTR_CNRPeriodNr&lt;COLUMNS($Z450:AB450)))</f>
        <v>1</v>
      </c>
      <c r="AC451" s="469" t="b">
        <f>AND(CNTR_ExistSubInstEntries,OR($W451="",INDEX($Z:$Z,MATCH(EUconst_StartRow&amp;$W451,$X:$X,0))&gt;COLUMNS($Z450:AC450),INDEX($AC:$AC,MATCH(EUconst_CessationRow&amp;$W451,$AA:$AA,0))&lt;=COLUMNS($Z450:AC450),CNTR_CNRPeriodNr&lt;COLUMNS($Z450:AC450)))</f>
        <v>1</v>
      </c>
      <c r="AD451" s="469" t="b">
        <f>AND(CNTR_ExistSubInstEntries,OR($W451="",INDEX($Z:$Z,MATCH(EUconst_StartRow&amp;$W451,$X:$X,0))&gt;COLUMNS($Z450:AD450),INDEX($AC:$AC,MATCH(EUconst_CessationRow&amp;$W451,$AA:$AA,0))&lt;=COLUMNS($Z450:AD450),CNTR_CNRPeriodNr&lt;COLUMNS($Z450:AD450)))</f>
        <v>1</v>
      </c>
      <c r="AE451" s="469" t="b">
        <f>AND(CNTR_ExistSubInstEntries,OR($W451="",INDEX($Z:$Z,MATCH(EUconst_StartRow&amp;$W451,$X:$X,0))&gt;COLUMNS($Z450:AE450),INDEX($AC:$AC,MATCH(EUconst_CessationRow&amp;$W451,$AA:$AA,0))&lt;=COLUMNS($Z450:AE450),CNTR_CNRPeriodNr&lt;COLUMNS($Z450:AE450)))</f>
        <v>1</v>
      </c>
    </row>
    <row r="452" spans="1:31" ht="12.75" customHeight="1" x14ac:dyDescent="0.2">
      <c r="A452" s="147"/>
      <c r="B452" s="173"/>
      <c r="C452" s="486"/>
      <c r="D452" s="337" t="s">
        <v>118</v>
      </c>
      <c r="E452" s="933" t="str">
        <f>Translations!$B$273</f>
        <v>W odniesieniu do wartości benchmarku</v>
      </c>
      <c r="F452" s="933"/>
      <c r="G452" s="934"/>
      <c r="H452" s="59" t="str">
        <f>H466</f>
        <v/>
      </c>
      <c r="I452" s="11" t="str">
        <f t="shared" ref="I452:N452" si="644">IF(OR(Z452,I443=""),"",IF(OR($H452=0,NOT(ISNUMBER($H452))),Euconst_NA,I443/$H452))</f>
        <v/>
      </c>
      <c r="J452" s="5" t="str">
        <f t="shared" si="644"/>
        <v/>
      </c>
      <c r="K452" s="5" t="str">
        <f t="shared" si="644"/>
        <v/>
      </c>
      <c r="L452" s="5" t="str">
        <f t="shared" si="644"/>
        <v/>
      </c>
      <c r="M452" s="5" t="str">
        <f t="shared" si="644"/>
        <v/>
      </c>
      <c r="N452" s="5" t="str">
        <f t="shared" si="644"/>
        <v/>
      </c>
      <c r="P452" s="275" t="str">
        <f>EUconst_SpecEmRelToBM&amp;I434</f>
        <v>SpecEmBM_</v>
      </c>
      <c r="Q452" s="344"/>
      <c r="R452" s="344"/>
      <c r="S452" s="195"/>
      <c r="W452" s="340" t="str">
        <f>W451</f>
        <v/>
      </c>
      <c r="Z452" s="469" t="b">
        <f>AND(CNTR_ExistSubInstEntries,OR($W452="",INDEX($Z:$Z,MATCH(EUconst_StartRow&amp;$W452,$X:$X,0))&gt;COLUMNS($Z451:Z451),INDEX($AC:$AC,MATCH(EUconst_CessationRow&amp;$W452,$AA:$AA,0))&lt;=COLUMNS($Z451:Z451),CNTR_CNRPeriodNr&lt;COLUMNS($Z451:Z451)))</f>
        <v>1</v>
      </c>
      <c r="AA452" s="469" t="b">
        <f>AND(CNTR_ExistSubInstEntries,OR($W452="",INDEX($Z:$Z,MATCH(EUconst_StartRow&amp;$W452,$X:$X,0))&gt;COLUMNS($Z451:AA451),INDEX($AC:$AC,MATCH(EUconst_CessationRow&amp;$W452,$AA:$AA,0))&lt;=COLUMNS($Z451:AA451),CNTR_CNRPeriodNr&lt;COLUMNS($Z451:AA451)))</f>
        <v>1</v>
      </c>
      <c r="AB452" s="469" t="b">
        <f>AND(CNTR_ExistSubInstEntries,OR($W452="",INDEX($Z:$Z,MATCH(EUconst_StartRow&amp;$W452,$X:$X,0))&gt;COLUMNS($Z451:AB451),INDEX($AC:$AC,MATCH(EUconst_CessationRow&amp;$W452,$AA:$AA,0))&lt;=COLUMNS($Z451:AB451),CNTR_CNRPeriodNr&lt;COLUMNS($Z451:AB451)))</f>
        <v>1</v>
      </c>
      <c r="AC452" s="469" t="b">
        <f>AND(CNTR_ExistSubInstEntries,OR($W452="",INDEX($Z:$Z,MATCH(EUconst_StartRow&amp;$W452,$X:$X,0))&gt;COLUMNS($Z451:AC451),INDEX($AC:$AC,MATCH(EUconst_CessationRow&amp;$W452,$AA:$AA,0))&lt;=COLUMNS($Z451:AC451),CNTR_CNRPeriodNr&lt;COLUMNS($Z451:AC451)))</f>
        <v>1</v>
      </c>
      <c r="AD452" s="469" t="b">
        <f>AND(CNTR_ExistSubInstEntries,OR($W452="",INDEX($Z:$Z,MATCH(EUconst_StartRow&amp;$W452,$X:$X,0))&gt;COLUMNS($Z451:AD451),INDEX($AC:$AC,MATCH(EUconst_CessationRow&amp;$W452,$AA:$AA,0))&lt;=COLUMNS($Z451:AD451),CNTR_CNRPeriodNr&lt;COLUMNS($Z451:AD451)))</f>
        <v>1</v>
      </c>
      <c r="AE452" s="469" t="b">
        <f>AND(CNTR_ExistSubInstEntries,OR($W452="",INDEX($Z:$Z,MATCH(EUconst_StartRow&amp;$W452,$X:$X,0))&gt;COLUMNS($Z451:AE451),INDEX($AC:$AC,MATCH(EUconst_CessationRow&amp;$W452,$AA:$AA,0))&lt;=COLUMNS($Z451:AE451),CNTR_CNRPeriodNr&lt;COLUMNS($Z451:AE451)))</f>
        <v>1</v>
      </c>
    </row>
    <row r="453" spans="1:31" ht="5.0999999999999996" customHeight="1" x14ac:dyDescent="0.2">
      <c r="C453" s="486"/>
      <c r="N453" s="492"/>
      <c r="P453" s="488"/>
      <c r="Q453" s="344"/>
      <c r="R453" s="500"/>
      <c r="S453" s="195"/>
    </row>
    <row r="454" spans="1:31" ht="12.75" customHeight="1" x14ac:dyDescent="0.2">
      <c r="C454" s="486"/>
      <c r="D454" s="247" t="s">
        <v>666</v>
      </c>
      <c r="E454" s="266" t="str">
        <f>Translations!$B$628</f>
        <v>Wartości docelowe wielkości emisji (informacje pobrane z akrusza „c_CNPSummary”)</v>
      </c>
      <c r="F454" s="214"/>
      <c r="G454" s="214"/>
      <c r="H454" s="214"/>
      <c r="I454" s="214"/>
      <c r="J454" s="214"/>
      <c r="K454" s="214"/>
      <c r="L454" s="214"/>
      <c r="M454" s="214"/>
      <c r="N454" s="501"/>
      <c r="P454" s="502"/>
      <c r="Q454" s="502"/>
      <c r="R454" s="344"/>
      <c r="S454" s="195"/>
    </row>
    <row r="455" spans="1:31" ht="5.0999999999999996" customHeight="1" x14ac:dyDescent="0.2">
      <c r="C455" s="486"/>
      <c r="D455" s="1144"/>
      <c r="E455" s="1144"/>
      <c r="F455" s="1144"/>
      <c r="G455" s="1144"/>
      <c r="H455" s="1144"/>
      <c r="I455" s="1144"/>
      <c r="J455" s="1144"/>
      <c r="K455" s="1144"/>
      <c r="L455" s="1144"/>
      <c r="M455" s="1144"/>
      <c r="N455" s="1257"/>
    </row>
    <row r="456" spans="1:31" ht="12.75" customHeight="1" x14ac:dyDescent="0.2">
      <c r="A456" s="147"/>
      <c r="B456" s="173"/>
      <c r="C456" s="486"/>
      <c r="D456" s="345"/>
      <c r="F456" s="346"/>
      <c r="G456" s="347" t="str">
        <f>Translations!$B$169</f>
        <v>Wartość wyjściowa</v>
      </c>
      <c r="H456" s="348" t="str">
        <f xml:space="preserve"> EUconst_Unit</f>
        <v>Jednostka</v>
      </c>
      <c r="I456" s="272">
        <f t="shared" ref="I456" si="645">INDEX(EUconst_EndOfPeriods,Z440)</f>
        <v>2025</v>
      </c>
      <c r="J456" s="270">
        <f t="shared" ref="J456" si="646">INDEX(EUconst_EndOfPeriods,AA440)</f>
        <v>2030</v>
      </c>
      <c r="K456" s="270">
        <f t="shared" ref="K456" si="647">INDEX(EUconst_EndOfPeriods,AB440)</f>
        <v>2035</v>
      </c>
      <c r="L456" s="270">
        <f t="shared" ref="L456" si="648">INDEX(EUconst_EndOfPeriods,AC440)</f>
        <v>2040</v>
      </c>
      <c r="M456" s="270">
        <f t="shared" ref="M456" si="649">INDEX(EUconst_EndOfPeriods,AD440)</f>
        <v>2045</v>
      </c>
      <c r="N456" s="270">
        <f t="shared" ref="N456" si="650">INDEX(EUconst_EndOfPeriods,AE440)</f>
        <v>2050</v>
      </c>
      <c r="W456" s="110" t="s">
        <v>711</v>
      </c>
      <c r="Z456" s="469">
        <f t="shared" ref="Z456" si="651">I456</f>
        <v>2025</v>
      </c>
      <c r="AA456" s="469">
        <f t="shared" ref="AA456" si="652">J456</f>
        <v>2030</v>
      </c>
      <c r="AB456" s="469">
        <f t="shared" ref="AB456" si="653">K456</f>
        <v>2035</v>
      </c>
      <c r="AC456" s="469">
        <f t="shared" ref="AC456" si="654">L456</f>
        <v>2040</v>
      </c>
      <c r="AD456" s="469">
        <f t="shared" ref="AD456" si="655">M456</f>
        <v>2045</v>
      </c>
      <c r="AE456" s="469">
        <f t="shared" ref="AE456" si="656">N456</f>
        <v>2050</v>
      </c>
    </row>
    <row r="457" spans="1:31" ht="12.75" customHeight="1" x14ac:dyDescent="0.2">
      <c r="A457" s="147"/>
      <c r="B457" s="173"/>
      <c r="C457" s="486"/>
      <c r="D457" s="1260" t="s">
        <v>117</v>
      </c>
      <c r="E457" s="1261" t="str">
        <f>Translations!$B$264</f>
        <v>Wartości docelowe dla specyficznych emisji</v>
      </c>
      <c r="F457" s="1262"/>
      <c r="G457" s="1265" t="str">
        <f>INDEX(c_CNPSummary!G:G,MATCH($P457,c_CNPSummary!$P:$P,0))</f>
        <v/>
      </c>
      <c r="H457" s="1267" t="str">
        <f>INDEX(c_CNPSummary!H:H,MATCH($P457,c_CNPSummary!$P:$P,0))</f>
        <v/>
      </c>
      <c r="I457" s="503" t="str">
        <f>IF(Z457,"",INDEX(c_CNPSummary!I:I,MATCH($P457,c_CNPSummary!$P:$P,0)))</f>
        <v/>
      </c>
      <c r="J457" s="504" t="str">
        <f>IF(AA457,"",INDEX(c_CNPSummary!J:J,MATCH($P457,c_CNPSummary!$P:$P,0)))</f>
        <v/>
      </c>
      <c r="K457" s="504" t="str">
        <f>IF(AB457,"",INDEX(c_CNPSummary!K:K,MATCH($P457,c_CNPSummary!$P:$P,0)))</f>
        <v/>
      </c>
      <c r="L457" s="504" t="str">
        <f>IF(AC457,"",INDEX(c_CNPSummary!L:L,MATCH($P457,c_CNPSummary!$P:$P,0)))</f>
        <v/>
      </c>
      <c r="M457" s="504" t="str">
        <f>IF(AD457,"",INDEX(c_CNPSummary!M:M,MATCH($P457,c_CNPSummary!$P:$P,0)))</f>
        <v/>
      </c>
      <c r="N457" s="504" t="str">
        <f>IF(AE457,"",INDEX(c_CNPSummary!N:N,MATCH($P457,c_CNPSummary!$P:$P,0)))</f>
        <v/>
      </c>
      <c r="P457" s="275" t="str">
        <f>EUConst_Target&amp;I434</f>
        <v>Target_</v>
      </c>
      <c r="W457" s="340" t="str">
        <f>I434</f>
        <v/>
      </c>
      <c r="Y457" s="110" t="s">
        <v>808</v>
      </c>
      <c r="Z457" s="469" t="b">
        <f>AND(CNTR_ExistSubInstEntries,OR($W457="",INDEX($Z:$Z,MATCH(EUconst_StartRow&amp;$W457,$X:$X,0))&gt;COLUMNS($Z456:Z456),INDEX($AC:$AC,MATCH(EUconst_CessationRow&amp;$W457,$AA:$AA,0))&lt;=COLUMNS($Z456:Z456),CNTR_CNRPeriodNr&lt;COLUMNS($Z456:Z456)))</f>
        <v>1</v>
      </c>
      <c r="AA457" s="469" t="b">
        <f>AND(CNTR_ExistSubInstEntries,OR($W457="",INDEX($Z:$Z,MATCH(EUconst_StartRow&amp;$W457,$X:$X,0))&gt;COLUMNS($Z456:AA456),INDEX($AC:$AC,MATCH(EUconst_CessationRow&amp;$W457,$AA:$AA,0))&lt;=COLUMNS($Z456:AA456),CNTR_CNRPeriodNr&lt;COLUMNS($Z456:AA456)))</f>
        <v>1</v>
      </c>
      <c r="AB457" s="469" t="b">
        <f>AND(CNTR_ExistSubInstEntries,OR($W457="",INDEX($Z:$Z,MATCH(EUconst_StartRow&amp;$W457,$X:$X,0))&gt;COLUMNS($Z456:AB456),INDEX($AC:$AC,MATCH(EUconst_CessationRow&amp;$W457,$AA:$AA,0))&lt;=COLUMNS($Z456:AB456),CNTR_CNRPeriodNr&lt;COLUMNS($Z456:AB456)))</f>
        <v>1</v>
      </c>
      <c r="AC457" s="469" t="b">
        <f>AND(CNTR_ExistSubInstEntries,OR($W457="",INDEX($Z:$Z,MATCH(EUconst_StartRow&amp;$W457,$X:$X,0))&gt;COLUMNS($Z456:AC456),INDEX($AC:$AC,MATCH(EUconst_CessationRow&amp;$W457,$AA:$AA,0))&lt;=COLUMNS($Z456:AC456),CNTR_CNRPeriodNr&lt;COLUMNS($Z456:AC456)))</f>
        <v>1</v>
      </c>
      <c r="AD457" s="469" t="b">
        <f>AND(CNTR_ExistSubInstEntries,OR($W457="",INDEX($Z:$Z,MATCH(EUconst_StartRow&amp;$W457,$X:$X,0))&gt;COLUMNS($Z456:AD456),INDEX($AC:$AC,MATCH(EUconst_CessationRow&amp;$W457,$AA:$AA,0))&lt;=COLUMNS($Z456:AD456),CNTR_CNRPeriodNr&lt;COLUMNS($Z456:AD456)))</f>
        <v>1</v>
      </c>
      <c r="AE457" s="469" t="b">
        <f>AND(CNTR_ExistSubInstEntries,OR($W457="",INDEX($Z:$Z,MATCH(EUconst_StartRow&amp;$W457,$X:$X,0))&gt;COLUMNS($Z456:AE456),INDEX($AC:$AC,MATCH(EUconst_CessationRow&amp;$W457,$AA:$AA,0))&lt;=COLUMNS($Z456:AE456),CNTR_CNRPeriodNr&lt;COLUMNS($Z456:AE456)))</f>
        <v>1</v>
      </c>
    </row>
    <row r="458" spans="1:31" ht="9.9499999999999993" customHeight="1" x14ac:dyDescent="0.2">
      <c r="A458" s="147"/>
      <c r="B458" s="173"/>
      <c r="C458" s="486"/>
      <c r="D458" s="1260"/>
      <c r="E458" s="1263"/>
      <c r="F458" s="1264"/>
      <c r="G458" s="1266" t="e">
        <f>INDEX(c_CNPSummary!G:G,MATCH($P458,c_CNPSummary!$P:$P,0))</f>
        <v>#N/A</v>
      </c>
      <c r="H458" s="1268" t="e">
        <f>INDEX(c_CNPSummary!H:H,MATCH($P458,c_CNPSummary!$P:$P,0))</f>
        <v>#N/A</v>
      </c>
      <c r="I458" s="505" t="str">
        <f>IF(OR(Z458,$G457="",$G457=0),"",REPT("|",SUM(I457)/$G457*28))</f>
        <v/>
      </c>
      <c r="J458" s="506" t="str">
        <f t="shared" ref="J458" si="657">IF(OR(AA458,$G457="",$G457=0),"",REPT("|",SUM(J457)/$G457*28))</f>
        <v/>
      </c>
      <c r="K458" s="506" t="str">
        <f t="shared" ref="K458" si="658">IF(OR(AB458,$G457="",$G457=0),"",REPT("|",SUM(K457)/$G457*28))</f>
        <v/>
      </c>
      <c r="L458" s="506" t="str">
        <f t="shared" ref="L458" si="659">IF(OR(AC458,$G457="",$G457=0),"",REPT("|",SUM(L457)/$G457*28))</f>
        <v/>
      </c>
      <c r="M458" s="506" t="str">
        <f t="shared" ref="M458" si="660">IF(OR(AD458,$G457="",$G457=0),"",REPT("|",SUM(M457)/$G457*28))</f>
        <v/>
      </c>
      <c r="N458" s="506" t="str">
        <f t="shared" ref="N458" si="661">IF(OR(AE458,$G457="",$G457=0),"",REPT("|",SUM(N457)/$G457*28))</f>
        <v/>
      </c>
      <c r="P458" s="507"/>
      <c r="Q458" s="344"/>
      <c r="R458" s="344"/>
      <c r="S458" s="508"/>
      <c r="W458" s="340" t="str">
        <f>W457</f>
        <v/>
      </c>
      <c r="Z458" s="469" t="b">
        <f>AND(CNTR_ExistSubInstEntries,OR($W458="",INDEX($Z:$Z,MATCH(EUconst_StartRow&amp;$W458,$X:$X,0))&gt;COLUMNS($Z457:Z457),INDEX($AC:$AC,MATCH(EUconst_CessationRow&amp;$W458,$AA:$AA,0))&lt;=COLUMNS($Z457:Z457),CNTR_CNRPeriodNr&lt;COLUMNS($Z457:Z457)))</f>
        <v>1</v>
      </c>
      <c r="AA458" s="469" t="b">
        <f>AND(CNTR_ExistSubInstEntries,OR($W458="",INDEX($Z:$Z,MATCH(EUconst_StartRow&amp;$W458,$X:$X,0))&gt;COLUMNS($Z457:AA457),INDEX($AC:$AC,MATCH(EUconst_CessationRow&amp;$W458,$AA:$AA,0))&lt;=COLUMNS($Z457:AA457),CNTR_CNRPeriodNr&lt;COLUMNS($Z457:AA457)))</f>
        <v>1</v>
      </c>
      <c r="AB458" s="469" t="b">
        <f>AND(CNTR_ExistSubInstEntries,OR($W458="",INDEX($Z:$Z,MATCH(EUconst_StartRow&amp;$W458,$X:$X,0))&gt;COLUMNS($Z457:AB457),INDEX($AC:$AC,MATCH(EUconst_CessationRow&amp;$W458,$AA:$AA,0))&lt;=COLUMNS($Z457:AB457),CNTR_CNRPeriodNr&lt;COLUMNS($Z457:AB457)))</f>
        <v>1</v>
      </c>
      <c r="AC458" s="469" t="b">
        <f>AND(CNTR_ExistSubInstEntries,OR($W458="",INDEX($Z:$Z,MATCH(EUconst_StartRow&amp;$W458,$X:$X,0))&gt;COLUMNS($Z457:AC457),INDEX($AC:$AC,MATCH(EUconst_CessationRow&amp;$W458,$AA:$AA,0))&lt;=COLUMNS($Z457:AC457),CNTR_CNRPeriodNr&lt;COLUMNS($Z457:AC457)))</f>
        <v>1</v>
      </c>
      <c r="AD458" s="469" t="b">
        <f>AND(CNTR_ExistSubInstEntries,OR($W458="",INDEX($Z:$Z,MATCH(EUconst_StartRow&amp;$W458,$X:$X,0))&gt;COLUMNS($Z457:AD457),INDEX($AC:$AC,MATCH(EUconst_CessationRow&amp;$W458,$AA:$AA,0))&lt;=COLUMNS($Z457:AD457),CNTR_CNRPeriodNr&lt;COLUMNS($Z457:AD457)))</f>
        <v>1</v>
      </c>
      <c r="AE458" s="469" t="b">
        <f>AND(CNTR_ExistSubInstEntries,OR($W458="",INDEX($Z:$Z,MATCH(EUconst_StartRow&amp;$W458,$X:$X,0))&gt;COLUMNS($Z457:AE457),INDEX($AC:$AC,MATCH(EUconst_CessationRow&amp;$W458,$AA:$AA,0))&lt;=COLUMNS($Z457:AE457),CNTR_CNRPeriodNr&lt;COLUMNS($Z457:AE457)))</f>
        <v>1</v>
      </c>
    </row>
    <row r="459" spans="1:31" ht="12.75" customHeight="1" x14ac:dyDescent="0.2">
      <c r="A459" s="147"/>
      <c r="B459" s="173"/>
      <c r="C459" s="486"/>
      <c r="D459" s="337" t="s">
        <v>118</v>
      </c>
      <c r="E459" s="962" t="str">
        <f>Translations!$B$268</f>
        <v>Wartości docelowe bezwzględnej wielkości emisji</v>
      </c>
      <c r="F459" s="963"/>
      <c r="G459" s="509" t="str">
        <f>INDEX(c_CNPSummary!G:G,MATCH($P459,c_CNPSummary!$P:$P,0))</f>
        <v/>
      </c>
      <c r="H459" s="510" t="str">
        <f>INDEX(c_CNPSummary!H:H,MATCH($P459,c_CNPSummary!$P:$P,0))</f>
        <v>t CO2e</v>
      </c>
      <c r="I459" s="511" t="str">
        <f>IF(Z459,"",INDEX(c_CNPSummary!I:I,MATCH($P459,c_CNPSummary!$P:$P,0)))</f>
        <v/>
      </c>
      <c r="J459" s="509" t="str">
        <f>IF(AA459,"",INDEX(c_CNPSummary!J:J,MATCH($P459,c_CNPSummary!$P:$P,0)))</f>
        <v/>
      </c>
      <c r="K459" s="509" t="str">
        <f>IF(AB459,"",INDEX(c_CNPSummary!K:K,MATCH($P459,c_CNPSummary!$P:$P,0)))</f>
        <v/>
      </c>
      <c r="L459" s="509" t="str">
        <f>IF(AC459,"",INDEX(c_CNPSummary!L:L,MATCH($P459,c_CNPSummary!$P:$P,0)))</f>
        <v/>
      </c>
      <c r="M459" s="509" t="str">
        <f>IF(AD459,"",INDEX(c_CNPSummary!M:M,MATCH($P459,c_CNPSummary!$P:$P,0)))</f>
        <v/>
      </c>
      <c r="N459" s="509" t="str">
        <f>IF(AE459,"",INDEX(c_CNPSummary!N:N,MATCH($P459,c_CNPSummary!$P:$P,0)))</f>
        <v/>
      </c>
      <c r="P459" s="275" t="str">
        <f>EUConst_TargetAbs&amp;I434</f>
        <v>TargetAbs_</v>
      </c>
      <c r="Q459" s="344"/>
      <c r="R459" s="344"/>
      <c r="S459" s="512"/>
      <c r="W459" s="340" t="str">
        <f t="shared" ref="W459" si="662">W458</f>
        <v/>
      </c>
      <c r="Z459" s="469" t="b">
        <f>AND(CNTR_ExistSubInstEntries,OR($W459="",INDEX($Z:$Z,MATCH(EUconst_StartRow&amp;$W459,$X:$X,0))&gt;COLUMNS($Z458:Z458),INDEX($AC:$AC,MATCH(EUconst_CessationRow&amp;$W459,$AA:$AA,0))&lt;=COLUMNS($Z458:Z458),CNTR_CNRPeriodNr&lt;COLUMNS($Z458:Z458)))</f>
        <v>1</v>
      </c>
      <c r="AA459" s="469" t="b">
        <f>AND(CNTR_ExistSubInstEntries,OR($W459="",INDEX($Z:$Z,MATCH(EUconst_StartRow&amp;$W459,$X:$X,0))&gt;COLUMNS($Z458:AA458),INDEX($AC:$AC,MATCH(EUconst_CessationRow&amp;$W459,$AA:$AA,0))&lt;=COLUMNS($Z458:AA458),CNTR_CNRPeriodNr&lt;COLUMNS($Z458:AA458)))</f>
        <v>1</v>
      </c>
      <c r="AB459" s="469" t="b">
        <f>AND(CNTR_ExistSubInstEntries,OR($W459="",INDEX($Z:$Z,MATCH(EUconst_StartRow&amp;$W459,$X:$X,0))&gt;COLUMNS($Z458:AB458),INDEX($AC:$AC,MATCH(EUconst_CessationRow&amp;$W459,$AA:$AA,0))&lt;=COLUMNS($Z458:AB458),CNTR_CNRPeriodNr&lt;COLUMNS($Z458:AB458)))</f>
        <v>1</v>
      </c>
      <c r="AC459" s="469" t="b">
        <f>AND(CNTR_ExistSubInstEntries,OR($W459="",INDEX($Z:$Z,MATCH(EUconst_StartRow&amp;$W459,$X:$X,0))&gt;COLUMNS($Z458:AC458),INDEX($AC:$AC,MATCH(EUconst_CessationRow&amp;$W459,$AA:$AA,0))&lt;=COLUMNS($Z458:AC458),CNTR_CNRPeriodNr&lt;COLUMNS($Z458:AC458)))</f>
        <v>1</v>
      </c>
      <c r="AD459" s="469" t="b">
        <f>AND(CNTR_ExistSubInstEntries,OR($W459="",INDEX($Z:$Z,MATCH(EUconst_StartRow&amp;$W459,$X:$X,0))&gt;COLUMNS($Z458:AD458),INDEX($AC:$AC,MATCH(EUconst_CessationRow&amp;$W459,$AA:$AA,0))&lt;=COLUMNS($Z458:AD458),CNTR_CNRPeriodNr&lt;COLUMNS($Z458:AD458)))</f>
        <v>1</v>
      </c>
      <c r="AE459" s="469" t="b">
        <f>AND(CNTR_ExistSubInstEntries,OR($W459="",INDEX($Z:$Z,MATCH(EUconst_StartRow&amp;$W459,$X:$X,0))&gt;COLUMNS($Z458:AE458),INDEX($AC:$AC,MATCH(EUconst_CessationRow&amp;$W459,$AA:$AA,0))&lt;=COLUMNS($Z458:AE458),CNTR_CNRPeriodNr&lt;COLUMNS($Z458:AE458)))</f>
        <v>1</v>
      </c>
    </row>
    <row r="460" spans="1:31" ht="5.0999999999999996" customHeight="1" x14ac:dyDescent="0.2">
      <c r="C460" s="486"/>
      <c r="D460" s="1144"/>
      <c r="E460" s="1144"/>
      <c r="F460" s="1144"/>
      <c r="G460" s="1144"/>
      <c r="H460" s="1144"/>
      <c r="I460" s="1144"/>
      <c r="J460" s="1144"/>
      <c r="K460" s="1144"/>
      <c r="L460" s="1144"/>
      <c r="M460" s="1144"/>
      <c r="N460" s="1257"/>
    </row>
    <row r="461" spans="1:31" ht="12.75" customHeight="1" x14ac:dyDescent="0.2">
      <c r="C461" s="486"/>
      <c r="D461" s="247" t="s">
        <v>1430</v>
      </c>
      <c r="E461" s="266" t="str">
        <f>Translations!$B$629</f>
        <v>Wartości docelowe specyficznych względnych wielkości emisji (informacje pobrane z akrusza „c_CNPSummary”)</v>
      </c>
      <c r="H461" s="498"/>
      <c r="L461" s="499"/>
      <c r="N461" s="492"/>
      <c r="P461" s="488"/>
      <c r="Q461" s="344"/>
      <c r="R461" s="500"/>
      <c r="S461" s="195"/>
    </row>
    <row r="462" spans="1:31" ht="5.0999999999999996" customHeight="1" x14ac:dyDescent="0.2">
      <c r="C462" s="486"/>
      <c r="D462" s="1144"/>
      <c r="E462" s="1144"/>
      <c r="F462" s="1144"/>
      <c r="G462" s="1144"/>
      <c r="H462" s="1144"/>
      <c r="I462" s="1144"/>
      <c r="J462" s="1144"/>
      <c r="K462" s="1144"/>
      <c r="L462" s="1144"/>
      <c r="M462" s="1144"/>
      <c r="N462" s="1257"/>
    </row>
    <row r="463" spans="1:31" ht="25.5" customHeight="1" x14ac:dyDescent="0.2">
      <c r="C463" s="486"/>
      <c r="D463" s="354"/>
      <c r="E463" s="354"/>
      <c r="F463" s="354"/>
      <c r="G463" s="354"/>
      <c r="H463" s="355" t="str">
        <f>Translations!$B$271</f>
        <v>Wartość wyjściowa</v>
      </c>
      <c r="I463" s="1258">
        <f t="shared" ref="I463" si="663">INDEX(EUconst_EndOfPeriods,Z440)</f>
        <v>2025</v>
      </c>
      <c r="J463" s="943">
        <f t="shared" ref="J463" si="664">INDEX(EUconst_EndOfPeriods,AA440)</f>
        <v>2030</v>
      </c>
      <c r="K463" s="943">
        <f t="shared" ref="K463" si="665">INDEX(EUconst_EndOfPeriods,AB440)</f>
        <v>2035</v>
      </c>
      <c r="L463" s="943">
        <f t="shared" ref="L463" si="666">INDEX(EUconst_EndOfPeriods,AC440)</f>
        <v>2040</v>
      </c>
      <c r="M463" s="943">
        <f t="shared" ref="M463" si="667">INDEX(EUconst_EndOfPeriods,AD440)</f>
        <v>2045</v>
      </c>
      <c r="N463" s="943">
        <f t="shared" ref="N463" si="668">INDEX(EUconst_EndOfPeriods,AE440)</f>
        <v>2050</v>
      </c>
    </row>
    <row r="464" spans="1:31" ht="12.75" customHeight="1" x14ac:dyDescent="0.2">
      <c r="C464" s="486"/>
      <c r="D464" s="354"/>
      <c r="E464" s="354"/>
      <c r="F464" s="354"/>
      <c r="G464" s="354"/>
      <c r="H464" s="513" t="str">
        <f>H457</f>
        <v/>
      </c>
      <c r="I464" s="1259"/>
      <c r="J464" s="944"/>
      <c r="K464" s="944"/>
      <c r="L464" s="944"/>
      <c r="M464" s="944"/>
      <c r="N464" s="944"/>
      <c r="W464" s="110" t="s">
        <v>711</v>
      </c>
      <c r="Z464" s="469">
        <f>I463</f>
        <v>2025</v>
      </c>
      <c r="AA464" s="469">
        <f t="shared" ref="AA464" si="669">J463</f>
        <v>2030</v>
      </c>
      <c r="AB464" s="469">
        <f t="shared" ref="AB464" si="670">K463</f>
        <v>2035</v>
      </c>
      <c r="AC464" s="469">
        <f t="shared" ref="AC464" si="671">L463</f>
        <v>2040</v>
      </c>
      <c r="AD464" s="469">
        <f t="shared" ref="AD464" si="672">M463</f>
        <v>2045</v>
      </c>
      <c r="AE464" s="469">
        <f t="shared" ref="AE464" si="673">N463</f>
        <v>2050</v>
      </c>
    </row>
    <row r="465" spans="1:31" ht="12.75" customHeight="1" x14ac:dyDescent="0.2">
      <c r="A465" s="147"/>
      <c r="B465" s="173"/>
      <c r="C465" s="486"/>
      <c r="D465" s="337" t="s">
        <v>117</v>
      </c>
      <c r="E465" s="931" t="str">
        <f>Translations!$B$272</f>
        <v>W odniesieniu do wartości bazowej</v>
      </c>
      <c r="F465" s="931"/>
      <c r="G465" s="932"/>
      <c r="H465" s="85" t="str">
        <f>INDEX(c_CNPSummary!H:H,MATCH($P465,c_CNPSummary!$P:$P,0))</f>
        <v/>
      </c>
      <c r="I465" s="86" t="str">
        <f>IF(Z465,"",INDEX(c_CNPSummary!I:I,MATCH($P465,c_CNPSummary!$P:$P,0)))</f>
        <v/>
      </c>
      <c r="J465" s="87" t="str">
        <f>IF(AA465,"",INDEX(c_CNPSummary!J:J,MATCH($P465,c_CNPSummary!$P:$P,0)))</f>
        <v/>
      </c>
      <c r="K465" s="87" t="str">
        <f>IF(AB465,"",INDEX(c_CNPSummary!K:K,MATCH($P465,c_CNPSummary!$P:$P,0)))</f>
        <v/>
      </c>
      <c r="L465" s="87" t="str">
        <f>IF(AC465,"",INDEX(c_CNPSummary!L:L,MATCH($P465,c_CNPSummary!$P:$P,0)))</f>
        <v/>
      </c>
      <c r="M465" s="87" t="str">
        <f>IF(AD465,"",INDEX(c_CNPSummary!M:M,MATCH($P465,c_CNPSummary!$P:$P,0)))</f>
        <v/>
      </c>
      <c r="N465" s="87" t="str">
        <f>IF(AE465,"",INDEX(c_CNPSummary!N:N,MATCH($P465,c_CNPSummary!$P:$P,0)))</f>
        <v/>
      </c>
      <c r="P465" s="275" t="str">
        <f>EUconst_SubRelToBaseline&amp;I434</f>
        <v>RelBL_</v>
      </c>
      <c r="Q465" s="344"/>
      <c r="R465" s="344"/>
      <c r="S465" s="195"/>
      <c r="W465" s="340" t="str">
        <f>I434</f>
        <v/>
      </c>
      <c r="Y465" s="110" t="s">
        <v>808</v>
      </c>
      <c r="Z465" s="469" t="b">
        <f>AND(CNTR_ExistSubInstEntries,OR($W465="",INDEX($Z:$Z,MATCH(EUconst_StartRow&amp;$W465,$X:$X,0))&gt;COLUMNS($Z464:Z464),INDEX($AC:$AC,MATCH(EUconst_CessationRow&amp;$W465,$AA:$AA,0))&lt;=COLUMNS($Z464:Z464),CNTR_CNRPeriodNr&lt;COLUMNS($Z464:Z464)))</f>
        <v>1</v>
      </c>
      <c r="AA465" s="469" t="b">
        <f>AND(CNTR_ExistSubInstEntries,OR($W465="",INDEX($Z:$Z,MATCH(EUconst_StartRow&amp;$W465,$X:$X,0))&gt;COLUMNS($Z464:AA464),INDEX($AC:$AC,MATCH(EUconst_CessationRow&amp;$W465,$AA:$AA,0))&lt;=COLUMNS($Z464:AA464),CNTR_CNRPeriodNr&lt;COLUMNS($Z464:AA464)))</f>
        <v>1</v>
      </c>
      <c r="AB465" s="469" t="b">
        <f>AND(CNTR_ExistSubInstEntries,OR($W465="",INDEX($Z:$Z,MATCH(EUconst_StartRow&amp;$W465,$X:$X,0))&gt;COLUMNS($Z464:AB464),INDEX($AC:$AC,MATCH(EUconst_CessationRow&amp;$W465,$AA:$AA,0))&lt;=COLUMNS($Z464:AB464),CNTR_CNRPeriodNr&lt;COLUMNS($Z464:AB464)))</f>
        <v>1</v>
      </c>
      <c r="AC465" s="469" t="b">
        <f>AND(CNTR_ExistSubInstEntries,OR($W465="",INDEX($Z:$Z,MATCH(EUconst_StartRow&amp;$W465,$X:$X,0))&gt;COLUMNS($Z464:AC464),INDEX($AC:$AC,MATCH(EUconst_CessationRow&amp;$W465,$AA:$AA,0))&lt;=COLUMNS($Z464:AC464),CNTR_CNRPeriodNr&lt;COLUMNS($Z464:AC464)))</f>
        <v>1</v>
      </c>
      <c r="AD465" s="469" t="b">
        <f>AND(CNTR_ExistSubInstEntries,OR($W465="",INDEX($Z:$Z,MATCH(EUconst_StartRow&amp;$W465,$X:$X,0))&gt;COLUMNS($Z464:AD464),INDEX($AC:$AC,MATCH(EUconst_CessationRow&amp;$W465,$AA:$AA,0))&lt;=COLUMNS($Z464:AD464),CNTR_CNRPeriodNr&lt;COLUMNS($Z464:AD464)))</f>
        <v>1</v>
      </c>
      <c r="AE465" s="469" t="b">
        <f>AND(CNTR_ExistSubInstEntries,OR($W465="",INDEX($Z:$Z,MATCH(EUconst_StartRow&amp;$W465,$X:$X,0))&gt;COLUMNS($Z464:AE464),INDEX($AC:$AC,MATCH(EUconst_CessationRow&amp;$W465,$AA:$AA,0))&lt;=COLUMNS($Z464:AE464),CNTR_CNRPeriodNr&lt;COLUMNS($Z464:AE464)))</f>
        <v>1</v>
      </c>
    </row>
    <row r="466" spans="1:31" ht="12.75" customHeight="1" x14ac:dyDescent="0.2">
      <c r="A466" s="147"/>
      <c r="B466" s="173"/>
      <c r="C466" s="486"/>
      <c r="D466" s="337" t="s">
        <v>118</v>
      </c>
      <c r="E466" s="933" t="str">
        <f>Translations!$B$273</f>
        <v>W odniesieniu do wartości benchmarku</v>
      </c>
      <c r="F466" s="933"/>
      <c r="G466" s="934"/>
      <c r="H466" s="88" t="str">
        <f>IFERROR(IF(INDEX(c_CNPSummary!$E$1465:$E$1487,MATCH($I434,CNTR_SubInstListNames,0))&gt;20,Euconst_NA,INDEX(c_CNPSummary!H:H,MATCH($P466,c_CNPSummary!$P:$P,0))),"")</f>
        <v/>
      </c>
      <c r="I466" s="89" t="str">
        <f>IFERROR(IF(Z466,"",IF(INDEX(c_CNPSummary!$E$1465:$E$1487,MATCH($I434,CNTR_SubInstListNames,0))&gt;20,Euconst_NA,INDEX(c_CNPSummary!I:I,MATCH($P466,c_CNPSummary!$P:$P,0)))),"")</f>
        <v/>
      </c>
      <c r="J466" s="90" t="str">
        <f>IFERROR(IF(AA466,"",IF(INDEX(c_CNPSummary!$E$1465:$E$1487,MATCH($I434,CNTR_SubInstListNames,0))&gt;20,Euconst_NA,INDEX(c_CNPSummary!J:J,MATCH($P466,c_CNPSummary!$P:$P,0)))),"")</f>
        <v/>
      </c>
      <c r="K466" s="90" t="str">
        <f>IFERROR(IF(AB466,"",IF(INDEX(c_CNPSummary!$E$1465:$E$1487,MATCH($I434,CNTR_SubInstListNames,0))&gt;20,Euconst_NA,INDEX(c_CNPSummary!K:K,MATCH($P466,c_CNPSummary!$P:$P,0)))),"")</f>
        <v/>
      </c>
      <c r="L466" s="90" t="str">
        <f>IFERROR(IF(AC466,"",IF(INDEX(c_CNPSummary!$E$1465:$E$1487,MATCH($I434,CNTR_SubInstListNames,0))&gt;20,Euconst_NA,INDEX(c_CNPSummary!L:L,MATCH($P466,c_CNPSummary!$P:$P,0)))),"")</f>
        <v/>
      </c>
      <c r="M466" s="90" t="str">
        <f>IFERROR(IF(AD466,"",IF(INDEX(c_CNPSummary!$E$1465:$E$1487,MATCH($I434,CNTR_SubInstListNames,0))&gt;20,Euconst_NA,INDEX(c_CNPSummary!M:M,MATCH($P466,c_CNPSummary!$P:$P,0)))),"")</f>
        <v/>
      </c>
      <c r="N466" s="90" t="str">
        <f>IFERROR(IF(AE466,"",IF(INDEX(c_CNPSummary!$E$1465:$E$1487,MATCH($I434,CNTR_SubInstListNames,0))&gt;20,Euconst_NA,INDEX(c_CNPSummary!N:N,MATCH($P466,c_CNPSummary!$P:$P,0)))),"")</f>
        <v/>
      </c>
      <c r="P466" s="275" t="str">
        <f>EUconst_SubRelToBM&amp;I434</f>
        <v>RelBM_</v>
      </c>
      <c r="Q466" s="344"/>
      <c r="R466" s="344"/>
      <c r="S466" s="195"/>
      <c r="W466" s="340" t="str">
        <f>W465</f>
        <v/>
      </c>
      <c r="Z466" s="469" t="b">
        <f>AND(CNTR_ExistSubInstEntries,OR($W466="",INDEX($Z:$Z,MATCH(EUconst_StartRow&amp;$W466,$X:$X,0))&gt;COLUMNS($Z465:Z465),INDEX($AC:$AC,MATCH(EUconst_CessationRow&amp;$W466,$AA:$AA,0))&lt;=COLUMNS($Z465:Z465),CNTR_CNRPeriodNr&lt;COLUMNS($Z465:Z465)))</f>
        <v>1</v>
      </c>
      <c r="AA466" s="469" t="b">
        <f>AND(CNTR_ExistSubInstEntries,OR($W466="",INDEX($Z:$Z,MATCH(EUconst_StartRow&amp;$W466,$X:$X,0))&gt;COLUMNS($Z465:AA465),INDEX($AC:$AC,MATCH(EUconst_CessationRow&amp;$W466,$AA:$AA,0))&lt;=COLUMNS($Z465:AA465),CNTR_CNRPeriodNr&lt;COLUMNS($Z465:AA465)))</f>
        <v>1</v>
      </c>
      <c r="AB466" s="469" t="b">
        <f>AND(CNTR_ExistSubInstEntries,OR($W466="",INDEX($Z:$Z,MATCH(EUconst_StartRow&amp;$W466,$X:$X,0))&gt;COLUMNS($Z465:AB465),INDEX($AC:$AC,MATCH(EUconst_CessationRow&amp;$W466,$AA:$AA,0))&lt;=COLUMNS($Z465:AB465),CNTR_CNRPeriodNr&lt;COLUMNS($Z465:AB465)))</f>
        <v>1</v>
      </c>
      <c r="AC466" s="469" t="b">
        <f>AND(CNTR_ExistSubInstEntries,OR($W466="",INDEX($Z:$Z,MATCH(EUconst_StartRow&amp;$W466,$X:$X,0))&gt;COLUMNS($Z465:AC465),INDEX($AC:$AC,MATCH(EUconst_CessationRow&amp;$W466,$AA:$AA,0))&lt;=COLUMNS($Z465:AC465),CNTR_CNRPeriodNr&lt;COLUMNS($Z465:AC465)))</f>
        <v>1</v>
      </c>
      <c r="AD466" s="469" t="b">
        <f>AND(CNTR_ExistSubInstEntries,OR($W466="",INDEX($Z:$Z,MATCH(EUconst_StartRow&amp;$W466,$X:$X,0))&gt;COLUMNS($Z465:AD465),INDEX($AC:$AC,MATCH(EUconst_CessationRow&amp;$W466,$AA:$AA,0))&lt;=COLUMNS($Z465:AD465),CNTR_CNRPeriodNr&lt;COLUMNS($Z465:AD465)))</f>
        <v>1</v>
      </c>
      <c r="AE466" s="469" t="b">
        <f>AND(CNTR_ExistSubInstEntries,OR($W466="",INDEX($Z:$Z,MATCH(EUconst_StartRow&amp;$W466,$X:$X,0))&gt;COLUMNS($Z465:AE465),INDEX($AC:$AC,MATCH(EUconst_CessationRow&amp;$W466,$AA:$AA,0))&lt;=COLUMNS($Z465:AE465),CNTR_CNRPeriodNr&lt;COLUMNS($Z465:AE465)))</f>
        <v>1</v>
      </c>
    </row>
    <row r="467" spans="1:31" ht="5.0999999999999996" customHeight="1" x14ac:dyDescent="0.2">
      <c r="A467" s="147"/>
      <c r="B467" s="173"/>
      <c r="C467" s="486"/>
      <c r="D467" s="345"/>
      <c r="E467" s="456"/>
      <c r="F467" s="456"/>
      <c r="G467" s="456"/>
      <c r="H467" s="487"/>
      <c r="I467" s="20"/>
      <c r="J467" s="20"/>
      <c r="K467" s="21"/>
      <c r="L467" s="20"/>
      <c r="M467" s="20"/>
      <c r="N467" s="22"/>
      <c r="P467" s="488"/>
      <c r="Q467" s="344"/>
      <c r="R467" s="344"/>
      <c r="S467" s="195"/>
    </row>
    <row r="468" spans="1:31" ht="12.75" customHeight="1" x14ac:dyDescent="0.2">
      <c r="C468" s="486"/>
      <c r="D468" s="247" t="s">
        <v>1376</v>
      </c>
      <c r="E468" s="266" t="str">
        <f>Translations!$B$615</f>
        <v>Osiągnięcie wartości docelowych</v>
      </c>
      <c r="H468" s="498"/>
      <c r="L468" s="499"/>
      <c r="N468" s="492"/>
      <c r="P468" s="488"/>
      <c r="Q468" s="344"/>
      <c r="R468" s="500"/>
      <c r="S468" s="195"/>
    </row>
    <row r="469" spans="1:31" ht="25.5" customHeight="1" x14ac:dyDescent="0.2">
      <c r="C469" s="486"/>
      <c r="D469" s="354"/>
      <c r="E469" s="852" t="str">
        <f>Translations!$B$630</f>
        <v>Na podstawie wprowadzonych powyżej wartości osiągnięcie wartości docelowych specyficznych emisji oraz, jeśeli dotyczy, wartości docelowych bezwzględnej wielkości emisji, jest automatycznie obliczana Based on the entries above the achievement of the specific emission targets and, where relevant, the absolute emission targets is automatically calculated. In addition, an indication of whether a planned cessation has indeed occurred is given.</v>
      </c>
      <c r="F469" s="852"/>
      <c r="G469" s="852"/>
      <c r="H469" s="852"/>
      <c r="I469" s="852"/>
      <c r="J469" s="852"/>
      <c r="K469" s="852"/>
      <c r="L469" s="852"/>
      <c r="M469" s="852"/>
      <c r="N469" s="1246"/>
    </row>
    <row r="470" spans="1:31" ht="12.75" customHeight="1" x14ac:dyDescent="0.2">
      <c r="C470" s="486"/>
      <c r="D470" s="354"/>
      <c r="E470" s="354"/>
      <c r="F470" s="354"/>
      <c r="G470" s="354"/>
      <c r="H470" s="514"/>
      <c r="I470" s="272">
        <f t="shared" ref="I470" si="674">INDEX(EUconst_EndOfPeriods,Z440)</f>
        <v>2025</v>
      </c>
      <c r="J470" s="358">
        <f t="shared" ref="J470" si="675">INDEX(EUconst_EndOfPeriods,AA440)</f>
        <v>2030</v>
      </c>
      <c r="K470" s="358">
        <f t="shared" ref="K470" si="676">INDEX(EUconst_EndOfPeriods,AB440)</f>
        <v>2035</v>
      </c>
      <c r="L470" s="358">
        <f t="shared" ref="L470" si="677">INDEX(EUconst_EndOfPeriods,AC440)</f>
        <v>2040</v>
      </c>
      <c r="M470" s="358">
        <f t="shared" ref="M470" si="678">INDEX(EUconst_EndOfPeriods,AD440)</f>
        <v>2045</v>
      </c>
      <c r="N470" s="358">
        <f t="shared" ref="N470" si="679">INDEX(EUconst_EndOfPeriods,AE440)</f>
        <v>2050</v>
      </c>
      <c r="W470" s="110" t="s">
        <v>711</v>
      </c>
      <c r="Z470" s="469">
        <f>I470</f>
        <v>2025</v>
      </c>
      <c r="AA470" s="469">
        <f t="shared" ref="AA470" si="680">J470</f>
        <v>2030</v>
      </c>
      <c r="AB470" s="469">
        <f t="shared" ref="AB470" si="681">K470</f>
        <v>2035</v>
      </c>
      <c r="AC470" s="469">
        <f t="shared" ref="AC470" si="682">L470</f>
        <v>2040</v>
      </c>
      <c r="AD470" s="469">
        <f t="shared" ref="AD470" si="683">M470</f>
        <v>2045</v>
      </c>
      <c r="AE470" s="469">
        <f t="shared" ref="AE470" si="684">N470</f>
        <v>2050</v>
      </c>
    </row>
    <row r="471" spans="1:31" ht="12.75" customHeight="1" x14ac:dyDescent="0.2">
      <c r="A471" s="147"/>
      <c r="B471" s="173"/>
      <c r="C471" s="486"/>
      <c r="D471" s="337" t="s">
        <v>117</v>
      </c>
      <c r="E471" s="931" t="str">
        <f>Translations!$B$631</f>
        <v>Osiągnięto wartości docelowe dla specyficznych emisji</v>
      </c>
      <c r="F471" s="931"/>
      <c r="G471" s="931"/>
      <c r="H471" s="1247"/>
      <c r="I471" s="93" t="str">
        <f>IF(OR(I470&gt;CNTR_ReportingYear-1,COLUMNS($I470:I470)&lt;$Z434,COLUMNS($I470:I470)&gt;=$AC434),"",IF(I443="",FALSE,I443&lt;=I457))</f>
        <v/>
      </c>
      <c r="J471" s="94" t="str">
        <f>IF(OR(J470&gt;CNTR_ReportingYear-1,COLUMNS($I470:J470)&lt;$Z434,COLUMNS($I470:J470)&gt;=$AC434),"",IF(J443="",FALSE,J443&lt;=J457))</f>
        <v/>
      </c>
      <c r="K471" s="94" t="str">
        <f>IF(OR(K470&gt;CNTR_ReportingYear-1,COLUMNS($I470:K470)&lt;$Z434,COLUMNS($I470:K470)&gt;=$AC434),"",IF(K443="",FALSE,K443&lt;=K457))</f>
        <v/>
      </c>
      <c r="L471" s="94" t="str">
        <f>IF(OR(L470&gt;CNTR_ReportingYear-1,COLUMNS($I470:L470)&lt;$Z434,COLUMNS($I470:L470)&gt;=$AC434),"",IF(L443="",FALSE,L443&lt;=L457))</f>
        <v/>
      </c>
      <c r="M471" s="94" t="str">
        <f>IF(OR(M470&gt;CNTR_ReportingYear-1,COLUMNS($I470:M470)&lt;$Z434,COLUMNS($I470:M470)&gt;=$AC434),"",IF(M443="",FALSE,M443&lt;=M457))</f>
        <v/>
      </c>
      <c r="N471" s="94" t="str">
        <f>IF(OR(N470&gt;CNTR_ReportingYear-1,COLUMNS($I470:N470)&lt;$Z434,COLUMNS($I470:N470)&gt;=$AC434),"",IF(N443="",FALSE,N443&lt;=N457))</f>
        <v/>
      </c>
      <c r="Q471" s="344"/>
      <c r="R471" s="344"/>
      <c r="S471" s="195"/>
      <c r="W471" s="340" t="str">
        <f>I434</f>
        <v/>
      </c>
      <c r="Y471" s="110" t="s">
        <v>808</v>
      </c>
      <c r="Z471" s="469" t="b">
        <f>AND(CNTR_ExistSubInstEntries,OR($W471="",INDEX($Z:$Z,MATCH(EUconst_StartRow&amp;$W471,$X:$X,0))&gt;COLUMNS($Z470:Z470),INDEX($AC:$AC,MATCH(EUconst_CessationRow&amp;$W471,$AA:$AA,0))&lt;=COLUMNS($Z470:Z470),CNTR_CNRPeriodNr&lt;COLUMNS($Z470:Z470)))</f>
        <v>1</v>
      </c>
      <c r="AA471" s="469" t="b">
        <f>AND(CNTR_ExistSubInstEntries,OR($W471="",INDEX($Z:$Z,MATCH(EUconst_StartRow&amp;$W471,$X:$X,0))&gt;COLUMNS($Z470:AA470),INDEX($AC:$AC,MATCH(EUconst_CessationRow&amp;$W471,$AA:$AA,0))&lt;=COLUMNS($Z470:AA470),CNTR_CNRPeriodNr&lt;COLUMNS($Z470:AA470)))</f>
        <v>1</v>
      </c>
      <c r="AB471" s="469" t="b">
        <f>AND(CNTR_ExistSubInstEntries,OR($W471="",INDEX($Z:$Z,MATCH(EUconst_StartRow&amp;$W471,$X:$X,0))&gt;COLUMNS($Z470:AB470),INDEX($AC:$AC,MATCH(EUconst_CessationRow&amp;$W471,$AA:$AA,0))&lt;=COLUMNS($Z470:AB470),CNTR_CNRPeriodNr&lt;COLUMNS($Z470:AB470)))</f>
        <v>1</v>
      </c>
      <c r="AC471" s="469" t="b">
        <f>AND(CNTR_ExistSubInstEntries,OR($W471="",INDEX($Z:$Z,MATCH(EUconst_StartRow&amp;$W471,$X:$X,0))&gt;COLUMNS($Z470:AC470),INDEX($AC:$AC,MATCH(EUconst_CessationRow&amp;$W471,$AA:$AA,0))&lt;=COLUMNS($Z470:AC470),CNTR_CNRPeriodNr&lt;COLUMNS($Z470:AC470)))</f>
        <v>1</v>
      </c>
      <c r="AD471" s="469" t="b">
        <f>AND(CNTR_ExistSubInstEntries,OR($W471="",INDEX($Z:$Z,MATCH(EUconst_StartRow&amp;$W471,$X:$X,0))&gt;COLUMNS($Z470:AD470),INDEX($AC:$AC,MATCH(EUconst_CessationRow&amp;$W471,$AA:$AA,0))&lt;=COLUMNS($Z470:AD470),CNTR_CNRPeriodNr&lt;COLUMNS($Z470:AD470)))</f>
        <v>1</v>
      </c>
      <c r="AE471" s="469" t="b">
        <f>AND(CNTR_ExistSubInstEntries,OR($W471="",INDEX($Z:$Z,MATCH(EUconst_StartRow&amp;$W471,$X:$X,0))&gt;COLUMNS($Z470:AE470),INDEX($AC:$AC,MATCH(EUconst_CessationRow&amp;$W471,$AA:$AA,0))&lt;=COLUMNS($Z470:AE470),CNTR_CNRPeriodNr&lt;COLUMNS($Z470:AE470)))</f>
        <v>1</v>
      </c>
    </row>
    <row r="472" spans="1:31" ht="12.75" customHeight="1" x14ac:dyDescent="0.2">
      <c r="A472" s="147"/>
      <c r="B472" s="173"/>
      <c r="C472" s="486"/>
      <c r="D472" s="337" t="s">
        <v>118</v>
      </c>
      <c r="E472" s="1248" t="str">
        <f>Translations!$B$632</f>
        <v>Osiągnięto wartości docelowe dla bezwzględnych emisji</v>
      </c>
      <c r="F472" s="1248"/>
      <c r="G472" s="1248"/>
      <c r="H472" s="1249"/>
      <c r="I472" s="95" t="str">
        <f>IF(OR(I470&gt;CNTR_ReportingYear-1,COLUMNS($I470:I470)&lt;$Z434,COLUMNS($I470:I470)&gt;=$AC434),"",IF(I459="",Euconst_NA,IF(I444="",FALSE,I444&lt;=I459)))</f>
        <v/>
      </c>
      <c r="J472" s="96" t="str">
        <f>IF(OR(J470&gt;CNTR_ReportingYear-1,COLUMNS($I470:J470)&lt;$Z434,COLUMNS($I470:J470)&gt;=$AC434),"",IF(J459="",Euconst_NA,IF(J444="",FALSE,J444&lt;=J459)))</f>
        <v/>
      </c>
      <c r="K472" s="96" t="str">
        <f>IF(OR(K470&gt;CNTR_ReportingYear-1,COLUMNS($I470:K470)&lt;$Z434,COLUMNS($I470:K470)&gt;=$AC434),"",IF(K459="",Euconst_NA,IF(K444="",FALSE,K444&lt;=K459)))</f>
        <v/>
      </c>
      <c r="L472" s="96" t="str">
        <f>IF(OR(L470&gt;CNTR_ReportingYear-1,COLUMNS($I470:L470)&lt;$Z434,COLUMNS($I470:L470)&gt;=$AC434),"",IF(L459="",Euconst_NA,IF(L444="",FALSE,L444&lt;=L459)))</f>
        <v/>
      </c>
      <c r="M472" s="96" t="str">
        <f>IF(OR(M470&gt;CNTR_ReportingYear-1,COLUMNS($I470:M470)&lt;$Z434,COLUMNS($I470:M470)&gt;=$AC434),"",IF(M459="",Euconst_NA,IF(M444="",FALSE,M444&lt;=M459)))</f>
        <v/>
      </c>
      <c r="N472" s="96" t="str">
        <f>IF(OR(N470&gt;CNTR_ReportingYear-1,COLUMNS($I470:N470)&lt;$Z434,COLUMNS($I470:N470)&gt;=$AC434),"",IF(N459="",Euconst_NA,IF(N444="",FALSE,N444&lt;=N459)))</f>
        <v/>
      </c>
      <c r="Q472" s="344"/>
      <c r="R472" s="344"/>
      <c r="S472" s="195"/>
      <c r="W472" s="340" t="str">
        <f>W471</f>
        <v/>
      </c>
      <c r="Z472" s="469" t="b">
        <f>AND(CNTR_ExistSubInstEntries,OR($W472="",INDEX($Z:$Z,MATCH(EUconst_StartRow&amp;$W472,$X:$X,0))&gt;COLUMNS($Z471:Z471),INDEX($AC:$AC,MATCH(EUconst_CessationRow&amp;$W472,$AA:$AA,0))&lt;=COLUMNS($Z471:Z471),CNTR_CNRPeriodNr&lt;COLUMNS($Z471:Z471)))</f>
        <v>1</v>
      </c>
      <c r="AA472" s="469" t="b">
        <f>AND(CNTR_ExistSubInstEntries,OR($W472="",INDEX($Z:$Z,MATCH(EUconst_StartRow&amp;$W472,$X:$X,0))&gt;COLUMNS($Z471:AA471),INDEX($AC:$AC,MATCH(EUconst_CessationRow&amp;$W472,$AA:$AA,0))&lt;=COLUMNS($Z471:AA471),CNTR_CNRPeriodNr&lt;COLUMNS($Z471:AA471)))</f>
        <v>1</v>
      </c>
      <c r="AB472" s="469" t="b">
        <f>AND(CNTR_ExistSubInstEntries,OR($W472="",INDEX($Z:$Z,MATCH(EUconst_StartRow&amp;$W472,$X:$X,0))&gt;COLUMNS($Z471:AB471),INDEX($AC:$AC,MATCH(EUconst_CessationRow&amp;$W472,$AA:$AA,0))&lt;=COLUMNS($Z471:AB471),CNTR_CNRPeriodNr&lt;COLUMNS($Z471:AB471)))</f>
        <v>1</v>
      </c>
      <c r="AC472" s="469" t="b">
        <f>AND(CNTR_ExistSubInstEntries,OR($W472="",INDEX($Z:$Z,MATCH(EUconst_StartRow&amp;$W472,$X:$X,0))&gt;COLUMNS($Z471:AC471),INDEX($AC:$AC,MATCH(EUconst_CessationRow&amp;$W472,$AA:$AA,0))&lt;=COLUMNS($Z471:AC471),CNTR_CNRPeriodNr&lt;COLUMNS($Z471:AC471)))</f>
        <v>1</v>
      </c>
      <c r="AD472" s="469" t="b">
        <f>AND(CNTR_ExistSubInstEntries,OR($W472="",INDEX($Z:$Z,MATCH(EUconst_StartRow&amp;$W472,$X:$X,0))&gt;COLUMNS($Z471:AD471),INDEX($AC:$AC,MATCH(EUconst_CessationRow&amp;$W472,$AA:$AA,0))&lt;=COLUMNS($Z471:AD471),CNTR_CNRPeriodNr&lt;COLUMNS($Z471:AD471)))</f>
        <v>1</v>
      </c>
      <c r="AE472" s="469" t="b">
        <f>AND(CNTR_ExistSubInstEntries,OR($W472="",INDEX($Z:$Z,MATCH(EUconst_StartRow&amp;$W472,$X:$X,0))&gt;COLUMNS($Z471:AE471),INDEX($AC:$AC,MATCH(EUconst_CessationRow&amp;$W472,$AA:$AA,0))&lt;=COLUMNS($Z471:AE471),CNTR_CNRPeriodNr&lt;COLUMNS($Z471:AE471)))</f>
        <v>1</v>
      </c>
    </row>
    <row r="473" spans="1:31" ht="12.75" customHeight="1" thickBot="1" x14ac:dyDescent="0.25">
      <c r="A473" s="147"/>
      <c r="B473" s="173"/>
      <c r="C473" s="486"/>
      <c r="D473" s="337" t="s">
        <v>119</v>
      </c>
      <c r="E473" s="1250" t="s">
        <v>809</v>
      </c>
      <c r="F473" s="1250"/>
      <c r="G473" s="1250"/>
      <c r="H473" s="1251"/>
      <c r="I473" s="97" t="str">
        <f>IF(OR(I470&gt;CNTR_ReportingYear-1,COLUMNS($I470:I470)&lt;$Z434,COLUMNS($I470:I470)&gt;$AC434),"",IF(COLUMNS($I470:I470)&lt;&gt;$AC434,Euconst_NA,I445=TRUE))</f>
        <v/>
      </c>
      <c r="J473" s="97" t="str">
        <f>IF(OR(J470&gt;CNTR_ReportingYear-1,COLUMNS($I470:J470)&lt;$Z434,COLUMNS($I470:J470)&gt;$AC434),"",IF(COLUMNS($I470:J470)&lt;&gt;$AC434,Euconst_NA,J445=TRUE))</f>
        <v/>
      </c>
      <c r="K473" s="97" t="str">
        <f>IF(OR(K470&gt;CNTR_ReportingYear-1,COLUMNS($I470:K470)&lt;$Z434,COLUMNS($I470:K470)&gt;$AC434),"",IF(COLUMNS($I470:K470)&lt;&gt;$AC434,Euconst_NA,K445=TRUE))</f>
        <v/>
      </c>
      <c r="L473" s="97" t="str">
        <f>IF(OR(L470&gt;CNTR_ReportingYear-1,COLUMNS($I470:L470)&lt;$Z434,COLUMNS($I470:L470)&gt;$AC434),"",IF(COLUMNS($I470:L470)&lt;&gt;$AC434,Euconst_NA,L445=TRUE))</f>
        <v/>
      </c>
      <c r="M473" s="97" t="str">
        <f>IF(OR(M470&gt;CNTR_ReportingYear-1,COLUMNS($I470:M470)&lt;$Z434,COLUMNS($I470:M470)&gt;$AC434),"",IF(COLUMNS($I470:M470)&lt;&gt;$AC434,Euconst_NA,M445=TRUE))</f>
        <v/>
      </c>
      <c r="N473" s="97" t="str">
        <f>IF(OR(N470&gt;CNTR_ReportingYear-1,COLUMNS($I470:N470)&lt;$Z434,COLUMNS($I470:N470)&gt;$AC434),"",IF(COLUMNS($I470:N470)&lt;&gt;$AC434,Euconst_NA,N445=TRUE))</f>
        <v/>
      </c>
      <c r="Q473" s="344"/>
      <c r="R473" s="344"/>
      <c r="S473" s="195"/>
      <c r="W473" s="340" t="str">
        <f>W472</f>
        <v/>
      </c>
      <c r="Z473" s="469" t="b">
        <f>AND(CNTR_ExistSubInstEntries,OR($W473="",INDEX($Z:$Z,MATCH(EUconst_StartRow&amp;$W473,$X:$X,0))&gt;COLUMNS($Z470:Z470),INDEX($AC:$AC,MATCH(EUconst_CessationRow&amp;$W473,$AA:$AA,0))&lt;COLUMNS($Z470:Z470),CNTR_CNRPeriodNr&lt;COLUMNS($Z470:Z470)))</f>
        <v>1</v>
      </c>
      <c r="AA473" s="469" t="b">
        <f>AND(CNTR_ExistSubInstEntries,OR($W473="",INDEX($Z:$Z,MATCH(EUconst_StartRow&amp;$W473,$X:$X,0))&gt;COLUMNS($Z470:AA470),INDEX($AC:$AC,MATCH(EUconst_CessationRow&amp;$W473,$AA:$AA,0))&lt;COLUMNS($Z470:AA470),CNTR_CNRPeriodNr&lt;COLUMNS($Z470:AA470)))</f>
        <v>1</v>
      </c>
      <c r="AB473" s="469" t="b">
        <f>AND(CNTR_ExistSubInstEntries,OR($W473="",INDEX($Z:$Z,MATCH(EUconst_StartRow&amp;$W473,$X:$X,0))&gt;COLUMNS($Z470:AB470),INDEX($AC:$AC,MATCH(EUconst_CessationRow&amp;$W473,$AA:$AA,0))&lt;COLUMNS($Z470:AB470),CNTR_CNRPeriodNr&lt;COLUMNS($Z470:AB470)))</f>
        <v>1</v>
      </c>
      <c r="AC473" s="469" t="b">
        <f>AND(CNTR_ExistSubInstEntries,OR($W473="",INDEX($Z:$Z,MATCH(EUconst_StartRow&amp;$W473,$X:$X,0))&gt;COLUMNS($Z470:AC470),INDEX($AC:$AC,MATCH(EUconst_CessationRow&amp;$W473,$AA:$AA,0))&lt;COLUMNS($Z470:AC470),CNTR_CNRPeriodNr&lt;COLUMNS($Z470:AC470)))</f>
        <v>1</v>
      </c>
      <c r="AD473" s="469" t="b">
        <f>AND(CNTR_ExistSubInstEntries,OR($W473="",INDEX($Z:$Z,MATCH(EUconst_StartRow&amp;$W473,$X:$X,0))&gt;COLUMNS($Z470:AD470),INDEX($AC:$AC,MATCH(EUconst_CessationRow&amp;$W473,$AA:$AA,0))&lt;COLUMNS($Z470:AD470),CNTR_CNRPeriodNr&lt;COLUMNS($Z470:AD470)))</f>
        <v>1</v>
      </c>
      <c r="AE473" s="469" t="b">
        <f>AND(CNTR_ExistSubInstEntries,OR($W473="",INDEX($Z:$Z,MATCH(EUconst_StartRow&amp;$W473,$X:$X,0))&gt;COLUMNS($Z470:AE470),INDEX($AC:$AC,MATCH(EUconst_CessationRow&amp;$W473,$AA:$AA,0))&lt;COLUMNS($Z470:AE470),CNTR_CNRPeriodNr&lt;COLUMNS($Z470:AE470)))</f>
        <v>1</v>
      </c>
    </row>
    <row r="474" spans="1:31" ht="12.75" customHeight="1" x14ac:dyDescent="0.2">
      <c r="A474" s="147"/>
      <c r="B474" s="173"/>
      <c r="C474" s="486"/>
      <c r="D474" s="337" t="s">
        <v>120</v>
      </c>
      <c r="E474" s="1252" t="str">
        <f>Translations!$B$633</f>
        <v>Osiągnięto wszystkie wartości docelowe</v>
      </c>
      <c r="F474" s="1252"/>
      <c r="G474" s="1252"/>
      <c r="H474" s="1253"/>
      <c r="I474" s="98" t="str">
        <f>IFERROR(IF(Z474,"",AND(I471:I473)),"")</f>
        <v/>
      </c>
      <c r="J474" s="99" t="str">
        <f t="shared" ref="J474" si="685">IFERROR(IF(AA474,"",AND(J471:J473)),"")</f>
        <v/>
      </c>
      <c r="K474" s="99" t="str">
        <f t="shared" ref="K474" si="686">IFERROR(IF(AB474,"",AND(K471:K473)),"")</f>
        <v/>
      </c>
      <c r="L474" s="99" t="str">
        <f t="shared" ref="L474" si="687">IFERROR(IF(AC474,"",AND(L471:L473)),"")</f>
        <v/>
      </c>
      <c r="M474" s="99" t="str">
        <f t="shared" ref="M474" si="688">IFERROR(IF(AD474,"",AND(M471:M473)),"")</f>
        <v/>
      </c>
      <c r="N474" s="99" t="str">
        <f t="shared" ref="N474" si="689">IFERROR(IF(AE474,"",AND(N471:N473)),"")</f>
        <v/>
      </c>
      <c r="P474" s="275" t="str">
        <f>EUConst_TargetsMet&amp;I434</f>
        <v>TargetsMet_</v>
      </c>
      <c r="Q474" s="344"/>
      <c r="R474" s="344"/>
      <c r="S474" s="195"/>
      <c r="W474" s="340" t="str">
        <f>I434</f>
        <v/>
      </c>
      <c r="Z474" s="469" t="b">
        <f>AND(CNTR_ExistSubInstEntries,OR($W474="",INDEX($Z:$Z,MATCH(EUconst_StartRow&amp;$W474,$X:$X,0))&gt;COLUMNS($Z470:Z470),INDEX($AC:$AC,MATCH(EUconst_CessationRow&amp;$W474,$AA:$AA,0))&lt;COLUMNS($Z470:Z470),CNTR_CNRPeriodNr&lt;COLUMNS($Z470:Z470)))</f>
        <v>1</v>
      </c>
      <c r="AA474" s="469" t="b">
        <f>AND(CNTR_ExistSubInstEntries,OR($W474="",INDEX($Z:$Z,MATCH(EUconst_StartRow&amp;$W474,$X:$X,0))&gt;COLUMNS($Z470:AA470),INDEX($AC:$AC,MATCH(EUconst_CessationRow&amp;$W474,$AA:$AA,0))&lt;COLUMNS($Z470:AA470),CNTR_CNRPeriodNr&lt;COLUMNS($Z470:AA470)))</f>
        <v>1</v>
      </c>
      <c r="AB474" s="469" t="b">
        <f>AND(CNTR_ExistSubInstEntries,OR($W474="",INDEX($Z:$Z,MATCH(EUconst_StartRow&amp;$W474,$X:$X,0))&gt;COLUMNS($Z470:AB470),INDEX($AC:$AC,MATCH(EUconst_CessationRow&amp;$W474,$AA:$AA,0))&lt;COLUMNS($Z470:AB470),CNTR_CNRPeriodNr&lt;COLUMNS($Z470:AB470)))</f>
        <v>1</v>
      </c>
      <c r="AC474" s="469" t="b">
        <f>AND(CNTR_ExistSubInstEntries,OR($W474="",INDEX($Z:$Z,MATCH(EUconst_StartRow&amp;$W474,$X:$X,0))&gt;COLUMNS($Z470:AC470),INDEX($AC:$AC,MATCH(EUconst_CessationRow&amp;$W474,$AA:$AA,0))&lt;COLUMNS($Z470:AC470),CNTR_CNRPeriodNr&lt;COLUMNS($Z470:AC470)))</f>
        <v>1</v>
      </c>
      <c r="AD474" s="469" t="b">
        <f>AND(CNTR_ExistSubInstEntries,OR($W474="",INDEX($Z:$Z,MATCH(EUconst_StartRow&amp;$W474,$X:$X,0))&gt;COLUMNS($Z470:AD470),INDEX($AC:$AC,MATCH(EUconst_CessationRow&amp;$W474,$AA:$AA,0))&lt;COLUMNS($Z470:AD470),CNTR_CNRPeriodNr&lt;COLUMNS($Z470:AD470)))</f>
        <v>1</v>
      </c>
      <c r="AE474" s="469" t="b">
        <f>AND(CNTR_ExistSubInstEntries,OR($W474="",INDEX($Z:$Z,MATCH(EUconst_StartRow&amp;$W474,$X:$X,0))&gt;COLUMNS($Z470:AE470),INDEX($AC:$AC,MATCH(EUconst_CessationRow&amp;$W474,$AA:$AA,0))&lt;COLUMNS($Z470:AE470),CNTR_CNRPeriodNr&lt;COLUMNS($Z470:AE470)))</f>
        <v>1</v>
      </c>
    </row>
    <row r="475" spans="1:31" ht="5.0999999999999996" customHeight="1" x14ac:dyDescent="0.2">
      <c r="A475" s="147"/>
      <c r="B475" s="173"/>
      <c r="C475" s="486"/>
      <c r="D475" s="345"/>
      <c r="N475" s="492"/>
      <c r="P475" s="453"/>
    </row>
    <row r="476" spans="1:31" ht="12.75" customHeight="1" x14ac:dyDescent="0.2">
      <c r="C476" s="486"/>
      <c r="D476" s="247" t="s">
        <v>1377</v>
      </c>
      <c r="E476" s="980" t="str">
        <f>Translations!$B$612</f>
        <v>Uwagi</v>
      </c>
      <c r="F476" s="980"/>
      <c r="G476" s="980"/>
      <c r="H476" s="980"/>
      <c r="I476" s="980"/>
      <c r="J476" s="980"/>
      <c r="K476" s="980"/>
      <c r="L476" s="980"/>
      <c r="M476" s="980"/>
      <c r="N476" s="981"/>
      <c r="P476" s="344"/>
      <c r="Q476" s="344"/>
      <c r="R476" s="344"/>
      <c r="S476" s="195"/>
    </row>
    <row r="477" spans="1:31" ht="38.85" customHeight="1" x14ac:dyDescent="0.2">
      <c r="A477" s="147"/>
      <c r="B477" s="173"/>
      <c r="C477" s="486"/>
      <c r="D477" s="345"/>
      <c r="E477" s="1254"/>
      <c r="F477" s="1255"/>
      <c r="G477" s="1255"/>
      <c r="H477" s="1255"/>
      <c r="I477" s="1255"/>
      <c r="J477" s="1255"/>
      <c r="K477" s="1255"/>
      <c r="L477" s="1255"/>
      <c r="M477" s="1255"/>
      <c r="N477" s="1256"/>
      <c r="P477" s="453"/>
    </row>
    <row r="478" spans="1:31" ht="12.75" customHeight="1" x14ac:dyDescent="0.2">
      <c r="A478" s="147"/>
      <c r="B478" s="173"/>
      <c r="C478" s="517"/>
      <c r="D478" s="518"/>
      <c r="E478" s="519"/>
      <c r="F478" s="519"/>
      <c r="G478" s="519"/>
      <c r="H478" s="519"/>
      <c r="I478" s="519"/>
      <c r="J478" s="519"/>
      <c r="K478" s="519"/>
      <c r="L478" s="519"/>
      <c r="M478" s="519"/>
      <c r="N478" s="520"/>
    </row>
    <row r="479" spans="1:31" ht="12.75" customHeight="1" x14ac:dyDescent="0.2"/>
    <row r="480" spans="1:31" ht="12.75" customHeight="1" x14ac:dyDescent="0.2">
      <c r="A480" s="340" t="s">
        <v>620</v>
      </c>
    </row>
    <row r="481" spans="1:32" s="183" customFormat="1" ht="12.75" hidden="1" customHeight="1" x14ac:dyDescent="0.25">
      <c r="A481" s="170" t="s">
        <v>246</v>
      </c>
      <c r="B481" s="147" t="s">
        <v>257</v>
      </c>
      <c r="C481" s="147" t="s">
        <v>257</v>
      </c>
      <c r="D481" s="147" t="s">
        <v>257</v>
      </c>
      <c r="E481" s="147" t="s">
        <v>257</v>
      </c>
      <c r="F481" s="147" t="s">
        <v>257</v>
      </c>
      <c r="G481" s="147" t="s">
        <v>257</v>
      </c>
      <c r="H481" s="147" t="s">
        <v>257</v>
      </c>
      <c r="I481" s="147" t="s">
        <v>257</v>
      </c>
      <c r="J481" s="147" t="s">
        <v>257</v>
      </c>
      <c r="K481" s="147" t="s">
        <v>257</v>
      </c>
      <c r="L481" s="147" t="s">
        <v>257</v>
      </c>
      <c r="M481" s="147" t="s">
        <v>257</v>
      </c>
      <c r="N481" s="147" t="s">
        <v>257</v>
      </c>
      <c r="O481" s="147" t="s">
        <v>257</v>
      </c>
      <c r="P481" s="170" t="s">
        <v>257</v>
      </c>
      <c r="Q481" s="170" t="s">
        <v>257</v>
      </c>
      <c r="R481" s="170" t="s">
        <v>257</v>
      </c>
      <c r="S481" s="170" t="s">
        <v>257</v>
      </c>
      <c r="T481" s="170" t="s">
        <v>257</v>
      </c>
      <c r="U481" s="170" t="s">
        <v>257</v>
      </c>
      <c r="V481" s="170" t="s">
        <v>257</v>
      </c>
      <c r="W481" s="170" t="s">
        <v>257</v>
      </c>
      <c r="X481" s="170" t="s">
        <v>257</v>
      </c>
      <c r="Y481" s="170" t="s">
        <v>257</v>
      </c>
      <c r="Z481" s="170" t="s">
        <v>257</v>
      </c>
      <c r="AA481" s="170" t="s">
        <v>257</v>
      </c>
      <c r="AB481" s="170" t="s">
        <v>257</v>
      </c>
      <c r="AC481" s="170" t="s">
        <v>257</v>
      </c>
      <c r="AD481" s="170" t="s">
        <v>257</v>
      </c>
      <c r="AE481" s="170" t="s">
        <v>257</v>
      </c>
      <c r="AF481" s="170" t="s">
        <v>257</v>
      </c>
    </row>
    <row r="482" spans="1:32" ht="12.75" hidden="1" customHeight="1" x14ac:dyDescent="0.2">
      <c r="A482" s="170" t="s">
        <v>246</v>
      </c>
      <c r="B482" s="170"/>
      <c r="C482" s="170"/>
      <c r="D482" s="170"/>
      <c r="E482" s="170"/>
      <c r="F482" s="170"/>
      <c r="G482" s="170"/>
      <c r="H482" s="170"/>
      <c r="I482" s="170"/>
      <c r="J482" s="170"/>
      <c r="K482" s="170"/>
      <c r="L482" s="170"/>
      <c r="M482" s="170"/>
      <c r="N482" s="170"/>
      <c r="O482" s="170" t="s">
        <v>600</v>
      </c>
    </row>
    <row r="524" spans="5:13" ht="18" x14ac:dyDescent="0.2">
      <c r="E524" s="1289" t="s">
        <v>1434</v>
      </c>
      <c r="F524" s="1289"/>
      <c r="G524" s="1289"/>
      <c r="H524" s="1289"/>
      <c r="I524" s="1289"/>
      <c r="J524" s="1289"/>
      <c r="K524" s="1289"/>
      <c r="L524" s="1289"/>
      <c r="M524" s="1289"/>
    </row>
  </sheetData>
  <sheetProtection sheet="1" objects="1" scenarios="1" formatCells="0" formatColumns="0" formatRows="0"/>
  <mergeCells count="453">
    <mergeCell ref="M40:M41"/>
    <mergeCell ref="N40:N41"/>
    <mergeCell ref="H34:H35"/>
    <mergeCell ref="E524:M524"/>
    <mergeCell ref="E12:N12"/>
    <mergeCell ref="D37:N37"/>
    <mergeCell ref="E42:G42"/>
    <mergeCell ref="E43:G43"/>
    <mergeCell ref="E15:N15"/>
    <mergeCell ref="E16:N16"/>
    <mergeCell ref="E17:N17"/>
    <mergeCell ref="E20:G20"/>
    <mergeCell ref="E21:G21"/>
    <mergeCell ref="D34:D35"/>
    <mergeCell ref="E34:F35"/>
    <mergeCell ref="I40:I41"/>
    <mergeCell ref="D32:N32"/>
    <mergeCell ref="E36:F36"/>
    <mergeCell ref="J40:J41"/>
    <mergeCell ref="E51:H51"/>
    <mergeCell ref="E145:H145"/>
    <mergeCell ref="E148:N148"/>
    <mergeCell ref="D152:H152"/>
    <mergeCell ref="I152:N152"/>
    <mergeCell ref="B2:D5"/>
    <mergeCell ref="E3:F3"/>
    <mergeCell ref="E54:N54"/>
    <mergeCell ref="E53:N53"/>
    <mergeCell ref="E22:H22"/>
    <mergeCell ref="E50:H50"/>
    <mergeCell ref="E48:H48"/>
    <mergeCell ref="E49:H49"/>
    <mergeCell ref="M26:M27"/>
    <mergeCell ref="N26:N27"/>
    <mergeCell ref="E28:G28"/>
    <mergeCell ref="E29:G29"/>
    <mergeCell ref="E46:N46"/>
    <mergeCell ref="G34:G35"/>
    <mergeCell ref="D39:N39"/>
    <mergeCell ref="E18:N18"/>
    <mergeCell ref="D23:N23"/>
    <mergeCell ref="E25:N25"/>
    <mergeCell ref="I26:I27"/>
    <mergeCell ref="J26:J27"/>
    <mergeCell ref="K26:K27"/>
    <mergeCell ref="L26:L27"/>
    <mergeCell ref="K40:K41"/>
    <mergeCell ref="L40:L41"/>
    <mergeCell ref="D105:H105"/>
    <mergeCell ref="I105:N105"/>
    <mergeCell ref="D11:H11"/>
    <mergeCell ref="I11:N11"/>
    <mergeCell ref="G2:H2"/>
    <mergeCell ref="G5:H5"/>
    <mergeCell ref="I5:J5"/>
    <mergeCell ref="K5:L5"/>
    <mergeCell ref="M5:N5"/>
    <mergeCell ref="G4:H4"/>
    <mergeCell ref="I4:J4"/>
    <mergeCell ref="K4:L4"/>
    <mergeCell ref="M4:N4"/>
    <mergeCell ref="I2:J2"/>
    <mergeCell ref="K2:L2"/>
    <mergeCell ref="M2:N2"/>
    <mergeCell ref="G3:H3"/>
    <mergeCell ref="I3:J3"/>
    <mergeCell ref="D9:N9"/>
    <mergeCell ref="K3:L3"/>
    <mergeCell ref="M3:N3"/>
    <mergeCell ref="E4:F4"/>
    <mergeCell ref="D7:N7"/>
    <mergeCell ref="E5:F5"/>
    <mergeCell ref="E114:G114"/>
    <mergeCell ref="E115:G115"/>
    <mergeCell ref="E116:H116"/>
    <mergeCell ref="D117:N117"/>
    <mergeCell ref="E119:N119"/>
    <mergeCell ref="E106:N106"/>
    <mergeCell ref="E109:N109"/>
    <mergeCell ref="E110:N110"/>
    <mergeCell ref="E111:N111"/>
    <mergeCell ref="E112:N112"/>
    <mergeCell ref="N120:N121"/>
    <mergeCell ref="E122:G122"/>
    <mergeCell ref="E123:G123"/>
    <mergeCell ref="D126:N126"/>
    <mergeCell ref="D128:D129"/>
    <mergeCell ref="E128:F129"/>
    <mergeCell ref="G128:G129"/>
    <mergeCell ref="H128:H129"/>
    <mergeCell ref="I120:I121"/>
    <mergeCell ref="J120:J121"/>
    <mergeCell ref="K120:K121"/>
    <mergeCell ref="L120:L121"/>
    <mergeCell ref="M120:M121"/>
    <mergeCell ref="E144:H144"/>
    <mergeCell ref="E147:N147"/>
    <mergeCell ref="E136:G136"/>
    <mergeCell ref="E137:G137"/>
    <mergeCell ref="E140:N140"/>
    <mergeCell ref="E142:H142"/>
    <mergeCell ref="E143:H143"/>
    <mergeCell ref="E130:F130"/>
    <mergeCell ref="D131:N131"/>
    <mergeCell ref="D133:N133"/>
    <mergeCell ref="I134:I135"/>
    <mergeCell ref="J134:J135"/>
    <mergeCell ref="K134:K135"/>
    <mergeCell ref="L134:L135"/>
    <mergeCell ref="M134:M135"/>
    <mergeCell ref="N134:N135"/>
    <mergeCell ref="E161:G161"/>
    <mergeCell ref="E156:N156"/>
    <mergeCell ref="E157:N157"/>
    <mergeCell ref="E158:N158"/>
    <mergeCell ref="E153:N153"/>
    <mergeCell ref="E159:N159"/>
    <mergeCell ref="E162:G162"/>
    <mergeCell ref="E163:H163"/>
    <mergeCell ref="D164:N164"/>
    <mergeCell ref="D178:N178"/>
    <mergeCell ref="D180:N180"/>
    <mergeCell ref="I181:I182"/>
    <mergeCell ref="J181:J182"/>
    <mergeCell ref="K181:K182"/>
    <mergeCell ref="L181:L182"/>
    <mergeCell ref="M181:M182"/>
    <mergeCell ref="N181:N182"/>
    <mergeCell ref="E166:N166"/>
    <mergeCell ref="I167:I168"/>
    <mergeCell ref="J167:J168"/>
    <mergeCell ref="K167:K168"/>
    <mergeCell ref="L167:L168"/>
    <mergeCell ref="M167:M168"/>
    <mergeCell ref="N167:N168"/>
    <mergeCell ref="E170:G170"/>
    <mergeCell ref="D173:N173"/>
    <mergeCell ref="D58:H58"/>
    <mergeCell ref="I58:N58"/>
    <mergeCell ref="E59:N59"/>
    <mergeCell ref="E62:N62"/>
    <mergeCell ref="E63:N63"/>
    <mergeCell ref="E64:N64"/>
    <mergeCell ref="E65:N65"/>
    <mergeCell ref="E67:G67"/>
    <mergeCell ref="E68:G68"/>
    <mergeCell ref="E69:H69"/>
    <mergeCell ref="D70:N70"/>
    <mergeCell ref="E72:N72"/>
    <mergeCell ref="I73:I74"/>
    <mergeCell ref="J73:J74"/>
    <mergeCell ref="K73:K74"/>
    <mergeCell ref="L73:L74"/>
    <mergeCell ref="M73:M74"/>
    <mergeCell ref="N73:N74"/>
    <mergeCell ref="E75:G75"/>
    <mergeCell ref="E76:G76"/>
    <mergeCell ref="D79:N79"/>
    <mergeCell ref="D81:D82"/>
    <mergeCell ref="E81:F82"/>
    <mergeCell ref="G81:G82"/>
    <mergeCell ref="H81:H82"/>
    <mergeCell ref="E83:F83"/>
    <mergeCell ref="D84:N84"/>
    <mergeCell ref="D86:N86"/>
    <mergeCell ref="I87:I88"/>
    <mergeCell ref="J87:J88"/>
    <mergeCell ref="K87:K88"/>
    <mergeCell ref="L87:L88"/>
    <mergeCell ref="M87:M88"/>
    <mergeCell ref="N87:N88"/>
    <mergeCell ref="E89:G89"/>
    <mergeCell ref="E90:G90"/>
    <mergeCell ref="E93:N93"/>
    <mergeCell ref="E95:H95"/>
    <mergeCell ref="E96:H96"/>
    <mergeCell ref="E97:H97"/>
    <mergeCell ref="E98:H98"/>
    <mergeCell ref="E100:N100"/>
    <mergeCell ref="E101:N101"/>
    <mergeCell ref="D199:H199"/>
    <mergeCell ref="I199:N199"/>
    <mergeCell ref="D175:D176"/>
    <mergeCell ref="E175:F176"/>
    <mergeCell ref="G175:G176"/>
    <mergeCell ref="H175:H176"/>
    <mergeCell ref="E190:H190"/>
    <mergeCell ref="E183:G183"/>
    <mergeCell ref="E189:H189"/>
    <mergeCell ref="E169:G169"/>
    <mergeCell ref="E184:G184"/>
    <mergeCell ref="E187:N187"/>
    <mergeCell ref="E191:H191"/>
    <mergeCell ref="E192:H192"/>
    <mergeCell ref="E194:N194"/>
    <mergeCell ref="E195:N195"/>
    <mergeCell ref="E177:F177"/>
    <mergeCell ref="E200:N200"/>
    <mergeCell ref="E203:N203"/>
    <mergeCell ref="E204:N204"/>
    <mergeCell ref="E205:N205"/>
    <mergeCell ref="E206:N206"/>
    <mergeCell ref="E208:G208"/>
    <mergeCell ref="E209:G209"/>
    <mergeCell ref="E210:H210"/>
    <mergeCell ref="D211:N211"/>
    <mergeCell ref="E213:N213"/>
    <mergeCell ref="I214:I215"/>
    <mergeCell ref="J214:J215"/>
    <mergeCell ref="K214:K215"/>
    <mergeCell ref="L214:L215"/>
    <mergeCell ref="M214:M215"/>
    <mergeCell ref="N214:N215"/>
    <mergeCell ref="E216:G216"/>
    <mergeCell ref="E217:G217"/>
    <mergeCell ref="D220:N220"/>
    <mergeCell ref="D222:D223"/>
    <mergeCell ref="E222:F223"/>
    <mergeCell ref="G222:G223"/>
    <mergeCell ref="H222:H223"/>
    <mergeCell ref="E224:F224"/>
    <mergeCell ref="D225:N225"/>
    <mergeCell ref="D227:N227"/>
    <mergeCell ref="I228:I229"/>
    <mergeCell ref="J228:J229"/>
    <mergeCell ref="K228:K229"/>
    <mergeCell ref="L228:L229"/>
    <mergeCell ref="M228:M229"/>
    <mergeCell ref="N228:N229"/>
    <mergeCell ref="E230:G230"/>
    <mergeCell ref="E231:G231"/>
    <mergeCell ref="E234:N234"/>
    <mergeCell ref="E236:H236"/>
    <mergeCell ref="E237:H237"/>
    <mergeCell ref="E238:H238"/>
    <mergeCell ref="E239:H239"/>
    <mergeCell ref="E241:N241"/>
    <mergeCell ref="E242:N242"/>
    <mergeCell ref="D246:H246"/>
    <mergeCell ref="I246:N246"/>
    <mergeCell ref="E247:N247"/>
    <mergeCell ref="E250:N250"/>
    <mergeCell ref="E251:N251"/>
    <mergeCell ref="E252:N252"/>
    <mergeCell ref="E253:N253"/>
    <mergeCell ref="E255:G255"/>
    <mergeCell ref="E256:G256"/>
    <mergeCell ref="E257:H257"/>
    <mergeCell ref="D258:N258"/>
    <mergeCell ref="E260:N260"/>
    <mergeCell ref="I261:I262"/>
    <mergeCell ref="J261:J262"/>
    <mergeCell ref="K261:K262"/>
    <mergeCell ref="L261:L262"/>
    <mergeCell ref="M261:M262"/>
    <mergeCell ref="N261:N262"/>
    <mergeCell ref="E263:G263"/>
    <mergeCell ref="E264:G264"/>
    <mergeCell ref="D267:N267"/>
    <mergeCell ref="D269:D270"/>
    <mergeCell ref="E269:F270"/>
    <mergeCell ref="G269:G270"/>
    <mergeCell ref="H269:H270"/>
    <mergeCell ref="E271:F271"/>
    <mergeCell ref="D272:N272"/>
    <mergeCell ref="D274:N274"/>
    <mergeCell ref="I275:I276"/>
    <mergeCell ref="J275:J276"/>
    <mergeCell ref="K275:K276"/>
    <mergeCell ref="L275:L276"/>
    <mergeCell ref="M275:M276"/>
    <mergeCell ref="N275:N276"/>
    <mergeCell ref="E277:G277"/>
    <mergeCell ref="E278:G278"/>
    <mergeCell ref="E281:N281"/>
    <mergeCell ref="E283:H283"/>
    <mergeCell ref="E284:H284"/>
    <mergeCell ref="E285:H285"/>
    <mergeCell ref="E286:H286"/>
    <mergeCell ref="E288:N288"/>
    <mergeCell ref="E289:N289"/>
    <mergeCell ref="D293:H293"/>
    <mergeCell ref="I293:N293"/>
    <mergeCell ref="E294:N294"/>
    <mergeCell ref="E297:N297"/>
    <mergeCell ref="E298:N298"/>
    <mergeCell ref="E299:N299"/>
    <mergeCell ref="E300:N300"/>
    <mergeCell ref="E302:G302"/>
    <mergeCell ref="E303:G303"/>
    <mergeCell ref="E304:H304"/>
    <mergeCell ref="D305:N305"/>
    <mergeCell ref="E307:N307"/>
    <mergeCell ref="I308:I309"/>
    <mergeCell ref="J308:J309"/>
    <mergeCell ref="K308:K309"/>
    <mergeCell ref="L308:L309"/>
    <mergeCell ref="M308:M309"/>
    <mergeCell ref="N308:N309"/>
    <mergeCell ref="E310:G310"/>
    <mergeCell ref="E311:G311"/>
    <mergeCell ref="D314:N314"/>
    <mergeCell ref="D316:D317"/>
    <mergeCell ref="E316:F317"/>
    <mergeCell ref="G316:G317"/>
    <mergeCell ref="H316:H317"/>
    <mergeCell ref="E318:F318"/>
    <mergeCell ref="D319:N319"/>
    <mergeCell ref="D321:N321"/>
    <mergeCell ref="I322:I323"/>
    <mergeCell ref="J322:J323"/>
    <mergeCell ref="K322:K323"/>
    <mergeCell ref="L322:L323"/>
    <mergeCell ref="M322:M323"/>
    <mergeCell ref="N322:N323"/>
    <mergeCell ref="E324:G324"/>
    <mergeCell ref="E325:G325"/>
    <mergeCell ref="E328:N328"/>
    <mergeCell ref="E330:H330"/>
    <mergeCell ref="E331:H331"/>
    <mergeCell ref="E332:H332"/>
    <mergeCell ref="E333:H333"/>
    <mergeCell ref="E335:N335"/>
    <mergeCell ref="E336:N336"/>
    <mergeCell ref="D340:H340"/>
    <mergeCell ref="I340:N340"/>
    <mergeCell ref="E341:N341"/>
    <mergeCell ref="E344:N344"/>
    <mergeCell ref="E345:N345"/>
    <mergeCell ref="E346:N346"/>
    <mergeCell ref="E347:N347"/>
    <mergeCell ref="E349:G349"/>
    <mergeCell ref="E350:G350"/>
    <mergeCell ref="E351:H351"/>
    <mergeCell ref="D352:N352"/>
    <mergeCell ref="E354:N354"/>
    <mergeCell ref="I355:I356"/>
    <mergeCell ref="J355:J356"/>
    <mergeCell ref="K355:K356"/>
    <mergeCell ref="L355:L356"/>
    <mergeCell ref="M355:M356"/>
    <mergeCell ref="N355:N356"/>
    <mergeCell ref="E357:G357"/>
    <mergeCell ref="E358:G358"/>
    <mergeCell ref="D361:N361"/>
    <mergeCell ref="D363:D364"/>
    <mergeCell ref="E363:F364"/>
    <mergeCell ref="G363:G364"/>
    <mergeCell ref="H363:H364"/>
    <mergeCell ref="E365:F365"/>
    <mergeCell ref="D366:N366"/>
    <mergeCell ref="D368:N368"/>
    <mergeCell ref="I369:I370"/>
    <mergeCell ref="J369:J370"/>
    <mergeCell ref="K369:K370"/>
    <mergeCell ref="L369:L370"/>
    <mergeCell ref="M369:M370"/>
    <mergeCell ref="N369:N370"/>
    <mergeCell ref="E371:G371"/>
    <mergeCell ref="E372:G372"/>
    <mergeCell ref="E375:N375"/>
    <mergeCell ref="E377:H377"/>
    <mergeCell ref="E378:H378"/>
    <mergeCell ref="E379:H379"/>
    <mergeCell ref="E380:H380"/>
    <mergeCell ref="E382:N382"/>
    <mergeCell ref="E383:N383"/>
    <mergeCell ref="D387:H387"/>
    <mergeCell ref="I387:N387"/>
    <mergeCell ref="E388:N388"/>
    <mergeCell ref="E391:N391"/>
    <mergeCell ref="E392:N392"/>
    <mergeCell ref="E393:N393"/>
    <mergeCell ref="E394:N394"/>
    <mergeCell ref="E396:G396"/>
    <mergeCell ref="E397:G397"/>
    <mergeCell ref="E398:H398"/>
    <mergeCell ref="D399:N399"/>
    <mergeCell ref="E401:N401"/>
    <mergeCell ref="I402:I403"/>
    <mergeCell ref="J402:J403"/>
    <mergeCell ref="K402:K403"/>
    <mergeCell ref="L402:L403"/>
    <mergeCell ref="M402:M403"/>
    <mergeCell ref="N402:N403"/>
    <mergeCell ref="E404:G404"/>
    <mergeCell ref="E405:G405"/>
    <mergeCell ref="D408:N408"/>
    <mergeCell ref="D410:D411"/>
    <mergeCell ref="E410:F411"/>
    <mergeCell ref="G410:G411"/>
    <mergeCell ref="H410:H411"/>
    <mergeCell ref="E412:F412"/>
    <mergeCell ref="D413:N413"/>
    <mergeCell ref="D415:N415"/>
    <mergeCell ref="I416:I417"/>
    <mergeCell ref="J416:J417"/>
    <mergeCell ref="K416:K417"/>
    <mergeCell ref="L416:L417"/>
    <mergeCell ref="M416:M417"/>
    <mergeCell ref="N416:N417"/>
    <mergeCell ref="E418:G418"/>
    <mergeCell ref="E419:G419"/>
    <mergeCell ref="E422:N422"/>
    <mergeCell ref="E424:H424"/>
    <mergeCell ref="E425:H425"/>
    <mergeCell ref="E426:H426"/>
    <mergeCell ref="E427:H427"/>
    <mergeCell ref="E429:N429"/>
    <mergeCell ref="E430:N430"/>
    <mergeCell ref="D434:H434"/>
    <mergeCell ref="I434:N434"/>
    <mergeCell ref="E435:N435"/>
    <mergeCell ref="E438:N438"/>
    <mergeCell ref="E439:N439"/>
    <mergeCell ref="E440:N440"/>
    <mergeCell ref="E441:N441"/>
    <mergeCell ref="E443:G443"/>
    <mergeCell ref="E444:G444"/>
    <mergeCell ref="E445:H445"/>
    <mergeCell ref="D446:N446"/>
    <mergeCell ref="E448:N448"/>
    <mergeCell ref="I449:I450"/>
    <mergeCell ref="J449:J450"/>
    <mergeCell ref="K449:K450"/>
    <mergeCell ref="L449:L450"/>
    <mergeCell ref="M449:M450"/>
    <mergeCell ref="N449:N450"/>
    <mergeCell ref="E451:G451"/>
    <mergeCell ref="E452:G452"/>
    <mergeCell ref="D455:N455"/>
    <mergeCell ref="D457:D458"/>
    <mergeCell ref="E457:F458"/>
    <mergeCell ref="G457:G458"/>
    <mergeCell ref="H457:H458"/>
    <mergeCell ref="E459:F459"/>
    <mergeCell ref="D460:N460"/>
    <mergeCell ref="E469:N469"/>
    <mergeCell ref="E471:H471"/>
    <mergeCell ref="E472:H472"/>
    <mergeCell ref="E473:H473"/>
    <mergeCell ref="E474:H474"/>
    <mergeCell ref="E476:N476"/>
    <mergeCell ref="E477:N477"/>
    <mergeCell ref="D462:N462"/>
    <mergeCell ref="I463:I464"/>
    <mergeCell ref="J463:J464"/>
    <mergeCell ref="K463:K464"/>
    <mergeCell ref="L463:L464"/>
    <mergeCell ref="M463:M464"/>
    <mergeCell ref="N463:N464"/>
    <mergeCell ref="E465:G465"/>
    <mergeCell ref="E466:G466"/>
  </mergeCells>
  <conditionalFormatting sqref="C11:N55 C58:N102 C105:N149 C152:N196 C199:N243 C246:N290 C293:N337 C340:N384 C387:N431 C434:N478">
    <cfRule type="expression" dxfId="89" priority="174">
      <formula>INDEX($AE:$AE,MATCH(MAX(INDIRECT(ADDRESS(1,3)&amp;":"&amp;ADDRESS(ROW(D11),3))),$C:$C,0))</formula>
    </cfRule>
  </conditionalFormatting>
  <conditionalFormatting sqref="I20:N21 I28:N28">
    <cfRule type="expression" dxfId="88" priority="19761">
      <formula>AI13</formula>
    </cfRule>
  </conditionalFormatting>
  <conditionalFormatting sqref="I20:N22">
    <cfRule type="expression" dxfId="87" priority="19762">
      <formula>Z20</formula>
    </cfRule>
  </conditionalFormatting>
  <conditionalFormatting sqref="I22:N22">
    <cfRule type="expression" dxfId="86" priority="19767">
      <formula>AI28</formula>
    </cfRule>
  </conditionalFormatting>
  <conditionalFormatting sqref="I28:N29 I34:N36 I42:N43 I48:N51">
    <cfRule type="expression" dxfId="85" priority="177">
      <formula>Z28</formula>
    </cfRule>
  </conditionalFormatting>
  <conditionalFormatting sqref="I29:N29 I36:N36 I42:N43 I50:N51">
    <cfRule type="expression" dxfId="84" priority="176">
      <formula>AI23</formula>
    </cfRule>
  </conditionalFormatting>
  <conditionalFormatting sqref="I34:N35">
    <cfRule type="expression" dxfId="83" priority="19787">
      <formula>AI11</formula>
    </cfRule>
  </conditionalFormatting>
  <conditionalFormatting sqref="I48:N51">
    <cfRule type="cellIs" dxfId="82" priority="173" operator="equal">
      <formula>FALSE</formula>
    </cfRule>
  </conditionalFormatting>
  <conditionalFormatting sqref="I49:N49">
    <cfRule type="expression" dxfId="81" priority="19795">
      <formula>AI22</formula>
    </cfRule>
  </conditionalFormatting>
  <conditionalFormatting sqref="I67:N68 I75:N75">
    <cfRule type="expression" dxfId="80" priority="77">
      <formula>AI60</formula>
    </cfRule>
  </conditionalFormatting>
  <conditionalFormatting sqref="I67:N69">
    <cfRule type="expression" dxfId="79" priority="78">
      <formula>Z67</formula>
    </cfRule>
  </conditionalFormatting>
  <conditionalFormatting sqref="I69:N69">
    <cfRule type="expression" dxfId="78" priority="79">
      <formula>AI75</formula>
    </cfRule>
  </conditionalFormatting>
  <conditionalFormatting sqref="I75:N76 I81:N83 I89:N90 I95:N98">
    <cfRule type="expression" dxfId="77" priority="76">
      <formula>Z75</formula>
    </cfRule>
  </conditionalFormatting>
  <conditionalFormatting sqref="I76:N76 I83:N83 I89:N90 I97:N98">
    <cfRule type="expression" dxfId="76" priority="75">
      <formula>AI70</formula>
    </cfRule>
  </conditionalFormatting>
  <conditionalFormatting sqref="I81:N82">
    <cfRule type="expression" dxfId="75" priority="80">
      <formula>AI58</formula>
    </cfRule>
  </conditionalFormatting>
  <conditionalFormatting sqref="I95:N98">
    <cfRule type="cellIs" dxfId="74" priority="73" operator="equal">
      <formula>FALSE</formula>
    </cfRule>
  </conditionalFormatting>
  <conditionalFormatting sqref="I96:N96">
    <cfRule type="expression" dxfId="73" priority="81">
      <formula>AI69</formula>
    </cfRule>
  </conditionalFormatting>
  <conditionalFormatting sqref="I114:N115 I122:N122">
    <cfRule type="expression" dxfId="72" priority="67">
      <formula>AI107</formula>
    </cfRule>
  </conditionalFormatting>
  <conditionalFormatting sqref="I114:N116">
    <cfRule type="expression" dxfId="71" priority="68">
      <formula>Z114</formula>
    </cfRule>
  </conditionalFormatting>
  <conditionalFormatting sqref="I116:N116">
    <cfRule type="expression" dxfId="70" priority="69">
      <formula>AI122</formula>
    </cfRule>
  </conditionalFormatting>
  <conditionalFormatting sqref="I122:N123 I128:N130 I136:N137 I142:N145">
    <cfRule type="expression" dxfId="69" priority="66">
      <formula>Z122</formula>
    </cfRule>
  </conditionalFormatting>
  <conditionalFormatting sqref="I123:N123 I130:N130 I136:N137 I144:N145">
    <cfRule type="expression" dxfId="68" priority="65">
      <formula>AI117</formula>
    </cfRule>
  </conditionalFormatting>
  <conditionalFormatting sqref="I128:N129">
    <cfRule type="expression" dxfId="67" priority="70">
      <formula>AI105</formula>
    </cfRule>
  </conditionalFormatting>
  <conditionalFormatting sqref="I142:N145">
    <cfRule type="cellIs" dxfId="66" priority="64" operator="equal">
      <formula>FALSE</formula>
    </cfRule>
  </conditionalFormatting>
  <conditionalFormatting sqref="I143:N143">
    <cfRule type="expression" dxfId="65" priority="71">
      <formula>AI116</formula>
    </cfRule>
  </conditionalFormatting>
  <conditionalFormatting sqref="I161:N162 I169:N169">
    <cfRule type="expression" dxfId="64" priority="58">
      <formula>AI154</formula>
    </cfRule>
  </conditionalFormatting>
  <conditionalFormatting sqref="I161:N163">
    <cfRule type="expression" dxfId="63" priority="59">
      <formula>Z161</formula>
    </cfRule>
  </conditionalFormatting>
  <conditionalFormatting sqref="I163:N163">
    <cfRule type="expression" dxfId="62" priority="60">
      <formula>AI169</formula>
    </cfRule>
  </conditionalFormatting>
  <conditionalFormatting sqref="I169:N170 I175:N177 I183:N184 I189:N192">
    <cfRule type="expression" dxfId="61" priority="57">
      <formula>Z169</formula>
    </cfRule>
  </conditionalFormatting>
  <conditionalFormatting sqref="I170:N170 I177:N177 I183:N184 I191:N192">
    <cfRule type="expression" dxfId="60" priority="56">
      <formula>AI164</formula>
    </cfRule>
  </conditionalFormatting>
  <conditionalFormatting sqref="I175:N176">
    <cfRule type="expression" dxfId="59" priority="61">
      <formula>AI152</formula>
    </cfRule>
  </conditionalFormatting>
  <conditionalFormatting sqref="I189:N192">
    <cfRule type="cellIs" dxfId="58" priority="55" operator="equal">
      <formula>FALSE</formula>
    </cfRule>
  </conditionalFormatting>
  <conditionalFormatting sqref="I190:N190">
    <cfRule type="expression" dxfId="57" priority="62">
      <formula>AI163</formula>
    </cfRule>
  </conditionalFormatting>
  <conditionalFormatting sqref="I208:N209 I216:N216">
    <cfRule type="expression" dxfId="56" priority="49">
      <formula>AI201</formula>
    </cfRule>
  </conditionalFormatting>
  <conditionalFormatting sqref="I208:N210">
    <cfRule type="expression" dxfId="55" priority="50">
      <formula>Z208</formula>
    </cfRule>
  </conditionalFormatting>
  <conditionalFormatting sqref="I210:N210">
    <cfRule type="expression" dxfId="54" priority="51">
      <formula>AI216</formula>
    </cfRule>
  </conditionalFormatting>
  <conditionalFormatting sqref="I216:N217 I222:N224 I230:N231 I236:N239">
    <cfRule type="expression" dxfId="53" priority="48">
      <formula>Z216</formula>
    </cfRule>
  </conditionalFormatting>
  <conditionalFormatting sqref="I217:N217 I224:N224 I230:N231 I238:N239">
    <cfRule type="expression" dxfId="52" priority="47">
      <formula>AI211</formula>
    </cfRule>
  </conditionalFormatting>
  <conditionalFormatting sqref="I222:N223">
    <cfRule type="expression" dxfId="51" priority="52">
      <formula>AI199</formula>
    </cfRule>
  </conditionalFormatting>
  <conditionalFormatting sqref="I236:N239">
    <cfRule type="cellIs" dxfId="50" priority="46" operator="equal">
      <formula>FALSE</formula>
    </cfRule>
  </conditionalFormatting>
  <conditionalFormatting sqref="I237:N237">
    <cfRule type="expression" dxfId="49" priority="53">
      <formula>AI210</formula>
    </cfRule>
  </conditionalFormatting>
  <conditionalFormatting sqref="I255:N256 I263:N263">
    <cfRule type="expression" dxfId="48" priority="40">
      <formula>AI248</formula>
    </cfRule>
  </conditionalFormatting>
  <conditionalFormatting sqref="I255:N257">
    <cfRule type="expression" dxfId="47" priority="41">
      <formula>Z255</formula>
    </cfRule>
  </conditionalFormatting>
  <conditionalFormatting sqref="I257:N257">
    <cfRule type="expression" dxfId="46" priority="42">
      <formula>AI263</formula>
    </cfRule>
  </conditionalFormatting>
  <conditionalFormatting sqref="I263:N264 I269:N271 I277:N278 I283:N286">
    <cfRule type="expression" dxfId="45" priority="39">
      <formula>Z263</formula>
    </cfRule>
  </conditionalFormatting>
  <conditionalFormatting sqref="I264:N264 I271:N271 I277:N278 I285:N286">
    <cfRule type="expression" dxfId="44" priority="38">
      <formula>AI258</formula>
    </cfRule>
  </conditionalFormatting>
  <conditionalFormatting sqref="I269:N270">
    <cfRule type="expression" dxfId="43" priority="43">
      <formula>AI246</formula>
    </cfRule>
  </conditionalFormatting>
  <conditionalFormatting sqref="I283:N286">
    <cfRule type="cellIs" dxfId="42" priority="37" operator="equal">
      <formula>FALSE</formula>
    </cfRule>
  </conditionalFormatting>
  <conditionalFormatting sqref="I284:N284">
    <cfRule type="expression" dxfId="41" priority="44">
      <formula>AI257</formula>
    </cfRule>
  </conditionalFormatting>
  <conditionalFormatting sqref="I302:N303 I310:N310">
    <cfRule type="expression" dxfId="40" priority="31">
      <formula>AI295</formula>
    </cfRule>
  </conditionalFormatting>
  <conditionalFormatting sqref="I302:N304">
    <cfRule type="expression" dxfId="39" priority="32">
      <formula>Z302</formula>
    </cfRule>
  </conditionalFormatting>
  <conditionalFormatting sqref="I304:N304">
    <cfRule type="expression" dxfId="38" priority="33">
      <formula>AI310</formula>
    </cfRule>
  </conditionalFormatting>
  <conditionalFormatting sqref="I310:N311 I316:N318 I324:N325 I330:N333">
    <cfRule type="expression" dxfId="37" priority="30">
      <formula>Z310</formula>
    </cfRule>
  </conditionalFormatting>
  <conditionalFormatting sqref="I311:N311 I318:N318 I324:N325 I332:N333">
    <cfRule type="expression" dxfId="36" priority="29">
      <formula>AI305</formula>
    </cfRule>
  </conditionalFormatting>
  <conditionalFormatting sqref="I316:N317">
    <cfRule type="expression" dxfId="35" priority="34">
      <formula>AI293</formula>
    </cfRule>
  </conditionalFormatting>
  <conditionalFormatting sqref="I330:N333">
    <cfRule type="cellIs" dxfId="34" priority="28" operator="equal">
      <formula>FALSE</formula>
    </cfRule>
  </conditionalFormatting>
  <conditionalFormatting sqref="I331:N331">
    <cfRule type="expression" dxfId="33" priority="35">
      <formula>AI304</formula>
    </cfRule>
  </conditionalFormatting>
  <conditionalFormatting sqref="I349:N350 I357:N357">
    <cfRule type="expression" dxfId="32" priority="22">
      <formula>AI342</formula>
    </cfRule>
  </conditionalFormatting>
  <conditionalFormatting sqref="I349:N351">
    <cfRule type="expression" dxfId="31" priority="23">
      <formula>Z349</formula>
    </cfRule>
  </conditionalFormatting>
  <conditionalFormatting sqref="I351:N351">
    <cfRule type="expression" dxfId="30" priority="24">
      <formula>AI357</formula>
    </cfRule>
  </conditionalFormatting>
  <conditionalFormatting sqref="I357:N358 I363:N365 I371:N372 I377:N380">
    <cfRule type="expression" dxfId="29" priority="21">
      <formula>Z357</formula>
    </cfRule>
  </conditionalFormatting>
  <conditionalFormatting sqref="I358:N358 I365:N365 I371:N372 I379:N380">
    <cfRule type="expression" dxfId="28" priority="20">
      <formula>AI352</formula>
    </cfRule>
  </conditionalFormatting>
  <conditionalFormatting sqref="I363:N364">
    <cfRule type="expression" dxfId="27" priority="25">
      <formula>AI340</formula>
    </cfRule>
  </conditionalFormatting>
  <conditionalFormatting sqref="I377:N380">
    <cfRule type="cellIs" dxfId="26" priority="19" operator="equal">
      <formula>FALSE</formula>
    </cfRule>
  </conditionalFormatting>
  <conditionalFormatting sqref="I378:N378">
    <cfRule type="expression" dxfId="25" priority="26">
      <formula>AI351</formula>
    </cfRule>
  </conditionalFormatting>
  <conditionalFormatting sqref="I396:N397 I404:N404">
    <cfRule type="expression" dxfId="24" priority="13">
      <formula>AI389</formula>
    </cfRule>
  </conditionalFormatting>
  <conditionalFormatting sqref="I396:N398">
    <cfRule type="expression" dxfId="23" priority="14">
      <formula>Z396</formula>
    </cfRule>
  </conditionalFormatting>
  <conditionalFormatting sqref="I398:N398">
    <cfRule type="expression" dxfId="22" priority="15">
      <formula>AI404</formula>
    </cfRule>
  </conditionalFormatting>
  <conditionalFormatting sqref="I404:N405 I410:N412 I418:N419 I424:N427">
    <cfRule type="expression" dxfId="21" priority="12">
      <formula>Z404</formula>
    </cfRule>
  </conditionalFormatting>
  <conditionalFormatting sqref="I405:N405 I412:N412 I418:N419 I426:N427">
    <cfRule type="expression" dxfId="20" priority="11">
      <formula>AI399</formula>
    </cfRule>
  </conditionalFormatting>
  <conditionalFormatting sqref="I410:N411">
    <cfRule type="expression" dxfId="19" priority="16">
      <formula>AI387</formula>
    </cfRule>
  </conditionalFormatting>
  <conditionalFormatting sqref="I424:N427">
    <cfRule type="cellIs" dxfId="18" priority="10" operator="equal">
      <formula>FALSE</formula>
    </cfRule>
  </conditionalFormatting>
  <conditionalFormatting sqref="I425:N425">
    <cfRule type="expression" dxfId="17" priority="17">
      <formula>AI398</formula>
    </cfRule>
  </conditionalFormatting>
  <conditionalFormatting sqref="I443:N444 I451:N451">
    <cfRule type="expression" dxfId="16" priority="4">
      <formula>AI436</formula>
    </cfRule>
  </conditionalFormatting>
  <conditionalFormatting sqref="I443:N445">
    <cfRule type="expression" dxfId="15" priority="5">
      <formula>Z443</formula>
    </cfRule>
  </conditionalFormatting>
  <conditionalFormatting sqref="I445:N445">
    <cfRule type="expression" dxfId="14" priority="6">
      <formula>AI451</formula>
    </cfRule>
  </conditionalFormatting>
  <conditionalFormatting sqref="I451:N452 I457:N459 I465:N466 I471:N474">
    <cfRule type="expression" dxfId="13" priority="3">
      <formula>Z451</formula>
    </cfRule>
  </conditionalFormatting>
  <conditionalFormatting sqref="I452:N452 I459:N459 I465:N466 I473:N474">
    <cfRule type="expression" dxfId="12" priority="2">
      <formula>AI446</formula>
    </cfRule>
  </conditionalFormatting>
  <conditionalFormatting sqref="I457:N458">
    <cfRule type="expression" dxfId="11" priority="7">
      <formula>AI434</formula>
    </cfRule>
  </conditionalFormatting>
  <conditionalFormatting sqref="I471:N474">
    <cfRule type="cellIs" dxfId="10" priority="1" operator="equal">
      <formula>FALSE</formula>
    </cfRule>
  </conditionalFormatting>
  <conditionalFormatting sqref="I472:N472">
    <cfRule type="expression" dxfId="9" priority="8">
      <formula>AI445</formula>
    </cfRule>
  </conditionalFormatting>
  <dataValidations count="2">
    <dataValidation type="decimal" operator="greaterThanOrEqual" allowBlank="1" showInputMessage="1" showErrorMessage="1" sqref="I34:N34 I20:N21 I81:N81 I67:N68 I128:N128 I114:N115 I175:N175 I161:N162 I222:N222 I208:N209 I269:N269 I255:N256 I316:N316 I302:N303 I363:N363 I349:N350 I410:N410 I396:N397 I457:N457 I443:N444">
      <formula1>0</formula1>
    </dataValidation>
    <dataValidation type="list" operator="greaterThanOrEqual" allowBlank="1" showInputMessage="1" showErrorMessage="1" sqref="I22:N22 I69:N69 I116:N116 I163:N163 I210:N210 I257:N257 I304:N304 I351:N351 I398:N398 I445:N445">
      <formula1>Euconst_TrueFalse</formula1>
    </dataValidation>
  </dataValidations>
  <hyperlinks>
    <hyperlink ref="G2:H2" location="JUMP_TOC_Home" display="Table of contents"/>
  </hyperlinks>
  <pageMargins left="0.7" right="0.7" top="0.78740157499999996" bottom="0.78740157499999996" header="0.3" footer="0.3"/>
  <pageSetup paperSize="9" scale="56" orientation="portrait" r:id="rId1"/>
  <colBreaks count="1" manualBreakCount="1">
    <brk id="15"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rgb="FFFF0000"/>
  </sheetPr>
  <dimension ref="A1:AF224"/>
  <sheetViews>
    <sheetView zoomScaleNormal="100" workbookViewId="0">
      <pane ySplit="4" topLeftCell="A125" activePane="bottomLeft" state="frozen"/>
      <selection activeCell="P38" sqref="P38"/>
      <selection pane="bottomLeft" activeCell="J159" sqref="J159:N159"/>
    </sheetView>
  </sheetViews>
  <sheetFormatPr defaultColWidth="11.42578125" defaultRowHeight="12.75" x14ac:dyDescent="0.2"/>
  <cols>
    <col min="1" max="1" width="5.85546875" style="110" hidden="1" customWidth="1"/>
    <col min="2" max="4" width="5.85546875" style="176" customWidth="1"/>
    <col min="5" max="8" width="12.85546875" style="176" customWidth="1"/>
    <col min="9" max="9" width="16.5703125" style="176" customWidth="1"/>
    <col min="10" max="11" width="12.85546875" style="176" customWidth="1"/>
    <col min="12" max="12" width="13.5703125" style="176" customWidth="1"/>
    <col min="13" max="14" width="12.85546875" style="176" customWidth="1"/>
    <col min="15" max="15" width="5.85546875" style="176" customWidth="1"/>
    <col min="16" max="32" width="11.42578125" style="110" hidden="1" customWidth="1"/>
    <col min="33" max="16384" width="11.42578125" style="219"/>
  </cols>
  <sheetData>
    <row r="1" spans="1:32" ht="13.5" hidden="1" thickBot="1" x14ac:dyDescent="0.25">
      <c r="A1" s="110" t="s">
        <v>246</v>
      </c>
      <c r="B1" s="170"/>
      <c r="C1" s="170"/>
      <c r="D1" s="170"/>
      <c r="E1" s="170"/>
      <c r="F1" s="170"/>
      <c r="G1" s="170"/>
      <c r="H1" s="170"/>
      <c r="I1" s="170"/>
      <c r="J1" s="170"/>
      <c r="K1" s="170"/>
      <c r="L1" s="170"/>
      <c r="M1" s="170"/>
      <c r="N1" s="170"/>
      <c r="O1" s="170"/>
      <c r="P1" s="110" t="s">
        <v>246</v>
      </c>
      <c r="Q1" s="110" t="s">
        <v>246</v>
      </c>
      <c r="R1" s="110" t="s">
        <v>246</v>
      </c>
      <c r="S1" s="110" t="s">
        <v>246</v>
      </c>
      <c r="T1" s="110" t="s">
        <v>246</v>
      </c>
      <c r="U1" s="110" t="s">
        <v>246</v>
      </c>
      <c r="V1" s="110" t="s">
        <v>246</v>
      </c>
      <c r="W1" s="110" t="s">
        <v>246</v>
      </c>
      <c r="X1" s="110" t="s">
        <v>246</v>
      </c>
      <c r="Y1" s="110" t="s">
        <v>246</v>
      </c>
      <c r="Z1" s="110" t="s">
        <v>246</v>
      </c>
      <c r="AA1" s="110" t="s">
        <v>246</v>
      </c>
      <c r="AB1" s="110" t="s">
        <v>246</v>
      </c>
      <c r="AC1" s="110" t="s">
        <v>246</v>
      </c>
      <c r="AD1" s="110" t="s">
        <v>246</v>
      </c>
      <c r="AE1" s="110" t="s">
        <v>246</v>
      </c>
      <c r="AF1" s="110" t="s">
        <v>246</v>
      </c>
    </row>
    <row r="2" spans="1:32" ht="15" customHeight="1" thickBot="1" x14ac:dyDescent="0.25">
      <c r="A2" s="170"/>
      <c r="B2" s="1182" t="str">
        <f>Translations!$B$634</f>
        <v>E. Podsumowanie</v>
      </c>
      <c r="C2" s="1183"/>
      <c r="D2" s="1184"/>
      <c r="E2" s="114" t="str">
        <f>Translations!$B$2</f>
        <v>Obszar nawigacji:</v>
      </c>
      <c r="F2" s="171"/>
      <c r="G2" s="790" t="str">
        <f>Translations!$B$14</f>
        <v>Spis treści</v>
      </c>
      <c r="H2" s="787"/>
      <c r="I2" s="846" t="str">
        <f ca="1">HYPERLINK("#"&amp;INDEX(a_Contents!$P$4:$P$35,MATCH(INDEX(a_Contents!$T$4:$T$35,MATCH($S$2,a_Contents!$Q$4:$Q$35,0))-1,a_Contents!$T$4:$T$35,0)),EUconst_PreviousSheet)</f>
        <v>Poprzedni arkusz</v>
      </c>
      <c r="J2" s="847"/>
      <c r="K2" s="846"/>
      <c r="L2" s="847"/>
      <c r="M2" s="787"/>
      <c r="N2" s="787"/>
      <c r="O2" s="172"/>
      <c r="P2" s="116" t="s">
        <v>248</v>
      </c>
      <c r="Q2" s="476" t="str">
        <f>ADDRESS(ROW($B$6),COLUMN($B$6)) &amp; ":" &amp; ADDRESS(MATCH("PRINT",$O:$O,0),COLUMN($O$6))</f>
        <v>$B$6:$O$224</v>
      </c>
      <c r="R2" s="116" t="s">
        <v>599</v>
      </c>
      <c r="S2" s="118" t="str">
        <f ca="1">IF(ISERROR(CELL("filename",T2)),"E_Summary",MID(CELL("filename",T2),FIND("]",CELL("filename",T2))+1,1024))</f>
        <v>E_Summary</v>
      </c>
    </row>
    <row r="3" spans="1:32" ht="13.5" thickBot="1" x14ac:dyDescent="0.25">
      <c r="A3" s="170"/>
      <c r="B3" s="1185"/>
      <c r="C3" s="1186"/>
      <c r="D3" s="1187"/>
      <c r="E3" s="787" t="str">
        <f>IFERROR(HYPERLINK("#"&amp;ADDRESS(ROW($A$1)+MATCH("TOP",$A:$A,0)-1,3),"Top of sheet"),"")</f>
        <v>Top of sheet</v>
      </c>
      <c r="F3" s="787"/>
      <c r="G3" s="885" t="str">
        <f>IFERROR(HYPERLINK("#"&amp;ADDRESS(ROW($A$1)+MATCH(P3,$A:$A,0)-1,3),INDEX($P:$P,MATCH(P3,$A:$A,0))),"")</f>
        <v>Ogólne informacje</v>
      </c>
      <c r="H3" s="885"/>
      <c r="I3" s="885" t="str">
        <f>IFERROR(HYPERLINK("#"&amp;ADDRESS(ROW($A$1)+MATCH(R3,$A:$A,0)-1,3),INDEX($P:$P,MATCH(R3,$A:$A,0))),"")</f>
        <v>Osiągnięcie wartości docelowych</v>
      </c>
      <c r="J3" s="885"/>
      <c r="K3" s="885" t="str">
        <f>IFERROR(HYPERLINK("#"&amp;ADDRESS(ROW($A$1)+MATCH(T3,$A:$A,0)-1,3),INDEX($P:$P,MATCH(T3,$A:$A,0))),"")</f>
        <v>Realizacja kamieni milowych</v>
      </c>
      <c r="L3" s="885"/>
      <c r="M3" s="886" t="str">
        <f>IFERROR(HYPERLINK("#"&amp;ADDRESS(ROW($A$1)+MATCH(V3,$A:$A,0)-1,3),INDEX($P:$P,MATCH(V3,$A:$A,0))),"")</f>
        <v/>
      </c>
      <c r="N3" s="886"/>
      <c r="O3" s="172"/>
      <c r="P3" s="119">
        <v>1</v>
      </c>
      <c r="Q3" s="120"/>
      <c r="R3" s="120">
        <v>2</v>
      </c>
      <c r="S3" s="120"/>
      <c r="T3" s="120">
        <v>3</v>
      </c>
      <c r="U3" s="120"/>
      <c r="V3" s="121">
        <v>4</v>
      </c>
    </row>
    <row r="4" spans="1:32" ht="13.5" thickBot="1" x14ac:dyDescent="0.25">
      <c r="A4" s="170"/>
      <c r="B4" s="1188"/>
      <c r="C4" s="1189"/>
      <c r="D4" s="1190"/>
      <c r="E4" s="787" t="str">
        <f>IFERROR(HYPERLINK("#"&amp;ADDRESS(ROW($A$1)+MATCH("END",$A:$A,0)-1,3),"End of sheet"),"")</f>
        <v>End of sheet</v>
      </c>
      <c r="F4" s="787"/>
      <c r="G4" s="890" t="str">
        <f>IFERROR(HYPERLINK("#"&amp;ADDRESS(ROW($A$1)+MATCH(P4,$A:$A,0)-1,3),INDEX($P:$P,MATCH(P4,$A:$A,0))),"")</f>
        <v/>
      </c>
      <c r="H4" s="872"/>
      <c r="I4" s="872" t="str">
        <f>IFERROR(HYPERLINK("#"&amp;ADDRESS(ROW($A$1)+MATCH(R4,$A:$A,0)-1,3),INDEX($P:$P,MATCH(R4,$A:$A,0))),"")</f>
        <v/>
      </c>
      <c r="J4" s="872"/>
      <c r="K4" s="872" t="str">
        <f>IFERROR(HYPERLINK("#"&amp;ADDRESS(ROW($A$1)+MATCH(T4,$A:$A,0)-1,3),INDEX($P:$P,MATCH(T4,$A:$A,0))),"")</f>
        <v/>
      </c>
      <c r="L4" s="872"/>
      <c r="M4" s="889" t="str">
        <f>IFERROR(HYPERLINK("#"&amp;ADDRESS(ROW($A$1)+MATCH(V4,$A:$A,0)-1,3),INDEX($P:$P,MATCH(V4,$A:$A,0))),"")</f>
        <v/>
      </c>
      <c r="N4" s="872"/>
      <c r="O4" s="172"/>
      <c r="P4" s="122">
        <v>5</v>
      </c>
      <c r="Q4" s="123"/>
      <c r="R4" s="123">
        <v>6</v>
      </c>
      <c r="S4" s="123"/>
      <c r="T4" s="123">
        <v>7</v>
      </c>
      <c r="U4" s="123"/>
      <c r="V4" s="124">
        <v>8</v>
      </c>
    </row>
    <row r="5" spans="1:32" ht="12.75" customHeight="1" x14ac:dyDescent="0.2">
      <c r="A5" s="170"/>
      <c r="O5" s="172"/>
    </row>
    <row r="6" spans="1:32" ht="18" x14ac:dyDescent="0.2">
      <c r="A6" s="340" t="s">
        <v>619</v>
      </c>
      <c r="C6" s="177" t="s">
        <v>249</v>
      </c>
      <c r="D6" s="1191" t="str">
        <f>Translations!$B$302</f>
        <v>PODSUMOWANIE</v>
      </c>
      <c r="E6" s="1191"/>
      <c r="F6" s="1191"/>
      <c r="G6" s="1191"/>
      <c r="H6" s="1191"/>
      <c r="I6" s="1191"/>
      <c r="J6" s="1191"/>
      <c r="K6" s="1191"/>
      <c r="L6" s="1191"/>
      <c r="M6" s="1191"/>
      <c r="N6" s="1191"/>
    </row>
    <row r="7" spans="1:32" ht="12.75" customHeight="1" x14ac:dyDescent="0.2"/>
    <row r="8" spans="1:32" s="246" customFormat="1" ht="18" customHeight="1" x14ac:dyDescent="0.25">
      <c r="A8" s="244">
        <v>1</v>
      </c>
      <c r="B8" s="186"/>
      <c r="C8" s="245" t="s">
        <v>113</v>
      </c>
      <c r="D8" s="967" t="str">
        <f>Translations!$B$635</f>
        <v>Ogólne informacje o sprawozdaniu dotyczącym neutralności klimatycznej</v>
      </c>
      <c r="E8" s="968"/>
      <c r="F8" s="968"/>
      <c r="G8" s="968"/>
      <c r="H8" s="968"/>
      <c r="I8" s="968"/>
      <c r="J8" s="968"/>
      <c r="K8" s="968"/>
      <c r="L8" s="968"/>
      <c r="M8" s="968"/>
      <c r="N8" s="968"/>
      <c r="O8" s="186"/>
      <c r="P8" s="118" t="str">
        <f>Translations!$B$304</f>
        <v>Ogólne informacje</v>
      </c>
      <c r="Q8" s="116"/>
      <c r="R8" s="116"/>
      <c r="S8" s="116"/>
      <c r="T8" s="116"/>
      <c r="U8" s="116"/>
      <c r="V8" s="116"/>
      <c r="W8" s="116"/>
      <c r="X8" s="116"/>
      <c r="Y8" s="116"/>
      <c r="Z8" s="116"/>
      <c r="AA8" s="116"/>
      <c r="AB8" s="116"/>
      <c r="AC8" s="116"/>
      <c r="AD8" s="116"/>
      <c r="AE8" s="116"/>
      <c r="AF8" s="116"/>
    </row>
    <row r="9" spans="1:32" ht="5.0999999999999996" customHeight="1" x14ac:dyDescent="0.2"/>
    <row r="10" spans="1:32" ht="12.75" customHeight="1" x14ac:dyDescent="0.2">
      <c r="D10" s="247" t="s">
        <v>114</v>
      </c>
      <c r="E10" s="923" t="str">
        <f>Translations!$B$85</f>
        <v>Informacje o prowadzącym instalację</v>
      </c>
      <c r="F10" s="923"/>
      <c r="G10" s="923"/>
      <c r="H10" s="923"/>
      <c r="I10" s="923"/>
      <c r="J10" s="923"/>
      <c r="K10" s="923"/>
      <c r="L10" s="923"/>
      <c r="M10" s="923"/>
      <c r="N10" s="923"/>
    </row>
    <row r="11" spans="1:32" ht="5.0999999999999996" customHeight="1" x14ac:dyDescent="0.2"/>
    <row r="12" spans="1:32" ht="12.75" customHeight="1" x14ac:dyDescent="0.2">
      <c r="D12" s="248"/>
      <c r="E12" s="1066" t="str">
        <f>B_InstallationData!E39</f>
        <v>Nazwa prowadzącego instalację</v>
      </c>
      <c r="F12" s="1067"/>
      <c r="G12" s="1067"/>
      <c r="H12" s="1067"/>
      <c r="I12" s="1068"/>
      <c r="J12" s="1069" t="str">
        <f>IF(B_InstallationData!I41="","",B_InstallationData!I41)</f>
        <v/>
      </c>
      <c r="K12" s="1070"/>
      <c r="L12" s="1070"/>
      <c r="M12" s="1070"/>
      <c r="N12" s="1071"/>
    </row>
    <row r="13" spans="1:32" ht="12.75" customHeight="1" x14ac:dyDescent="0.2">
      <c r="D13" s="248"/>
      <c r="E13" s="1058" t="str">
        <f>B_InstallationData!E43</f>
        <v>Państwo członkowskie</v>
      </c>
      <c r="F13" s="1059"/>
      <c r="G13" s="1059"/>
      <c r="H13" s="1059"/>
      <c r="I13" s="1060"/>
      <c r="J13" s="1011" t="str">
        <f>IF(B_InstallationData!I45="","",B_InstallationData!I45)</f>
        <v/>
      </c>
      <c r="K13" s="1012"/>
      <c r="L13" s="1012"/>
      <c r="M13" s="1012"/>
      <c r="N13" s="1013"/>
    </row>
    <row r="14" spans="1:32" ht="33.75" customHeight="1" x14ac:dyDescent="0.2">
      <c r="D14" s="248"/>
      <c r="E14" s="1322" t="str">
        <f>B_InstallationData!E47</f>
        <v>Numer zezwolenia na uczestnictwo w systemie handlu uprawnieniami do emisji</v>
      </c>
      <c r="F14" s="1323"/>
      <c r="G14" s="1323"/>
      <c r="H14" s="1323"/>
      <c r="I14" s="1324"/>
      <c r="J14" s="929" t="str">
        <f>IF(B_InstallationData!I47="","",B_InstallationData!I47)</f>
        <v>PL</v>
      </c>
      <c r="K14" s="1061"/>
      <c r="L14" s="1062" t="str">
        <f>IF(B_InstallationData!K49="","",B_InstallationData!K49)</f>
        <v/>
      </c>
      <c r="M14" s="970"/>
      <c r="N14" s="930"/>
    </row>
    <row r="15" spans="1:32" ht="12.75" customHeight="1" x14ac:dyDescent="0.2">
      <c r="D15" s="248"/>
      <c r="E15" s="1058" t="str">
        <f>B_InstallationData!E51</f>
        <v>Nazwa właściwego organu:</v>
      </c>
      <c r="F15" s="1059"/>
      <c r="G15" s="1059"/>
      <c r="H15" s="1059"/>
      <c r="I15" s="1060"/>
      <c r="J15" s="1011" t="str">
        <f>IF(B_InstallationData!I53="","",B_InstallationData!I53)</f>
        <v/>
      </c>
      <c r="K15" s="1012"/>
      <c r="L15" s="1012"/>
      <c r="M15" s="1012"/>
      <c r="N15" s="1013"/>
    </row>
    <row r="16" spans="1:32" ht="29.25" customHeight="1" x14ac:dyDescent="0.2">
      <c r="D16" s="248"/>
      <c r="E16" s="1325" t="str">
        <f>Translations!$B$305</f>
        <v>Plan neutralności klimatycznej sporządzony dla przedsiębiorstwa ciepłowniczego</v>
      </c>
      <c r="F16" s="1326"/>
      <c r="G16" s="1326"/>
      <c r="H16" s="1326"/>
      <c r="I16" s="1327"/>
      <c r="J16" s="949" t="str">
        <f>IF(B_InstallationData!L57="","",B_InstallationData!L57)</f>
        <v/>
      </c>
      <c r="K16" s="971"/>
      <c r="L16" s="971"/>
      <c r="M16" s="971"/>
      <c r="N16" s="950"/>
    </row>
    <row r="17" spans="1:32" ht="5.0999999999999996" customHeight="1" x14ac:dyDescent="0.2"/>
    <row r="18" spans="1:32" ht="12.75" customHeight="1" x14ac:dyDescent="0.2">
      <c r="E18" s="1066" t="s">
        <v>2262</v>
      </c>
      <c r="F18" s="1067"/>
      <c r="G18" s="1067"/>
      <c r="H18" s="1067"/>
      <c r="I18" s="1068"/>
      <c r="J18" s="951" t="str">
        <f>IF(SUM(A_VersionCNR!E24:E43)=0,"",MAX(A_VersionCNR!E24:E43))</f>
        <v/>
      </c>
      <c r="K18" s="972"/>
      <c r="L18" s="972"/>
      <c r="M18" s="972"/>
      <c r="N18" s="952"/>
    </row>
    <row r="19" spans="1:32" ht="12.75" customHeight="1" x14ac:dyDescent="0.2">
      <c r="E19" s="1058" t="str">
        <f>Translations!$B$636</f>
        <v>Data odniesienia sprawozdania dotyczącego neutralności klimatycznej</v>
      </c>
      <c r="F19" s="1059"/>
      <c r="G19" s="1059"/>
      <c r="H19" s="1059"/>
      <c r="I19" s="1060"/>
      <c r="J19" s="1309" t="str">
        <f>IF(SUM(A_VersionCNR!E24:E43)=0,"",INDEX(A_VersionCNR!F24:F43,MATCH(MAX(A_VersionCNR!E24:E43),A_VersionCNR!E24:E43,0)))</f>
        <v/>
      </c>
      <c r="K19" s="1310"/>
      <c r="L19" s="1310"/>
      <c r="M19" s="1310"/>
      <c r="N19" s="1311"/>
    </row>
    <row r="20" spans="1:32" ht="12.75" customHeight="1" x14ac:dyDescent="0.2">
      <c r="E20" s="1058" t="str">
        <f>Translations!$B$637</f>
        <v>Numer wersji sprawozdania dotyczącego neutralności klimatycznej</v>
      </c>
      <c r="F20" s="1059"/>
      <c r="G20" s="1059"/>
      <c r="H20" s="1059"/>
      <c r="I20" s="1060"/>
      <c r="J20" s="929" t="str">
        <f>IF(SUM(A_VersionCNR!E51:E60)=0,"",MAX(A_VersionCNR!E51:E60))</f>
        <v/>
      </c>
      <c r="K20" s="970"/>
      <c r="L20" s="970"/>
      <c r="M20" s="970"/>
      <c r="N20" s="930"/>
    </row>
    <row r="21" spans="1:32" ht="12.6" customHeight="1" x14ac:dyDescent="0.2">
      <c r="E21" s="1063" t="str">
        <f>Translations!$B$638</f>
        <v>Dzień odniesienia sprawozdania dotyczącego neutralności klimatycznej</v>
      </c>
      <c r="F21" s="1064"/>
      <c r="G21" s="1064"/>
      <c r="H21" s="1064"/>
      <c r="I21" s="1065"/>
      <c r="J21" s="1312" t="str">
        <f>IF(SUM(A_VersionCNR!E51:E60)=0,"",INDEX(A_VersionCNR!F51:F60,MATCH(MAX(A_VersionCNR!E51:E60),A_VersionCNR!E51:E60,0)))</f>
        <v/>
      </c>
      <c r="K21" s="1313"/>
      <c r="L21" s="1313"/>
      <c r="M21" s="1313"/>
      <c r="N21" s="1314"/>
    </row>
    <row r="22" spans="1:32" ht="5.0999999999999996" customHeight="1" x14ac:dyDescent="0.2"/>
    <row r="23" spans="1:32" ht="12.75" customHeight="1" x14ac:dyDescent="0.2">
      <c r="E23" s="1051" t="str">
        <f>IF(B_InstallationData!D13="","",B_InstallationData!D13)</f>
        <v/>
      </c>
      <c r="F23" s="1051"/>
      <c r="G23" s="1051"/>
      <c r="H23" s="1051"/>
      <c r="I23" s="1051"/>
      <c r="J23" s="1051"/>
      <c r="K23" s="1051"/>
      <c r="L23" s="1051"/>
      <c r="M23" s="1051"/>
      <c r="N23" s="1051"/>
    </row>
    <row r="24" spans="1:32" ht="12.75" customHeight="1" x14ac:dyDescent="0.2">
      <c r="E24" s="1051" t="str">
        <f>IF(B_InstallationData!D17="","",B_InstallationData!D17)</f>
        <v/>
      </c>
      <c r="F24" s="1051"/>
      <c r="G24" s="1051"/>
      <c r="H24" s="1051"/>
      <c r="I24" s="1051"/>
      <c r="J24" s="1051"/>
      <c r="K24" s="1051"/>
      <c r="L24" s="1051"/>
      <c r="M24" s="1051"/>
      <c r="N24" s="1051"/>
    </row>
    <row r="25" spans="1:32" ht="5.0999999999999996" customHeight="1" x14ac:dyDescent="0.2"/>
    <row r="26" spans="1:32" ht="12.75" customHeight="1" x14ac:dyDescent="0.2">
      <c r="E26" s="1066" t="str">
        <f>Translations!$B$639</f>
        <v>Wszystkie istotne wartości docelowe i kamienie milowe zostały osiągnięte</v>
      </c>
      <c r="F26" s="1067"/>
      <c r="G26" s="1067"/>
      <c r="H26" s="1067"/>
      <c r="I26" s="1068"/>
      <c r="J26" s="1069" t="str">
        <f>IFERROR(AND(L148,L154),"")</f>
        <v/>
      </c>
      <c r="K26" s="1070"/>
      <c r="L26" s="1070"/>
      <c r="M26" s="1070"/>
      <c r="N26" s="1071"/>
    </row>
    <row r="27" spans="1:32" ht="12.75" customHeight="1" x14ac:dyDescent="0.2">
      <c r="E27" s="949" t="str">
        <f>IF(J26=FALSE,Euconst_MsgCondApplies,"")</f>
        <v/>
      </c>
      <c r="F27" s="971"/>
      <c r="G27" s="971"/>
      <c r="H27" s="971"/>
      <c r="I27" s="971"/>
      <c r="J27" s="971"/>
      <c r="K27" s="971"/>
      <c r="L27" s="971"/>
      <c r="M27" s="971"/>
      <c r="N27" s="950"/>
    </row>
    <row r="28" spans="1:32" ht="5.0999999999999996" customHeight="1" x14ac:dyDescent="0.2"/>
    <row r="29" spans="1:32" ht="12.75" customHeight="1" x14ac:dyDescent="0.2">
      <c r="D29" s="247" t="s">
        <v>115</v>
      </c>
      <c r="E29" s="923" t="str">
        <f>Translations!$B$306</f>
        <v>Dane o instalacji / instalacjach w ramach przedsiębiorstwa</v>
      </c>
      <c r="F29" s="923"/>
      <c r="G29" s="923"/>
      <c r="H29" s="923"/>
      <c r="I29" s="923"/>
      <c r="J29" s="923"/>
      <c r="K29" s="923"/>
      <c r="L29" s="923"/>
      <c r="M29" s="923"/>
      <c r="N29" s="923"/>
    </row>
    <row r="30" spans="1:32" ht="5.0999999999999996" customHeight="1" x14ac:dyDescent="0.2"/>
    <row r="31" spans="1:32" s="183" customFormat="1" ht="25.5" customHeight="1" x14ac:dyDescent="0.2">
      <c r="A31" s="215"/>
      <c r="B31" s="176"/>
      <c r="C31" s="216"/>
      <c r="D31" s="255" t="str">
        <f>Translations!$B$110</f>
        <v>Nr</v>
      </c>
      <c r="E31" s="1052" t="str">
        <f>Translations!$B$111</f>
        <v>Nazwa instalacji</v>
      </c>
      <c r="F31" s="1053"/>
      <c r="G31" s="521" t="str">
        <f>Translations!$B$112</f>
        <v>Kod identyfikacyjny instalacji w rejestrze</v>
      </c>
      <c r="H31" s="1335" t="str">
        <f>Translations!$B$113</f>
        <v>Niepowtarzalny identyfikator</v>
      </c>
      <c r="I31" s="1199"/>
      <c r="J31" s="521" t="str">
        <f>Translations!$B$114</f>
        <v>Adres</v>
      </c>
      <c r="K31" s="521" t="str">
        <f>Translations!$B$115</f>
        <v>Miejscowość</v>
      </c>
      <c r="L31" s="521" t="str">
        <f>Translations!$B$116</f>
        <v>Województwo</v>
      </c>
      <c r="M31" s="521" t="str">
        <f>Translations!$B$117</f>
        <v>Kod pocztowy</v>
      </c>
      <c r="N31" s="521" t="str">
        <f>Translations!$B$118</f>
        <v>Państwo</v>
      </c>
      <c r="O31" s="176"/>
      <c r="P31" s="110"/>
      <c r="Q31" s="170"/>
      <c r="R31" s="170"/>
      <c r="S31" s="170"/>
      <c r="T31" s="170"/>
      <c r="U31" s="170"/>
      <c r="V31" s="170"/>
      <c r="W31" s="170"/>
      <c r="X31" s="170"/>
      <c r="Y31" s="170"/>
      <c r="Z31" s="170"/>
      <c r="AA31" s="170"/>
      <c r="AB31" s="170"/>
      <c r="AC31" s="170"/>
      <c r="AD31" s="170"/>
      <c r="AE31" s="170"/>
      <c r="AF31" s="170"/>
    </row>
    <row r="32" spans="1:32" s="183" customFormat="1" ht="12.75" customHeight="1" x14ac:dyDescent="0.2">
      <c r="A32" s="215"/>
      <c r="B32" s="176"/>
      <c r="C32" s="216"/>
      <c r="D32" s="257">
        <v>1</v>
      </c>
      <c r="E32" s="1054" t="str">
        <f>IF(B_InstallationData!I71="","",B_InstallationData!I71)</f>
        <v/>
      </c>
      <c r="F32" s="1055"/>
      <c r="G32" s="259" t="str">
        <f>IF(B_InstallationData!I72="","",B_InstallationData!I72)</f>
        <v/>
      </c>
      <c r="H32" s="1054" t="str">
        <f>IF(B_InstallationData!I75="","",B_InstallationData!I75)</f>
        <v/>
      </c>
      <c r="I32" s="1336"/>
      <c r="J32" s="259" t="str">
        <f>IF(B_InstallationData!I93="","",B_InstallationData!I93)</f>
        <v/>
      </c>
      <c r="K32" s="259" t="str">
        <f>IF(B_InstallationData!I94="","",B_InstallationData!I94)</f>
        <v/>
      </c>
      <c r="L32" s="259" t="str">
        <f>IF(B_InstallationData!I95="","",B_InstallationData!I95)</f>
        <v/>
      </c>
      <c r="M32" s="259" t="str">
        <f>IF(B_InstallationData!I96="","",B_InstallationData!I96)</f>
        <v/>
      </c>
      <c r="N32" s="259" t="str">
        <f>IF(B_InstallationData!I97="","",B_InstallationData!I97)</f>
        <v/>
      </c>
      <c r="O32" s="176"/>
      <c r="P32" s="110"/>
      <c r="Q32" s="170"/>
      <c r="R32" s="170"/>
      <c r="S32" s="170"/>
      <c r="T32" s="170"/>
      <c r="U32" s="170"/>
      <c r="V32" s="170"/>
      <c r="W32" s="170"/>
      <c r="X32" s="170"/>
      <c r="Y32" s="170"/>
      <c r="Z32" s="170"/>
      <c r="AA32" s="170"/>
      <c r="AB32" s="170"/>
      <c r="AC32" s="170"/>
      <c r="AD32" s="170"/>
      <c r="AE32" s="170"/>
      <c r="AF32" s="170"/>
    </row>
    <row r="33" spans="1:32" s="183" customFormat="1" ht="12.75" customHeight="1" x14ac:dyDescent="0.2">
      <c r="A33" s="215"/>
      <c r="B33" s="176"/>
      <c r="C33" s="216"/>
      <c r="D33" s="260">
        <v>2</v>
      </c>
      <c r="E33" s="917" t="str">
        <f>IF(B_InstallationData!E145="","",B_InstallationData!E145)</f>
        <v/>
      </c>
      <c r="F33" s="918"/>
      <c r="G33" s="262" t="str">
        <f>IF(B_InstallationData!G145="","",B_InstallationData!G145)</f>
        <v/>
      </c>
      <c r="H33" s="917" t="str">
        <f>IF(B_InstallationData!H145="","",B_InstallationData!H145)</f>
        <v/>
      </c>
      <c r="I33" s="1328"/>
      <c r="J33" s="262" t="str">
        <f>IF(B_InstallationData!J145="","",B_InstallationData!J145)</f>
        <v/>
      </c>
      <c r="K33" s="262" t="str">
        <f>IF(B_InstallationData!K145="","",B_InstallationData!K145)</f>
        <v/>
      </c>
      <c r="L33" s="262" t="str">
        <f>IF(B_InstallationData!L145="","",B_InstallationData!L145)</f>
        <v/>
      </c>
      <c r="M33" s="262" t="str">
        <f>IF(B_InstallationData!M145="","",B_InstallationData!M145)</f>
        <v/>
      </c>
      <c r="N33" s="262" t="str">
        <f>IF(B_InstallationData!N145="","",B_InstallationData!N145)</f>
        <v/>
      </c>
      <c r="O33" s="176"/>
      <c r="P33" s="110"/>
      <c r="Q33" s="170"/>
      <c r="R33" s="170"/>
      <c r="S33" s="170"/>
      <c r="T33" s="170"/>
      <c r="U33" s="170"/>
      <c r="V33" s="170"/>
      <c r="W33" s="170"/>
      <c r="X33" s="170"/>
      <c r="Y33" s="170"/>
      <c r="Z33" s="170"/>
      <c r="AA33" s="170"/>
      <c r="AB33" s="170"/>
      <c r="AC33" s="170"/>
      <c r="AD33" s="170"/>
      <c r="AE33" s="170"/>
      <c r="AF33" s="170"/>
    </row>
    <row r="34" spans="1:32" s="183" customFormat="1" ht="12.75" customHeight="1" x14ac:dyDescent="0.2">
      <c r="A34" s="215"/>
      <c r="B34" s="176"/>
      <c r="C34" s="216"/>
      <c r="D34" s="260">
        <v>3</v>
      </c>
      <c r="E34" s="917" t="str">
        <f>IF(B_InstallationData!E146="","",B_InstallationData!E146)</f>
        <v/>
      </c>
      <c r="F34" s="918"/>
      <c r="G34" s="262" t="str">
        <f>IF(B_InstallationData!G146="","",B_InstallationData!G146)</f>
        <v/>
      </c>
      <c r="H34" s="917" t="str">
        <f>IF(B_InstallationData!H146="","",B_InstallationData!H146)</f>
        <v/>
      </c>
      <c r="I34" s="1328"/>
      <c r="J34" s="262" t="str">
        <f>IF(B_InstallationData!J146="","",B_InstallationData!J146)</f>
        <v/>
      </c>
      <c r="K34" s="262" t="str">
        <f>IF(B_InstallationData!K146="","",B_InstallationData!K146)</f>
        <v/>
      </c>
      <c r="L34" s="262" t="str">
        <f>IF(B_InstallationData!L146="","",B_InstallationData!L146)</f>
        <v/>
      </c>
      <c r="M34" s="262" t="str">
        <f>IF(B_InstallationData!M146="","",B_InstallationData!M146)</f>
        <v/>
      </c>
      <c r="N34" s="262" t="str">
        <f>IF(B_InstallationData!N146="","",B_InstallationData!N146)</f>
        <v/>
      </c>
      <c r="O34" s="176"/>
      <c r="P34" s="170"/>
      <c r="Q34" s="170"/>
      <c r="R34" s="170"/>
      <c r="S34" s="170"/>
      <c r="T34" s="170"/>
      <c r="U34" s="170"/>
      <c r="V34" s="170"/>
      <c r="W34" s="170"/>
      <c r="X34" s="170"/>
      <c r="Y34" s="170"/>
      <c r="Z34" s="170"/>
      <c r="AA34" s="170"/>
      <c r="AB34" s="170"/>
      <c r="AC34" s="170"/>
      <c r="AD34" s="170"/>
      <c r="AE34" s="170"/>
      <c r="AF34" s="170"/>
    </row>
    <row r="35" spans="1:32" s="183" customFormat="1" ht="12.75" customHeight="1" x14ac:dyDescent="0.2">
      <c r="A35" s="215"/>
      <c r="B35" s="176"/>
      <c r="C35" s="216"/>
      <c r="D35" s="260">
        <v>4</v>
      </c>
      <c r="E35" s="917" t="str">
        <f>IF(B_InstallationData!E147="","",B_InstallationData!E147)</f>
        <v/>
      </c>
      <c r="F35" s="918"/>
      <c r="G35" s="262" t="str">
        <f>IF(B_InstallationData!G147="","",B_InstallationData!G147)</f>
        <v/>
      </c>
      <c r="H35" s="917" t="str">
        <f>IF(B_InstallationData!H147="","",B_InstallationData!H147)</f>
        <v/>
      </c>
      <c r="I35" s="1328"/>
      <c r="J35" s="262" t="str">
        <f>IF(B_InstallationData!J147="","",B_InstallationData!J147)</f>
        <v/>
      </c>
      <c r="K35" s="262" t="str">
        <f>IF(B_InstallationData!K147="","",B_InstallationData!K147)</f>
        <v/>
      </c>
      <c r="L35" s="262" t="str">
        <f>IF(B_InstallationData!L147="","",B_InstallationData!L147)</f>
        <v/>
      </c>
      <c r="M35" s="262" t="str">
        <f>IF(B_InstallationData!M147="","",B_InstallationData!M147)</f>
        <v/>
      </c>
      <c r="N35" s="262" t="str">
        <f>IF(B_InstallationData!N147="","",B_InstallationData!N147)</f>
        <v/>
      </c>
      <c r="O35" s="176"/>
      <c r="P35" s="170"/>
      <c r="Q35" s="170"/>
      <c r="R35" s="170"/>
      <c r="S35" s="170"/>
      <c r="T35" s="170"/>
      <c r="U35" s="170"/>
      <c r="V35" s="170"/>
      <c r="W35" s="170"/>
      <c r="X35" s="170"/>
      <c r="Y35" s="170"/>
      <c r="Z35" s="170"/>
      <c r="AA35" s="170"/>
      <c r="AB35" s="170"/>
      <c r="AC35" s="170"/>
      <c r="AD35" s="170"/>
      <c r="AE35" s="170"/>
      <c r="AF35" s="170"/>
    </row>
    <row r="36" spans="1:32" s="183" customFormat="1" ht="12.75" customHeight="1" x14ac:dyDescent="0.2">
      <c r="A36" s="215"/>
      <c r="B36" s="176"/>
      <c r="C36" s="216"/>
      <c r="D36" s="260">
        <v>5</v>
      </c>
      <c r="E36" s="917" t="str">
        <f>IF(B_InstallationData!E148="","",B_InstallationData!E148)</f>
        <v/>
      </c>
      <c r="F36" s="918"/>
      <c r="G36" s="262" t="str">
        <f>IF(B_InstallationData!G148="","",B_InstallationData!G148)</f>
        <v/>
      </c>
      <c r="H36" s="917" t="str">
        <f>IF(B_InstallationData!H148="","",B_InstallationData!H148)</f>
        <v/>
      </c>
      <c r="I36" s="1328"/>
      <c r="J36" s="262" t="str">
        <f>IF(B_InstallationData!J148="","",B_InstallationData!J148)</f>
        <v/>
      </c>
      <c r="K36" s="262" t="str">
        <f>IF(B_InstallationData!K148="","",B_InstallationData!K148)</f>
        <v/>
      </c>
      <c r="L36" s="262" t="str">
        <f>IF(B_InstallationData!L148="","",B_InstallationData!L148)</f>
        <v/>
      </c>
      <c r="M36" s="262" t="str">
        <f>IF(B_InstallationData!M148="","",B_InstallationData!M148)</f>
        <v/>
      </c>
      <c r="N36" s="262" t="str">
        <f>IF(B_InstallationData!N148="","",B_InstallationData!N148)</f>
        <v/>
      </c>
      <c r="O36" s="176"/>
      <c r="P36" s="170"/>
      <c r="Q36" s="170"/>
      <c r="R36" s="170"/>
      <c r="S36" s="170"/>
      <c r="T36" s="170"/>
      <c r="U36" s="170"/>
      <c r="V36" s="170"/>
      <c r="W36" s="170"/>
      <c r="X36" s="170"/>
      <c r="Y36" s="170"/>
      <c r="Z36" s="170"/>
      <c r="AA36" s="170"/>
      <c r="AB36" s="170"/>
      <c r="AC36" s="170"/>
      <c r="AD36" s="170"/>
      <c r="AE36" s="170"/>
      <c r="AF36" s="170"/>
    </row>
    <row r="37" spans="1:32" s="183" customFormat="1" ht="12.75" customHeight="1" x14ac:dyDescent="0.2">
      <c r="A37" s="215"/>
      <c r="B37" s="176"/>
      <c r="C37" s="216"/>
      <c r="D37" s="260">
        <v>6</v>
      </c>
      <c r="E37" s="917" t="str">
        <f>IF(B_InstallationData!E149="","",B_InstallationData!E149)</f>
        <v/>
      </c>
      <c r="F37" s="918"/>
      <c r="G37" s="262" t="str">
        <f>IF(B_InstallationData!G149="","",B_InstallationData!G149)</f>
        <v/>
      </c>
      <c r="H37" s="917" t="str">
        <f>IF(B_InstallationData!H149="","",B_InstallationData!H149)</f>
        <v/>
      </c>
      <c r="I37" s="1328"/>
      <c r="J37" s="262" t="str">
        <f>IF(B_InstallationData!J149="","",B_InstallationData!J149)</f>
        <v/>
      </c>
      <c r="K37" s="262" t="str">
        <f>IF(B_InstallationData!K149="","",B_InstallationData!K149)</f>
        <v/>
      </c>
      <c r="L37" s="262" t="str">
        <f>IF(B_InstallationData!L149="","",B_InstallationData!L149)</f>
        <v/>
      </c>
      <c r="M37" s="262" t="str">
        <f>IF(B_InstallationData!M149="","",B_InstallationData!M149)</f>
        <v/>
      </c>
      <c r="N37" s="262" t="str">
        <f>IF(B_InstallationData!N149="","",B_InstallationData!N149)</f>
        <v/>
      </c>
      <c r="O37" s="176"/>
      <c r="P37" s="170"/>
      <c r="Q37" s="170"/>
      <c r="R37" s="170"/>
      <c r="S37" s="170"/>
      <c r="T37" s="170"/>
      <c r="U37" s="170"/>
      <c r="V37" s="170"/>
      <c r="W37" s="170"/>
      <c r="X37" s="170"/>
      <c r="Y37" s="170"/>
      <c r="Z37" s="170"/>
      <c r="AA37" s="170"/>
      <c r="AB37" s="170"/>
      <c r="AC37" s="170"/>
      <c r="AD37" s="170"/>
      <c r="AE37" s="170"/>
      <c r="AF37" s="170"/>
    </row>
    <row r="38" spans="1:32" s="183" customFormat="1" ht="12.75" customHeight="1" x14ac:dyDescent="0.2">
      <c r="A38" s="215"/>
      <c r="B38" s="176"/>
      <c r="C38" s="216"/>
      <c r="D38" s="260">
        <v>7</v>
      </c>
      <c r="E38" s="917" t="str">
        <f>IF(B_InstallationData!E150="","",B_InstallationData!E150)</f>
        <v/>
      </c>
      <c r="F38" s="918"/>
      <c r="G38" s="262" t="str">
        <f>IF(B_InstallationData!G150="","",B_InstallationData!G150)</f>
        <v/>
      </c>
      <c r="H38" s="917" t="str">
        <f>IF(B_InstallationData!H150="","",B_InstallationData!H150)</f>
        <v/>
      </c>
      <c r="I38" s="1328"/>
      <c r="J38" s="262" t="str">
        <f>IF(B_InstallationData!J150="","",B_InstallationData!J150)</f>
        <v/>
      </c>
      <c r="K38" s="262" t="str">
        <f>IF(B_InstallationData!K150="","",B_InstallationData!K150)</f>
        <v/>
      </c>
      <c r="L38" s="262" t="str">
        <f>IF(B_InstallationData!L150="","",B_InstallationData!L150)</f>
        <v/>
      </c>
      <c r="M38" s="262" t="str">
        <f>IF(B_InstallationData!M150="","",B_InstallationData!M150)</f>
        <v/>
      </c>
      <c r="N38" s="262" t="str">
        <f>IF(B_InstallationData!N150="","",B_InstallationData!N150)</f>
        <v/>
      </c>
      <c r="O38" s="176"/>
      <c r="P38" s="170"/>
      <c r="Q38" s="170"/>
      <c r="R38" s="170"/>
      <c r="S38" s="170"/>
      <c r="T38" s="170"/>
      <c r="U38" s="170"/>
      <c r="V38" s="170"/>
      <c r="W38" s="170"/>
      <c r="X38" s="170"/>
      <c r="Y38" s="170"/>
      <c r="Z38" s="170"/>
      <c r="AA38" s="170"/>
      <c r="AB38" s="170"/>
      <c r="AC38" s="170"/>
      <c r="AD38" s="170"/>
      <c r="AE38" s="170"/>
      <c r="AF38" s="170"/>
    </row>
    <row r="39" spans="1:32" s="183" customFormat="1" ht="12.75" customHeight="1" x14ac:dyDescent="0.2">
      <c r="A39" s="215"/>
      <c r="B39" s="176"/>
      <c r="C39" s="216"/>
      <c r="D39" s="260">
        <v>8</v>
      </c>
      <c r="E39" s="917" t="str">
        <f>IF(B_InstallationData!E151="","",B_InstallationData!E151)</f>
        <v/>
      </c>
      <c r="F39" s="918"/>
      <c r="G39" s="262" t="str">
        <f>IF(B_InstallationData!G151="","",B_InstallationData!G151)</f>
        <v/>
      </c>
      <c r="H39" s="917" t="str">
        <f>IF(B_InstallationData!H151="","",B_InstallationData!H151)</f>
        <v/>
      </c>
      <c r="I39" s="1328"/>
      <c r="J39" s="262" t="str">
        <f>IF(B_InstallationData!J151="","",B_InstallationData!J151)</f>
        <v/>
      </c>
      <c r="K39" s="262" t="str">
        <f>IF(B_InstallationData!K151="","",B_InstallationData!K151)</f>
        <v/>
      </c>
      <c r="L39" s="262" t="str">
        <f>IF(B_InstallationData!L151="","",B_InstallationData!L151)</f>
        <v/>
      </c>
      <c r="M39" s="262" t="str">
        <f>IF(B_InstallationData!M151="","",B_InstallationData!M151)</f>
        <v/>
      </c>
      <c r="N39" s="262" t="str">
        <f>IF(B_InstallationData!N151="","",B_InstallationData!N151)</f>
        <v/>
      </c>
      <c r="O39" s="176"/>
      <c r="P39" s="170"/>
      <c r="Q39" s="170"/>
      <c r="R39" s="170"/>
      <c r="S39" s="170"/>
      <c r="T39" s="170"/>
      <c r="U39" s="170"/>
      <c r="V39" s="170"/>
      <c r="W39" s="170"/>
      <c r="X39" s="170"/>
      <c r="Y39" s="170"/>
      <c r="Z39" s="170"/>
      <c r="AA39" s="170"/>
      <c r="AB39" s="170"/>
      <c r="AC39" s="170"/>
      <c r="AD39" s="170"/>
      <c r="AE39" s="170"/>
      <c r="AF39" s="170"/>
    </row>
    <row r="40" spans="1:32" s="183" customFormat="1" ht="12.75" customHeight="1" x14ac:dyDescent="0.2">
      <c r="A40" s="215"/>
      <c r="B40" s="176"/>
      <c r="C40" s="216"/>
      <c r="D40" s="260">
        <v>9</v>
      </c>
      <c r="E40" s="917" t="str">
        <f>IF(B_InstallationData!E152="","",B_InstallationData!E152)</f>
        <v/>
      </c>
      <c r="F40" s="918"/>
      <c r="G40" s="262" t="str">
        <f>IF(B_InstallationData!G152="","",B_InstallationData!G152)</f>
        <v/>
      </c>
      <c r="H40" s="917" t="str">
        <f>IF(B_InstallationData!H152="","",B_InstallationData!H152)</f>
        <v/>
      </c>
      <c r="I40" s="1328"/>
      <c r="J40" s="262" t="str">
        <f>IF(B_InstallationData!J152="","",B_InstallationData!J152)</f>
        <v/>
      </c>
      <c r="K40" s="262" t="str">
        <f>IF(B_InstallationData!K152="","",B_InstallationData!K152)</f>
        <v/>
      </c>
      <c r="L40" s="262" t="str">
        <f>IF(B_InstallationData!L152="","",B_InstallationData!L152)</f>
        <v/>
      </c>
      <c r="M40" s="262" t="str">
        <f>IF(B_InstallationData!M152="","",B_InstallationData!M152)</f>
        <v/>
      </c>
      <c r="N40" s="262" t="str">
        <f>IF(B_InstallationData!N152="","",B_InstallationData!N152)</f>
        <v/>
      </c>
      <c r="O40" s="176"/>
      <c r="P40" s="170"/>
      <c r="Q40" s="170"/>
      <c r="R40" s="170"/>
      <c r="S40" s="170"/>
      <c r="T40" s="170"/>
      <c r="U40" s="170"/>
      <c r="V40" s="170"/>
      <c r="W40" s="170"/>
      <c r="X40" s="170"/>
      <c r="Y40" s="170"/>
      <c r="Z40" s="170"/>
      <c r="AA40" s="170"/>
      <c r="AB40" s="170"/>
      <c r="AC40" s="170"/>
      <c r="AD40" s="170"/>
      <c r="AE40" s="170"/>
      <c r="AF40" s="170"/>
    </row>
    <row r="41" spans="1:32" s="183" customFormat="1" ht="12.75" customHeight="1" x14ac:dyDescent="0.2">
      <c r="A41" s="215"/>
      <c r="B41" s="176"/>
      <c r="C41" s="216"/>
      <c r="D41" s="260">
        <v>10</v>
      </c>
      <c r="E41" s="917" t="str">
        <f>IF(B_InstallationData!E153="","",B_InstallationData!E153)</f>
        <v/>
      </c>
      <c r="F41" s="918"/>
      <c r="G41" s="262" t="str">
        <f>IF(B_InstallationData!G153="","",B_InstallationData!G153)</f>
        <v/>
      </c>
      <c r="H41" s="917" t="str">
        <f>IF(B_InstallationData!H153="","",B_InstallationData!H153)</f>
        <v/>
      </c>
      <c r="I41" s="1328"/>
      <c r="J41" s="262" t="str">
        <f>IF(B_InstallationData!J153="","",B_InstallationData!J153)</f>
        <v/>
      </c>
      <c r="K41" s="262" t="str">
        <f>IF(B_InstallationData!K153="","",B_InstallationData!K153)</f>
        <v/>
      </c>
      <c r="L41" s="262" t="str">
        <f>IF(B_InstallationData!L153="","",B_InstallationData!L153)</f>
        <v/>
      </c>
      <c r="M41" s="262" t="str">
        <f>IF(B_InstallationData!M153="","",B_InstallationData!M153)</f>
        <v/>
      </c>
      <c r="N41" s="262" t="str">
        <f>IF(B_InstallationData!N153="","",B_InstallationData!N153)</f>
        <v/>
      </c>
      <c r="O41" s="176"/>
      <c r="P41" s="170"/>
      <c r="Q41" s="170"/>
      <c r="R41" s="170"/>
      <c r="S41" s="170"/>
      <c r="T41" s="170"/>
      <c r="U41" s="170"/>
      <c r="V41" s="170"/>
      <c r="W41" s="170"/>
      <c r="X41" s="170"/>
      <c r="Y41" s="170"/>
      <c r="Z41" s="170"/>
      <c r="AA41" s="170"/>
      <c r="AB41" s="170"/>
      <c r="AC41" s="170"/>
      <c r="AD41" s="170"/>
      <c r="AE41" s="170"/>
      <c r="AF41" s="170"/>
    </row>
    <row r="42" spans="1:32" s="183" customFormat="1" ht="12.75" customHeight="1" x14ac:dyDescent="0.2">
      <c r="A42" s="215"/>
      <c r="B42" s="176"/>
      <c r="C42" s="216"/>
      <c r="D42" s="260">
        <v>11</v>
      </c>
      <c r="E42" s="917" t="str">
        <f>IF(B_InstallationData!E154="","",B_InstallationData!E154)</f>
        <v/>
      </c>
      <c r="F42" s="918"/>
      <c r="G42" s="262" t="str">
        <f>IF(B_InstallationData!G154="","",B_InstallationData!G154)</f>
        <v/>
      </c>
      <c r="H42" s="917" t="str">
        <f>IF(B_InstallationData!H154="","",B_InstallationData!H154)</f>
        <v/>
      </c>
      <c r="I42" s="1328"/>
      <c r="J42" s="262" t="str">
        <f>IF(B_InstallationData!J154="","",B_InstallationData!J154)</f>
        <v/>
      </c>
      <c r="K42" s="262" t="str">
        <f>IF(B_InstallationData!K154="","",B_InstallationData!K154)</f>
        <v/>
      </c>
      <c r="L42" s="262" t="str">
        <f>IF(B_InstallationData!L154="","",B_InstallationData!L154)</f>
        <v/>
      </c>
      <c r="M42" s="262" t="str">
        <f>IF(B_InstallationData!M154="","",B_InstallationData!M154)</f>
        <v/>
      </c>
      <c r="N42" s="262" t="str">
        <f>IF(B_InstallationData!N154="","",B_InstallationData!N154)</f>
        <v/>
      </c>
      <c r="O42" s="176"/>
      <c r="P42" s="170"/>
      <c r="Q42" s="170"/>
      <c r="R42" s="170"/>
      <c r="S42" s="170"/>
      <c r="T42" s="170"/>
      <c r="U42" s="170"/>
      <c r="V42" s="170"/>
      <c r="W42" s="170"/>
      <c r="X42" s="170"/>
      <c r="Y42" s="170"/>
      <c r="Z42" s="170"/>
      <c r="AA42" s="170"/>
      <c r="AB42" s="170"/>
      <c r="AC42" s="170"/>
      <c r="AD42" s="170"/>
      <c r="AE42" s="170"/>
      <c r="AF42" s="170"/>
    </row>
    <row r="43" spans="1:32" s="183" customFormat="1" ht="12.75" customHeight="1" x14ac:dyDescent="0.2">
      <c r="A43" s="215"/>
      <c r="B43" s="176"/>
      <c r="C43" s="216"/>
      <c r="D43" s="260">
        <v>12</v>
      </c>
      <c r="E43" s="917" t="str">
        <f>IF(B_InstallationData!E155="","",B_InstallationData!E155)</f>
        <v/>
      </c>
      <c r="F43" s="918"/>
      <c r="G43" s="262" t="str">
        <f>IF(B_InstallationData!G155="","",B_InstallationData!G155)</f>
        <v/>
      </c>
      <c r="H43" s="917" t="str">
        <f>IF(B_InstallationData!H155="","",B_InstallationData!H155)</f>
        <v/>
      </c>
      <c r="I43" s="1328"/>
      <c r="J43" s="262" t="str">
        <f>IF(B_InstallationData!J155="","",B_InstallationData!J155)</f>
        <v/>
      </c>
      <c r="K43" s="262" t="str">
        <f>IF(B_InstallationData!K155="","",B_InstallationData!K155)</f>
        <v/>
      </c>
      <c r="L43" s="262" t="str">
        <f>IF(B_InstallationData!L155="","",B_InstallationData!L155)</f>
        <v/>
      </c>
      <c r="M43" s="262" t="str">
        <f>IF(B_InstallationData!M155="","",B_InstallationData!M155)</f>
        <v/>
      </c>
      <c r="N43" s="262" t="str">
        <f>IF(B_InstallationData!N155="","",B_InstallationData!N155)</f>
        <v/>
      </c>
      <c r="O43" s="176"/>
      <c r="P43" s="170"/>
      <c r="Q43" s="170"/>
      <c r="R43" s="170"/>
      <c r="S43" s="170"/>
      <c r="T43" s="170"/>
      <c r="U43" s="170"/>
      <c r="V43" s="170"/>
      <c r="W43" s="170"/>
      <c r="X43" s="170"/>
      <c r="Y43" s="170"/>
      <c r="Z43" s="170"/>
      <c r="AA43" s="170"/>
      <c r="AB43" s="170"/>
      <c r="AC43" s="170"/>
      <c r="AD43" s="170"/>
      <c r="AE43" s="170"/>
      <c r="AF43" s="170"/>
    </row>
    <row r="44" spans="1:32" s="183" customFormat="1" ht="12.75" customHeight="1" x14ac:dyDescent="0.2">
      <c r="A44" s="215"/>
      <c r="B44" s="176"/>
      <c r="C44" s="216"/>
      <c r="D44" s="260">
        <v>13</v>
      </c>
      <c r="E44" s="917" t="str">
        <f>IF(B_InstallationData!E156="","",B_InstallationData!E156)</f>
        <v/>
      </c>
      <c r="F44" s="918"/>
      <c r="G44" s="262" t="str">
        <f>IF(B_InstallationData!G156="","",B_InstallationData!G156)</f>
        <v/>
      </c>
      <c r="H44" s="917" t="str">
        <f>IF(B_InstallationData!H156="","",B_InstallationData!H156)</f>
        <v/>
      </c>
      <c r="I44" s="1328"/>
      <c r="J44" s="262" t="str">
        <f>IF(B_InstallationData!J156="","",B_InstallationData!J156)</f>
        <v/>
      </c>
      <c r="K44" s="262" t="str">
        <f>IF(B_InstallationData!K156="","",B_InstallationData!K156)</f>
        <v/>
      </c>
      <c r="L44" s="262" t="str">
        <f>IF(B_InstallationData!L156="","",B_InstallationData!L156)</f>
        <v/>
      </c>
      <c r="M44" s="262" t="str">
        <f>IF(B_InstallationData!M156="","",B_InstallationData!M156)</f>
        <v/>
      </c>
      <c r="N44" s="262" t="str">
        <f>IF(B_InstallationData!N156="","",B_InstallationData!N156)</f>
        <v/>
      </c>
      <c r="O44" s="176"/>
      <c r="P44" s="170"/>
      <c r="Q44" s="170"/>
      <c r="R44" s="170"/>
      <c r="S44" s="170"/>
      <c r="T44" s="170"/>
      <c r="U44" s="170"/>
      <c r="V44" s="170"/>
      <c r="W44" s="170"/>
      <c r="X44" s="170"/>
      <c r="Y44" s="170"/>
      <c r="Z44" s="170"/>
      <c r="AA44" s="170"/>
      <c r="AB44" s="170"/>
      <c r="AC44" s="170"/>
      <c r="AD44" s="170"/>
      <c r="AE44" s="170"/>
      <c r="AF44" s="170"/>
    </row>
    <row r="45" spans="1:32" s="183" customFormat="1" ht="12.75" customHeight="1" x14ac:dyDescent="0.2">
      <c r="A45" s="215"/>
      <c r="B45" s="176"/>
      <c r="C45" s="216"/>
      <c r="D45" s="260">
        <v>14</v>
      </c>
      <c r="E45" s="917" t="str">
        <f>IF(B_InstallationData!E157="","",B_InstallationData!E157)</f>
        <v/>
      </c>
      <c r="F45" s="918"/>
      <c r="G45" s="262" t="str">
        <f>IF(B_InstallationData!G157="","",B_InstallationData!G157)</f>
        <v/>
      </c>
      <c r="H45" s="917" t="str">
        <f>IF(B_InstallationData!H157="","",B_InstallationData!H157)</f>
        <v/>
      </c>
      <c r="I45" s="1328"/>
      <c r="J45" s="262" t="str">
        <f>IF(B_InstallationData!J157="","",B_InstallationData!J157)</f>
        <v/>
      </c>
      <c r="K45" s="262" t="str">
        <f>IF(B_InstallationData!K157="","",B_InstallationData!K157)</f>
        <v/>
      </c>
      <c r="L45" s="262" t="str">
        <f>IF(B_InstallationData!L157="","",B_InstallationData!L157)</f>
        <v/>
      </c>
      <c r="M45" s="262" t="str">
        <f>IF(B_InstallationData!M157="","",B_InstallationData!M157)</f>
        <v/>
      </c>
      <c r="N45" s="262" t="str">
        <f>IF(B_InstallationData!N157="","",B_InstallationData!N157)</f>
        <v/>
      </c>
      <c r="O45" s="176"/>
      <c r="P45" s="170"/>
      <c r="Q45" s="170"/>
      <c r="R45" s="170"/>
      <c r="S45" s="170"/>
      <c r="T45" s="170"/>
      <c r="U45" s="170"/>
      <c r="V45" s="170"/>
      <c r="W45" s="170"/>
      <c r="X45" s="170"/>
      <c r="Y45" s="170"/>
      <c r="Z45" s="170"/>
      <c r="AA45" s="170"/>
      <c r="AB45" s="170"/>
      <c r="AC45" s="170"/>
      <c r="AD45" s="170"/>
      <c r="AE45" s="170"/>
      <c r="AF45" s="170"/>
    </row>
    <row r="46" spans="1:32" s="183" customFormat="1" ht="12.75" customHeight="1" x14ac:dyDescent="0.2">
      <c r="A46" s="215"/>
      <c r="B46" s="176"/>
      <c r="C46" s="216"/>
      <c r="D46" s="260">
        <v>15</v>
      </c>
      <c r="E46" s="917" t="str">
        <f>IF(B_InstallationData!E158="","",B_InstallationData!E158)</f>
        <v/>
      </c>
      <c r="F46" s="918"/>
      <c r="G46" s="262" t="str">
        <f>IF(B_InstallationData!G158="","",B_InstallationData!G158)</f>
        <v/>
      </c>
      <c r="H46" s="917" t="str">
        <f>IF(B_InstallationData!H158="","",B_InstallationData!H158)</f>
        <v/>
      </c>
      <c r="I46" s="1328"/>
      <c r="J46" s="262" t="str">
        <f>IF(B_InstallationData!J158="","",B_InstallationData!J158)</f>
        <v/>
      </c>
      <c r="K46" s="262" t="str">
        <f>IF(B_InstallationData!K158="","",B_InstallationData!K158)</f>
        <v/>
      </c>
      <c r="L46" s="262" t="str">
        <f>IF(B_InstallationData!L158="","",B_InstallationData!L158)</f>
        <v/>
      </c>
      <c r="M46" s="262" t="str">
        <f>IF(B_InstallationData!M158="","",B_InstallationData!M158)</f>
        <v/>
      </c>
      <c r="N46" s="262" t="str">
        <f>IF(B_InstallationData!N158="","",B_InstallationData!N158)</f>
        <v/>
      </c>
      <c r="O46" s="176"/>
      <c r="P46" s="170"/>
      <c r="Q46" s="170"/>
      <c r="R46" s="170"/>
      <c r="S46" s="170"/>
      <c r="T46" s="170"/>
      <c r="U46" s="170"/>
      <c r="V46" s="170"/>
      <c r="W46" s="170"/>
      <c r="X46" s="170"/>
      <c r="Y46" s="170"/>
      <c r="Z46" s="170"/>
      <c r="AA46" s="170"/>
      <c r="AB46" s="170"/>
      <c r="AC46" s="170"/>
      <c r="AD46" s="170"/>
      <c r="AE46" s="170"/>
      <c r="AF46" s="170"/>
    </row>
    <row r="47" spans="1:32" s="183" customFormat="1" ht="12.75" customHeight="1" x14ac:dyDescent="0.2">
      <c r="A47" s="215"/>
      <c r="B47" s="176"/>
      <c r="C47" s="216"/>
      <c r="D47" s="260">
        <v>16</v>
      </c>
      <c r="E47" s="917" t="str">
        <f>IF(B_InstallationData!E159="","",B_InstallationData!E159)</f>
        <v/>
      </c>
      <c r="F47" s="918"/>
      <c r="G47" s="262" t="str">
        <f>IF(B_InstallationData!G159="","",B_InstallationData!G159)</f>
        <v/>
      </c>
      <c r="H47" s="917" t="str">
        <f>IF(B_InstallationData!H159="","",B_InstallationData!H159)</f>
        <v/>
      </c>
      <c r="I47" s="1328"/>
      <c r="J47" s="262" t="str">
        <f>IF(B_InstallationData!J159="","",B_InstallationData!J159)</f>
        <v/>
      </c>
      <c r="K47" s="262" t="str">
        <f>IF(B_InstallationData!K159="","",B_InstallationData!K159)</f>
        <v/>
      </c>
      <c r="L47" s="262" t="str">
        <f>IF(B_InstallationData!L159="","",B_InstallationData!L159)</f>
        <v/>
      </c>
      <c r="M47" s="262" t="str">
        <f>IF(B_InstallationData!M159="","",B_InstallationData!M159)</f>
        <v/>
      </c>
      <c r="N47" s="262" t="str">
        <f>IF(B_InstallationData!N159="","",B_InstallationData!N159)</f>
        <v/>
      </c>
      <c r="O47" s="176"/>
      <c r="P47" s="170"/>
      <c r="Q47" s="170"/>
      <c r="R47" s="170"/>
      <c r="S47" s="170"/>
      <c r="T47" s="170"/>
      <c r="U47" s="170"/>
      <c r="V47" s="170"/>
      <c r="W47" s="170"/>
      <c r="X47" s="170"/>
      <c r="Y47" s="170"/>
      <c r="Z47" s="170"/>
      <c r="AA47" s="170"/>
      <c r="AB47" s="170"/>
      <c r="AC47" s="170"/>
      <c r="AD47" s="170"/>
      <c r="AE47" s="170"/>
      <c r="AF47" s="170"/>
    </row>
    <row r="48" spans="1:32" s="183" customFormat="1" ht="12.75" customHeight="1" x14ac:dyDescent="0.2">
      <c r="A48" s="215"/>
      <c r="B48" s="176"/>
      <c r="C48" s="216"/>
      <c r="D48" s="260">
        <v>17</v>
      </c>
      <c r="E48" s="917" t="str">
        <f>IF(B_InstallationData!E160="","",B_InstallationData!E160)</f>
        <v/>
      </c>
      <c r="F48" s="918"/>
      <c r="G48" s="262" t="str">
        <f>IF(B_InstallationData!G160="","",B_InstallationData!G160)</f>
        <v/>
      </c>
      <c r="H48" s="917" t="str">
        <f>IF(B_InstallationData!H160="","",B_InstallationData!H160)</f>
        <v/>
      </c>
      <c r="I48" s="1328"/>
      <c r="J48" s="262" t="str">
        <f>IF(B_InstallationData!J160="","",B_InstallationData!J160)</f>
        <v/>
      </c>
      <c r="K48" s="262" t="str">
        <f>IF(B_InstallationData!K160="","",B_InstallationData!K160)</f>
        <v/>
      </c>
      <c r="L48" s="262" t="str">
        <f>IF(B_InstallationData!L160="","",B_InstallationData!L160)</f>
        <v/>
      </c>
      <c r="M48" s="262" t="str">
        <f>IF(B_InstallationData!M160="","",B_InstallationData!M160)</f>
        <v/>
      </c>
      <c r="N48" s="262" t="str">
        <f>IF(B_InstallationData!N160="","",B_InstallationData!N160)</f>
        <v/>
      </c>
      <c r="O48" s="176"/>
      <c r="P48" s="170"/>
      <c r="Q48" s="170"/>
      <c r="R48" s="170"/>
      <c r="S48" s="170"/>
      <c r="T48" s="170"/>
      <c r="U48" s="170"/>
      <c r="V48" s="170"/>
      <c r="W48" s="170"/>
      <c r="X48" s="170"/>
      <c r="Y48" s="170"/>
      <c r="Z48" s="170"/>
      <c r="AA48" s="170"/>
      <c r="AB48" s="170"/>
      <c r="AC48" s="170"/>
      <c r="AD48" s="170"/>
      <c r="AE48" s="170"/>
      <c r="AF48" s="170"/>
    </row>
    <row r="49" spans="1:32" s="183" customFormat="1" ht="12.75" customHeight="1" x14ac:dyDescent="0.2">
      <c r="A49" s="215"/>
      <c r="B49" s="176"/>
      <c r="C49" s="216"/>
      <c r="D49" s="260">
        <v>18</v>
      </c>
      <c r="E49" s="917" t="str">
        <f>IF(B_InstallationData!E161="","",B_InstallationData!E161)</f>
        <v/>
      </c>
      <c r="F49" s="918"/>
      <c r="G49" s="262" t="str">
        <f>IF(B_InstallationData!G161="","",B_InstallationData!G161)</f>
        <v/>
      </c>
      <c r="H49" s="917" t="str">
        <f>IF(B_InstallationData!H161="","",B_InstallationData!H161)</f>
        <v/>
      </c>
      <c r="I49" s="1328"/>
      <c r="J49" s="262" t="str">
        <f>IF(B_InstallationData!J161="","",B_InstallationData!J161)</f>
        <v/>
      </c>
      <c r="K49" s="262" t="str">
        <f>IF(B_InstallationData!K161="","",B_InstallationData!K161)</f>
        <v/>
      </c>
      <c r="L49" s="262" t="str">
        <f>IF(B_InstallationData!L161="","",B_InstallationData!L161)</f>
        <v/>
      </c>
      <c r="M49" s="262" t="str">
        <f>IF(B_InstallationData!M161="","",B_InstallationData!M161)</f>
        <v/>
      </c>
      <c r="N49" s="262" t="str">
        <f>IF(B_InstallationData!N161="","",B_InstallationData!N161)</f>
        <v/>
      </c>
      <c r="O49" s="176"/>
      <c r="P49" s="170"/>
      <c r="Q49" s="170"/>
      <c r="R49" s="170"/>
      <c r="S49" s="170"/>
      <c r="T49" s="170"/>
      <c r="U49" s="170"/>
      <c r="V49" s="170"/>
      <c r="W49" s="170"/>
      <c r="X49" s="170"/>
      <c r="Y49" s="170"/>
      <c r="Z49" s="170"/>
      <c r="AA49" s="170"/>
      <c r="AB49" s="170"/>
      <c r="AC49" s="170"/>
      <c r="AD49" s="170"/>
      <c r="AE49" s="170"/>
      <c r="AF49" s="170"/>
    </row>
    <row r="50" spans="1:32" s="183" customFormat="1" ht="12.75" customHeight="1" x14ac:dyDescent="0.2">
      <c r="A50" s="215"/>
      <c r="B50" s="176"/>
      <c r="C50" s="216"/>
      <c r="D50" s="260">
        <v>19</v>
      </c>
      <c r="E50" s="917" t="str">
        <f>IF(B_InstallationData!E162="","",B_InstallationData!E162)</f>
        <v/>
      </c>
      <c r="F50" s="918"/>
      <c r="G50" s="262" t="str">
        <f>IF(B_InstallationData!G162="","",B_InstallationData!G162)</f>
        <v/>
      </c>
      <c r="H50" s="917" t="str">
        <f>IF(B_InstallationData!H162="","",B_InstallationData!H162)</f>
        <v/>
      </c>
      <c r="I50" s="1328"/>
      <c r="J50" s="262" t="str">
        <f>IF(B_InstallationData!J162="","",B_InstallationData!J162)</f>
        <v/>
      </c>
      <c r="K50" s="262" t="str">
        <f>IF(B_InstallationData!K162="","",B_InstallationData!K162)</f>
        <v/>
      </c>
      <c r="L50" s="262" t="str">
        <f>IF(B_InstallationData!L162="","",B_InstallationData!L162)</f>
        <v/>
      </c>
      <c r="M50" s="262" t="str">
        <f>IF(B_InstallationData!M162="","",B_InstallationData!M162)</f>
        <v/>
      </c>
      <c r="N50" s="262" t="str">
        <f>IF(B_InstallationData!N162="","",B_InstallationData!N162)</f>
        <v/>
      </c>
      <c r="O50" s="176"/>
      <c r="P50" s="110"/>
      <c r="Q50" s="170"/>
      <c r="R50" s="170"/>
      <c r="S50" s="170"/>
      <c r="T50" s="170"/>
      <c r="U50" s="170"/>
      <c r="V50" s="170"/>
      <c r="W50" s="170"/>
      <c r="X50" s="170"/>
      <c r="Y50" s="170"/>
      <c r="Z50" s="170"/>
      <c r="AA50" s="170"/>
      <c r="AB50" s="170"/>
      <c r="AC50" s="170"/>
      <c r="AD50" s="170"/>
      <c r="AE50" s="170"/>
      <c r="AF50" s="170"/>
    </row>
    <row r="51" spans="1:32" s="183" customFormat="1" ht="12.75" customHeight="1" x14ac:dyDescent="0.2">
      <c r="A51" s="215"/>
      <c r="B51" s="176"/>
      <c r="C51" s="216"/>
      <c r="D51" s="263">
        <v>20</v>
      </c>
      <c r="E51" s="1047" t="str">
        <f>IF(B_InstallationData!E163="","",B_InstallationData!E163)</f>
        <v/>
      </c>
      <c r="F51" s="1048"/>
      <c r="G51" s="265" t="str">
        <f>IF(B_InstallationData!G163="","",B_InstallationData!G163)</f>
        <v/>
      </c>
      <c r="H51" s="1047" t="str">
        <f>IF(B_InstallationData!H163="","",B_InstallationData!H163)</f>
        <v/>
      </c>
      <c r="I51" s="1337"/>
      <c r="J51" s="265" t="str">
        <f>IF(B_InstallationData!J163="","",B_InstallationData!J163)</f>
        <v/>
      </c>
      <c r="K51" s="265" t="str">
        <f>IF(B_InstallationData!K163="","",B_InstallationData!K163)</f>
        <v/>
      </c>
      <c r="L51" s="265" t="str">
        <f>IF(B_InstallationData!L163="","",B_InstallationData!L163)</f>
        <v/>
      </c>
      <c r="M51" s="265" t="str">
        <f>IF(B_InstallationData!M163="","",B_InstallationData!M163)</f>
        <v/>
      </c>
      <c r="N51" s="265" t="str">
        <f>IF(B_InstallationData!N163="","",B_InstallationData!N163)</f>
        <v/>
      </c>
      <c r="O51" s="176"/>
      <c r="P51" s="110"/>
      <c r="Q51" s="170"/>
      <c r="R51" s="170"/>
      <c r="S51" s="170"/>
      <c r="T51" s="170"/>
      <c r="U51" s="170"/>
      <c r="V51" s="170"/>
      <c r="W51" s="170"/>
      <c r="X51" s="170"/>
      <c r="Y51" s="170"/>
      <c r="Z51" s="170"/>
      <c r="AA51" s="170"/>
      <c r="AB51" s="170"/>
      <c r="AC51" s="170"/>
      <c r="AD51" s="170"/>
      <c r="AE51" s="170"/>
      <c r="AF51" s="170"/>
    </row>
    <row r="52" spans="1:32" ht="5.0999999999999996" customHeight="1" x14ac:dyDescent="0.2"/>
    <row r="53" spans="1:32" ht="12.75" customHeight="1" x14ac:dyDescent="0.2">
      <c r="D53" s="247" t="s">
        <v>666</v>
      </c>
      <c r="E53" s="923" t="str">
        <f>Translations!$B$640</f>
        <v>Dane weryfikatora</v>
      </c>
      <c r="F53" s="923"/>
      <c r="G53" s="923"/>
      <c r="H53" s="923"/>
      <c r="I53" s="923"/>
      <c r="J53" s="923"/>
      <c r="K53" s="923"/>
      <c r="L53" s="923"/>
      <c r="M53" s="923"/>
      <c r="N53" s="923"/>
    </row>
    <row r="54" spans="1:32" ht="5.0999999999999996" customHeight="1" x14ac:dyDescent="0.2"/>
    <row r="55" spans="1:32" ht="12.75" customHeight="1" x14ac:dyDescent="0.2">
      <c r="E55" s="896" t="str">
        <f>B_InstallationData!G223</f>
        <v>Nazwa przedsiębiorstwa:</v>
      </c>
      <c r="F55" s="896"/>
      <c r="G55" s="896"/>
      <c r="H55" s="896"/>
      <c r="I55" s="896"/>
      <c r="J55" s="951" t="str">
        <f>IF(B_InstallationData!J223="","",B_InstallationData!J223)</f>
        <v/>
      </c>
      <c r="K55" s="972"/>
      <c r="L55" s="972"/>
      <c r="M55" s="972"/>
      <c r="N55" s="952"/>
    </row>
    <row r="56" spans="1:32" ht="12.75" customHeight="1" x14ac:dyDescent="0.2">
      <c r="E56" s="901" t="str">
        <f>B_InstallationData!G224</f>
        <v>Ulica, numer:</v>
      </c>
      <c r="F56" s="901"/>
      <c r="G56" s="901"/>
      <c r="H56" s="901"/>
      <c r="I56" s="901"/>
      <c r="J56" s="929" t="str">
        <f>IF(B_InstallationData!J224="","",B_InstallationData!J224)</f>
        <v/>
      </c>
      <c r="K56" s="970"/>
      <c r="L56" s="970"/>
      <c r="M56" s="970"/>
      <c r="N56" s="930"/>
    </row>
    <row r="57" spans="1:32" ht="12.75" customHeight="1" x14ac:dyDescent="0.2">
      <c r="E57" s="901" t="str">
        <f>B_InstallationData!G225</f>
        <v>Miejscowość:</v>
      </c>
      <c r="F57" s="901"/>
      <c r="G57" s="901"/>
      <c r="H57" s="901"/>
      <c r="I57" s="901"/>
      <c r="J57" s="929" t="str">
        <f>IF(B_InstallationData!J225="","",B_InstallationData!J225)</f>
        <v/>
      </c>
      <c r="K57" s="970"/>
      <c r="L57" s="970"/>
      <c r="M57" s="970"/>
      <c r="N57" s="930"/>
    </row>
    <row r="58" spans="1:32" ht="12.75" customHeight="1" x14ac:dyDescent="0.2">
      <c r="E58" s="901" t="str">
        <f>B_InstallationData!G226</f>
        <v>Kod pocztowy:</v>
      </c>
      <c r="F58" s="901"/>
      <c r="G58" s="901"/>
      <c r="H58" s="901"/>
      <c r="I58" s="901"/>
      <c r="J58" s="929" t="str">
        <f>IF(B_InstallationData!J226="","",B_InstallationData!J226)</f>
        <v/>
      </c>
      <c r="K58" s="970"/>
      <c r="L58" s="970"/>
      <c r="M58" s="970"/>
      <c r="N58" s="930"/>
    </row>
    <row r="59" spans="1:32" ht="12.75" customHeight="1" x14ac:dyDescent="0.2">
      <c r="E59" s="523" t="str">
        <f>B_InstallationData!G227</f>
        <v>Państwo:</v>
      </c>
      <c r="F59" s="523"/>
      <c r="G59" s="523"/>
      <c r="H59" s="523"/>
      <c r="I59" s="523"/>
      <c r="J59" s="929" t="str">
        <f>IF(B_InstallationData!J227="","",B_InstallationData!J227)</f>
        <v/>
      </c>
      <c r="K59" s="970"/>
      <c r="L59" s="970"/>
      <c r="M59" s="970"/>
      <c r="N59" s="930"/>
    </row>
    <row r="60" spans="1:32" ht="12.75" customHeight="1" x14ac:dyDescent="0.2">
      <c r="E60" s="901" t="str">
        <f>B_InstallationData!G244</f>
        <v>Akredytujące państwo członkowskie:</v>
      </c>
      <c r="F60" s="901"/>
      <c r="G60" s="901"/>
      <c r="H60" s="901"/>
      <c r="I60" s="1110"/>
      <c r="J60" s="929" t="str">
        <f>IF(B_InstallationData!J244="","",B_InstallationData!J244)</f>
        <v/>
      </c>
      <c r="K60" s="970"/>
      <c r="L60" s="970"/>
      <c r="M60" s="970"/>
      <c r="N60" s="930"/>
    </row>
    <row r="61" spans="1:32" ht="12.75" customHeight="1" x14ac:dyDescent="0.2">
      <c r="E61" s="901" t="str">
        <f>B_InstallationData!G245</f>
        <v>Nazwa krajowej jednostki akredytującej:</v>
      </c>
      <c r="F61" s="901"/>
      <c r="G61" s="901"/>
      <c r="H61" s="901"/>
      <c r="I61" s="1110"/>
      <c r="J61" s="929" t="str">
        <f>IF(B_InstallationData!J245="","",B_InstallationData!J245)</f>
        <v/>
      </c>
      <c r="K61" s="970"/>
      <c r="L61" s="970"/>
      <c r="M61" s="970"/>
      <c r="N61" s="930"/>
    </row>
    <row r="62" spans="1:32" ht="12.75" customHeight="1" x14ac:dyDescent="0.2">
      <c r="E62" s="907" t="str">
        <f>B_InstallationData!G246</f>
        <v>Numer rejestracyjny wydany przez jednostkę akredytującą:</v>
      </c>
      <c r="F62" s="907"/>
      <c r="G62" s="907"/>
      <c r="H62" s="907"/>
      <c r="I62" s="1106"/>
      <c r="J62" s="949" t="str">
        <f>IF(B_InstallationData!J246="","",B_InstallationData!J246)</f>
        <v/>
      </c>
      <c r="K62" s="971"/>
      <c r="L62" s="971"/>
      <c r="M62" s="971"/>
      <c r="N62" s="950"/>
    </row>
    <row r="63" spans="1:32" ht="12.75" customHeight="1" x14ac:dyDescent="0.2"/>
    <row r="64" spans="1:32" s="246" customFormat="1" ht="18" customHeight="1" x14ac:dyDescent="0.25">
      <c r="A64" s="244">
        <v>2</v>
      </c>
      <c r="B64" s="186"/>
      <c r="C64" s="245" t="s">
        <v>194</v>
      </c>
      <c r="D64" s="967" t="str">
        <f>Translations!$B$615</f>
        <v>Osiągnięcie wartości docelowych</v>
      </c>
      <c r="E64" s="967"/>
      <c r="F64" s="967"/>
      <c r="G64" s="967"/>
      <c r="H64" s="967"/>
      <c r="I64" s="967"/>
      <c r="J64" s="967"/>
      <c r="K64" s="967"/>
      <c r="L64" s="967"/>
      <c r="M64" s="967"/>
      <c r="N64" s="967"/>
      <c r="P64" s="118" t="str">
        <f>D64</f>
        <v>Osiągnięcie wartości docelowych</v>
      </c>
      <c r="Q64" s="116"/>
      <c r="R64" s="116"/>
      <c r="S64" s="116"/>
      <c r="T64" s="116"/>
      <c r="U64" s="116"/>
      <c r="V64" s="116"/>
      <c r="W64" s="116"/>
      <c r="X64" s="116"/>
      <c r="Y64" s="116"/>
      <c r="Z64" s="116"/>
      <c r="AA64" s="116"/>
      <c r="AB64" s="116"/>
      <c r="AC64" s="116"/>
      <c r="AD64" s="116"/>
      <c r="AE64" s="116"/>
      <c r="AF64" s="116"/>
    </row>
    <row r="65" spans="4:16" ht="12.75" customHeight="1" x14ac:dyDescent="0.2">
      <c r="E65" s="266"/>
      <c r="F65" s="266"/>
    </row>
    <row r="66" spans="4:16" ht="12.75" customHeight="1" thickBot="1" x14ac:dyDescent="0.25">
      <c r="D66" s="268" t="str">
        <f>Translations!$B$110</f>
        <v>Nr</v>
      </c>
      <c r="E66" s="1338" t="str">
        <f>Translations!$B$139</f>
        <v>Rodzaj produktu</v>
      </c>
      <c r="F66" s="801"/>
      <c r="G66" s="161"/>
      <c r="H66" s="463" t="str">
        <f xml:space="preserve"> EUconst_Unit</f>
        <v>Jednostka</v>
      </c>
      <c r="I66" s="347">
        <f>INDEX(EUconst_EndOfPeriods,1)</f>
        <v>2025</v>
      </c>
      <c r="J66" s="347">
        <f>INDEX(EUconst_EndOfPeriods,2)</f>
        <v>2030</v>
      </c>
      <c r="K66" s="347">
        <f>INDEX(EUconst_EndOfPeriods,3)</f>
        <v>2035</v>
      </c>
      <c r="L66" s="347">
        <f>INDEX(EUconst_EndOfPeriods,4)</f>
        <v>2040</v>
      </c>
      <c r="M66" s="347">
        <f>INDEX(EUconst_EndOfPeriods,5)</f>
        <v>2045</v>
      </c>
      <c r="N66" s="347">
        <f>INDEX(EUconst_EndOfPeriods,6)</f>
        <v>2050</v>
      </c>
    </row>
    <row r="67" spans="4:16" ht="12.75" customHeight="1" x14ac:dyDescent="0.2">
      <c r="D67" s="1290">
        <v>1</v>
      </c>
      <c r="E67" s="1293" t="str">
        <f>IF(D67&gt;MAX(CNTR_SubInstListSorting),"",INDEX(CNTR_SubInstListNames,MATCH(D67,CNTR_SubInstListSorting,0)))</f>
        <v/>
      </c>
      <c r="F67" s="1294"/>
      <c r="G67" s="524" t="str">
        <f>Translations!$B$641</f>
        <v>Wartość docelowa</v>
      </c>
      <c r="H67" s="525" t="str">
        <f>INDEX(D_Targets!H:H,MATCH($P67,D_Targets!$P:$P,0))</f>
        <v/>
      </c>
      <c r="I67" s="526" t="str">
        <f>IF($E67="","",IF(INDEX(D_Targets!Z:Z,MATCH($P67,D_Targets!$P:$P,0)),Euconst_NA,INDEX(D_Targets!I:I,MATCH($P67,D_Targets!$P:$P,0))))</f>
        <v/>
      </c>
      <c r="J67" s="526" t="str">
        <f>IF($E67="","",IF(INDEX(D_Targets!AA:AA,MATCH($P67,D_Targets!$P:$P,0)),Euconst_NA,INDEX(D_Targets!J:J,MATCH($P67,D_Targets!$P:$P,0))))</f>
        <v/>
      </c>
      <c r="K67" s="526" t="str">
        <f>IF($E67="","",IF(INDEX(D_Targets!AB:AB,MATCH($P67,D_Targets!$P:$P,0)),Euconst_NA,INDEX(D_Targets!K:K,MATCH($P67,D_Targets!$P:$P,0))))</f>
        <v/>
      </c>
      <c r="L67" s="526" t="str">
        <f>IF($E67="","",IF(INDEX(D_Targets!AC:AC,MATCH($P67,D_Targets!$P:$P,0)),Euconst_NA,INDEX(D_Targets!L:L,MATCH($P67,D_Targets!$P:$P,0))))</f>
        <v/>
      </c>
      <c r="M67" s="526" t="str">
        <f>IF($E67="","",IF(INDEX(D_Targets!AD:AD,MATCH($P67,D_Targets!$P:$P,0)),Euconst_NA,INDEX(D_Targets!M:M,MATCH($P67,D_Targets!$P:$P,0))))</f>
        <v/>
      </c>
      <c r="N67" s="526" t="str">
        <f>IF($E67="","",IF(INDEX(D_Targets!AE:AE,MATCH($P67,D_Targets!$P:$P,0)),Euconst_NA,INDEX(D_Targets!N:N,MATCH($P67,D_Targets!$P:$P,0))))</f>
        <v/>
      </c>
      <c r="P67" s="275" t="str">
        <f>EUConst_Target&amp;E67</f>
        <v>Target_</v>
      </c>
    </row>
    <row r="68" spans="4:16" ht="12.75" customHeight="1" x14ac:dyDescent="0.2">
      <c r="D68" s="1291"/>
      <c r="E68" s="1295"/>
      <c r="F68" s="1296"/>
      <c r="G68" s="527" t="str">
        <f>Translations!$B$642</f>
        <v>Spec. em.</v>
      </c>
      <c r="H68" s="274" t="str">
        <f>H67</f>
        <v/>
      </c>
      <c r="I68" s="528" t="str">
        <f>IF($E67="","",IF(INDEX(D_Targets!Z:Z,MATCH($P68,D_Targets!$P:$P,0)),Euconst_NA,IF(INDEX(D_Targets!I:I,MATCH($P68,D_Targets!$P:$P,0))="","",INDEX(D_Targets!I:I,MATCH($P68,D_Targets!$P:$P,0)))))</f>
        <v/>
      </c>
      <c r="J68" s="528" t="str">
        <f>IF($E67="","",IF(INDEX(D_Targets!AA:AA,MATCH($P68,D_Targets!$P:$P,0)),Euconst_NA,IF(INDEX(D_Targets!J:J,MATCH($P68,D_Targets!$P:$P,0))="","",INDEX(D_Targets!J:J,MATCH($P68,D_Targets!$P:$P,0)))))</f>
        <v/>
      </c>
      <c r="K68" s="528" t="str">
        <f>IF($E67="","",IF(INDEX(D_Targets!AB:AB,MATCH($P68,D_Targets!$P:$P,0)),Euconst_NA,IF(INDEX(D_Targets!K:K,MATCH($P68,D_Targets!$P:$P,0))="","",INDEX(D_Targets!K:K,MATCH($P68,D_Targets!$P:$P,0)))))</f>
        <v/>
      </c>
      <c r="L68" s="528" t="str">
        <f>IF($E67="","",IF(INDEX(D_Targets!AC:AC,MATCH($P68,D_Targets!$P:$P,0)),Euconst_NA,IF(INDEX(D_Targets!L:L,MATCH($P68,D_Targets!$P:$P,0))="","",INDEX(D_Targets!L:L,MATCH($P68,D_Targets!$P:$P,0)))))</f>
        <v/>
      </c>
      <c r="M68" s="528" t="str">
        <f>IF($E67="","",IF(INDEX(D_Targets!AD:AD,MATCH($P68,D_Targets!$P:$P,0)),Euconst_NA,IF(INDEX(D_Targets!M:M,MATCH($P68,D_Targets!$P:$P,0))="","",INDEX(D_Targets!M:M,MATCH($P68,D_Targets!$P:$P,0)))))</f>
        <v/>
      </c>
      <c r="N68" s="528" t="str">
        <f>IF($E67="","",IF(INDEX(D_Targets!AE:AE,MATCH($P68,D_Targets!$P:$P,0)),Euconst_NA,IF(INDEX(D_Targets!N:N,MATCH($P68,D_Targets!$P:$P,0))="","",INDEX(D_Targets!N:N,MATCH($P68,D_Targets!$P:$P,0)))))</f>
        <v/>
      </c>
      <c r="P68" s="275" t="str">
        <f>EUConst_SpecEm&amp;E67</f>
        <v>SpecEm_</v>
      </c>
    </row>
    <row r="69" spans="4:16" ht="12.75" customHeight="1" x14ac:dyDescent="0.2">
      <c r="D69" s="1291"/>
      <c r="E69" s="1295"/>
      <c r="F69" s="1296"/>
      <c r="G69" s="1299" t="str">
        <f>Translations!$B$272</f>
        <v>W odniesieniu do wartości bazowej</v>
      </c>
      <c r="H69" s="1300"/>
      <c r="I69" s="529" t="str">
        <f>IF($E67="","",IF(I67=Euconst_NA,Euconst_NA,INDEX(D_Targets!I:I,MATCH($P69,D_Targets!$P:$P,0))))</f>
        <v/>
      </c>
      <c r="J69" s="530" t="str">
        <f>IF($E67="","",IF(J67=Euconst_NA,Euconst_NA,INDEX(D_Targets!J:J,MATCH($P69,D_Targets!$P:$P,0))))</f>
        <v/>
      </c>
      <c r="K69" s="530" t="str">
        <f>IF($E67="","",IF(K67=Euconst_NA,Euconst_NA,INDEX(D_Targets!K:K,MATCH($P69,D_Targets!$P:$P,0))))</f>
        <v/>
      </c>
      <c r="L69" s="530" t="str">
        <f>IF($E67="","",IF(L67=Euconst_NA,Euconst_NA,INDEX(D_Targets!L:L,MATCH($P69,D_Targets!$P:$P,0))))</f>
        <v/>
      </c>
      <c r="M69" s="530" t="str">
        <f>IF($E67="","",IF(M67=Euconst_NA,Euconst_NA,INDEX(D_Targets!M:M,MATCH($P69,D_Targets!$P:$P,0))))</f>
        <v/>
      </c>
      <c r="N69" s="530" t="str">
        <f>IF($E67="","",IF(N67=Euconst_NA,Euconst_NA,INDEX(D_Targets!N:N,MATCH($P69,D_Targets!$P:$P,0))))</f>
        <v/>
      </c>
      <c r="P69" s="275" t="str">
        <f>EUconst_SpecEmRelToBaseline&amp;E67</f>
        <v>SpecEmBL_</v>
      </c>
    </row>
    <row r="70" spans="4:16" ht="12.75" customHeight="1" x14ac:dyDescent="0.2">
      <c r="D70" s="1291"/>
      <c r="E70" s="1295"/>
      <c r="F70" s="1296"/>
      <c r="G70" s="1301" t="str">
        <f>Translations!$B$643</f>
        <v>W odniesieniu do wielkości benchmarku</v>
      </c>
      <c r="H70" s="1302"/>
      <c r="I70" s="532" t="str">
        <f>IF($E67="","",IF(I68=Euconst_NA,Euconst_NA,INDEX(D_Targets!I:I,MATCH($P70,D_Targets!$P:$P,0))))</f>
        <v/>
      </c>
      <c r="J70" s="533" t="str">
        <f>IF($E67="","",IF(J68=Euconst_NA,Euconst_NA,INDEX(D_Targets!J:J,MATCH($P70,D_Targets!$P:$P,0))))</f>
        <v/>
      </c>
      <c r="K70" s="533" t="str">
        <f>IF($E67="","",IF(K68=Euconst_NA,Euconst_NA,INDEX(D_Targets!K:K,MATCH($P70,D_Targets!$P:$P,0))))</f>
        <v/>
      </c>
      <c r="L70" s="533" t="str">
        <f>IF($E67="","",IF(L68=Euconst_NA,Euconst_NA,INDEX(D_Targets!L:L,MATCH($P70,D_Targets!$P:$P,0))))</f>
        <v/>
      </c>
      <c r="M70" s="533" t="str">
        <f>IF($E67="","",IF(M68=Euconst_NA,Euconst_NA,INDEX(D_Targets!M:M,MATCH($P70,D_Targets!$P:$P,0))))</f>
        <v/>
      </c>
      <c r="N70" s="533" t="str">
        <f>IF($E67="","",IF(N68=Euconst_NA,Euconst_NA,INDEX(D_Targets!N:N,MATCH($P70,D_Targets!$P:$P,0))))</f>
        <v/>
      </c>
      <c r="P70" s="275" t="str">
        <f>EUconst_SpecEmRelToBM&amp;E67</f>
        <v>SpecEmBM_</v>
      </c>
    </row>
    <row r="71" spans="4:16" ht="12.75" customHeight="1" x14ac:dyDescent="0.2">
      <c r="D71" s="1291"/>
      <c r="E71" s="1295"/>
      <c r="F71" s="1296"/>
      <c r="G71" s="534" t="str">
        <f>Translations!$B$641</f>
        <v>Wartość docelowa</v>
      </c>
      <c r="H71" s="535" t="str">
        <f>INDEX(D_Targets!H:H,MATCH($P71,D_Targets!$P:$P,0))</f>
        <v>t CO2e</v>
      </c>
      <c r="I71" s="105" t="str">
        <f>IF($E67="","",IF(INDEX(D_Targets!Z:Z,MATCH($P71,D_Targets!$P:$P,0)),Euconst_NA,INDEX(D_Targets!I:I,MATCH($P71,D_Targets!$P:$P,0))))</f>
        <v/>
      </c>
      <c r="J71" s="105" t="str">
        <f>IF($E67="","",IF(INDEX(D_Targets!AA:AA,MATCH($P71,D_Targets!$P:$P,0)),Euconst_NA,INDEX(D_Targets!J:J,MATCH($P71,D_Targets!$P:$P,0))))</f>
        <v/>
      </c>
      <c r="K71" s="105" t="str">
        <f>IF($E67="","",IF(INDEX(D_Targets!AB:AB,MATCH($P71,D_Targets!$P:$P,0)),Euconst_NA,INDEX(D_Targets!K:K,MATCH($P71,D_Targets!$P:$P,0))))</f>
        <v/>
      </c>
      <c r="L71" s="105" t="str">
        <f>IF($E67="","",IF(INDEX(D_Targets!AC:AC,MATCH($P71,D_Targets!$P:$P,0)),Euconst_NA,INDEX(D_Targets!L:L,MATCH($P71,D_Targets!$P:$P,0))))</f>
        <v/>
      </c>
      <c r="M71" s="105" t="str">
        <f>IF($E67="","",IF(INDEX(D_Targets!AD:AD,MATCH($P71,D_Targets!$P:$P,0)),Euconst_NA,INDEX(D_Targets!M:M,MATCH($P71,D_Targets!$P:$P,0))))</f>
        <v/>
      </c>
      <c r="N71" s="106" t="str">
        <f>IF($E67="","",IF(INDEX(D_Targets!AE:AE,MATCH($P71,D_Targets!$P:$P,0)),Euconst_NA,INDEX(D_Targets!N:N,MATCH($P71,D_Targets!$P:$P,0))))</f>
        <v/>
      </c>
      <c r="P71" s="275" t="str">
        <f>EUConst_TargetAbs&amp;E67</f>
        <v>TargetAbs_</v>
      </c>
    </row>
    <row r="72" spans="4:16" ht="12.75" customHeight="1" x14ac:dyDescent="0.2">
      <c r="D72" s="1291"/>
      <c r="E72" s="1295"/>
      <c r="F72" s="1296"/>
      <c r="G72" s="531" t="str">
        <f>Translations!$B$644</f>
        <v>Abs. em.</v>
      </c>
      <c r="H72" s="278" t="str">
        <f>H71</f>
        <v>t CO2e</v>
      </c>
      <c r="I72" s="77" t="str">
        <f>IF($E67="","",IF(INDEX(D_Targets!Z:Z,MATCH($P72,D_Targets!$P:$P,0)),Euconst_NA,IF(INDEX(D_Targets!I:I,MATCH($P72,D_Targets!$P:$P,0))="","",INDEX(D_Targets!I:I,MATCH($P72,D_Targets!$P:$P,0)))))</f>
        <v/>
      </c>
      <c r="J72" s="77" t="str">
        <f>IF($E67="","",IF(INDEX(D_Targets!AA:AA,MATCH($P72,D_Targets!$P:$P,0)),Euconst_NA,IF(INDEX(D_Targets!J:J,MATCH($P72,D_Targets!$P:$P,0))="","",INDEX(D_Targets!J:J,MATCH($P72,D_Targets!$P:$P,0)))))</f>
        <v/>
      </c>
      <c r="K72" s="77" t="str">
        <f>IF($E67="","",IF(INDEX(D_Targets!AB:AB,MATCH($P72,D_Targets!$P:$P,0)),Euconst_NA,IF(INDEX(D_Targets!K:K,MATCH($P72,D_Targets!$P:$P,0))="","",INDEX(D_Targets!K:K,MATCH($P72,D_Targets!$P:$P,0)))))</f>
        <v/>
      </c>
      <c r="L72" s="77" t="str">
        <f>IF($E67="","",IF(INDEX(D_Targets!AC:AC,MATCH($P72,D_Targets!$P:$P,0)),Euconst_NA,IF(INDEX(D_Targets!L:L,MATCH($P72,D_Targets!$P:$P,0))="","",INDEX(D_Targets!L:L,MATCH($P72,D_Targets!$P:$P,0)))))</f>
        <v/>
      </c>
      <c r="M72" s="78" t="str">
        <f>IF($E67="","",IF(INDEX(D_Targets!AD:AD,MATCH($P72,D_Targets!$P:$P,0)),Euconst_NA,IF(INDEX(D_Targets!M:M,MATCH($P72,D_Targets!$P:$P,0))="","",INDEX(D_Targets!M:M,MATCH($P72,D_Targets!$P:$P,0)))))</f>
        <v/>
      </c>
      <c r="N72" s="79" t="str">
        <f>IF($E67="","",IF(INDEX(D_Targets!AE:AE,MATCH($P72,D_Targets!$P:$P,0)),Euconst_NA,IF(INDEX(D_Targets!N:N,MATCH($P72,D_Targets!$P:$P,0))="","",INDEX(D_Targets!N:N,MATCH($P72,D_Targets!$P:$P,0)))))</f>
        <v/>
      </c>
      <c r="P72" s="275" t="str">
        <f>EUConst_AbsEm&amp;E67</f>
        <v>AbsEm_</v>
      </c>
    </row>
    <row r="73" spans="4:16" ht="12.75" customHeight="1" x14ac:dyDescent="0.2">
      <c r="D73" s="1291"/>
      <c r="E73" s="1295"/>
      <c r="F73" s="1296"/>
      <c r="G73" s="1303" t="s">
        <v>2038</v>
      </c>
      <c r="H73" s="1304"/>
      <c r="I73" s="107" t="str">
        <f>IF($E67="","",IF(INDEX(D_Targets!Z:Z,MATCH($P73,D_Targets!$P:$P,0)),Euconst_NA,INDEX(D_Targets!I:I,MATCH($P73,D_Targets!$P:$P,0))))</f>
        <v/>
      </c>
      <c r="J73" s="107" t="str">
        <f>IF($E67="","",IF(INDEX(D_Targets!AA:AA,MATCH($P73,D_Targets!$P:$P,0)),Euconst_NA,INDEX(D_Targets!J:J,MATCH($P73,D_Targets!$P:$P,0))))</f>
        <v/>
      </c>
      <c r="K73" s="107" t="str">
        <f>IF($E67="","",IF(INDEX(D_Targets!AB:AB,MATCH($P73,D_Targets!$P:$P,0)),Euconst_NA,INDEX(D_Targets!K:K,MATCH($P73,D_Targets!$P:$P,0))))</f>
        <v/>
      </c>
      <c r="L73" s="107" t="str">
        <f>IF($E67="","",IF(INDEX(D_Targets!AC:AC,MATCH($P73,D_Targets!$P:$P,0)),Euconst_NA,INDEX(D_Targets!L:L,MATCH($P73,D_Targets!$P:$P,0))))</f>
        <v/>
      </c>
      <c r="M73" s="107" t="str">
        <f>IF($E67="","",IF(INDEX(D_Targets!AD:AD,MATCH($P73,D_Targets!$P:$P,0)),Euconst_NA,INDEX(D_Targets!M:M,MATCH($P73,D_Targets!$P:$P,0))))</f>
        <v/>
      </c>
      <c r="N73" s="108" t="str">
        <f>IF($E67="","",IF(INDEX(D_Targets!AE:AE,MATCH($P73,D_Targets!$P:$P,0)),Euconst_NA,INDEX(D_Targets!N:N,MATCH($P73,D_Targets!$P:$P,0))))</f>
        <v/>
      </c>
      <c r="P73" s="275" t="str">
        <f>EUconst_Cessation&amp;"_"&amp;E67</f>
        <v>Zaprzestanie_</v>
      </c>
    </row>
    <row r="74" spans="4:16" ht="12.75" customHeight="1" thickBot="1" x14ac:dyDescent="0.25">
      <c r="D74" s="1292"/>
      <c r="E74" s="1297"/>
      <c r="F74" s="1298"/>
      <c r="G74" s="1305" t="str">
        <f>Translations!$B$645</f>
        <v>Osiągnięto wartości docelowe</v>
      </c>
      <c r="H74" s="1306"/>
      <c r="I74" s="80" t="str">
        <f>IF($E67="","",IF(INDEX(D_Targets!Z:Z,MATCH($P74,D_Targets!$P:$P,0)),Euconst_NA,INDEX(D_Targets!I:I,MATCH($P74,D_Targets!$P:$P,0))))</f>
        <v/>
      </c>
      <c r="J74" s="80" t="str">
        <f>IF($E67="","",IF(INDEX(D_Targets!AA:AA,MATCH($P74,D_Targets!$P:$P,0)),Euconst_NA,INDEX(D_Targets!J:J,MATCH($P74,D_Targets!$P:$P,0))))</f>
        <v/>
      </c>
      <c r="K74" s="80" t="str">
        <f>IF($E67="","",IF(INDEX(D_Targets!AB:AB,MATCH($P74,D_Targets!$P:$P,0)),Euconst_NA,INDEX(D_Targets!K:K,MATCH($P74,D_Targets!$P:$P,0))))</f>
        <v/>
      </c>
      <c r="L74" s="80" t="str">
        <f>IF($E67="","",IF(INDEX(D_Targets!AC:AC,MATCH($P74,D_Targets!$P:$P,0)),Euconst_NA,INDEX(D_Targets!L:L,MATCH($P74,D_Targets!$P:$P,0))))</f>
        <v/>
      </c>
      <c r="M74" s="80" t="str">
        <f>IF($E67="","",IF(INDEX(D_Targets!AD:AD,MATCH($P74,D_Targets!$P:$P,0)),Euconst_NA,INDEX(D_Targets!M:M,MATCH($P74,D_Targets!$P:$P,0))))</f>
        <v/>
      </c>
      <c r="N74" s="81" t="str">
        <f>IF($E67="","",IF(INDEX(D_Targets!AE:AE,MATCH($P74,D_Targets!$P:$P,0)),Euconst_NA,INDEX(D_Targets!N:N,MATCH($P74,D_Targets!$P:$P,0))))</f>
        <v/>
      </c>
      <c r="P74" s="275" t="str">
        <f>EUConst_TargetsMet&amp;E67</f>
        <v>TargetsMet_</v>
      </c>
    </row>
    <row r="75" spans="4:16" ht="12.75" customHeight="1" x14ac:dyDescent="0.2">
      <c r="D75" s="1290">
        <v>2</v>
      </c>
      <c r="E75" s="1293" t="str">
        <f>IF(D75&gt;MAX(CNTR_SubInstListSorting),"",INDEX(CNTR_SubInstListNames,MATCH(D75,CNTR_SubInstListSorting,0)))</f>
        <v/>
      </c>
      <c r="F75" s="1294"/>
      <c r="G75" s="524" t="str">
        <f>Translations!$B$641</f>
        <v>Wartość docelowa</v>
      </c>
      <c r="H75" s="525" t="str">
        <f>INDEX(D_Targets!H:H,MATCH($P75,D_Targets!$P:$P,0))</f>
        <v/>
      </c>
      <c r="I75" s="526" t="str">
        <f>IF($E75="","",IF(INDEX(D_Targets!Z:Z,MATCH($P75,D_Targets!$P:$P,0)),Euconst_NA,INDEX(D_Targets!I:I,MATCH($P75,D_Targets!$P:$P,0))))</f>
        <v/>
      </c>
      <c r="J75" s="526" t="str">
        <f>IF($E75="","",IF(INDEX(D_Targets!AA:AA,MATCH($P75,D_Targets!$P:$P,0)),Euconst_NA,INDEX(D_Targets!J:J,MATCH($P75,D_Targets!$P:$P,0))))</f>
        <v/>
      </c>
      <c r="K75" s="526" t="str">
        <f>IF($E75="","",IF(INDEX(D_Targets!AB:AB,MATCH($P75,D_Targets!$P:$P,0)),Euconst_NA,INDEX(D_Targets!K:K,MATCH($P75,D_Targets!$P:$P,0))))</f>
        <v/>
      </c>
      <c r="L75" s="526" t="str">
        <f>IF($E75="","",IF(INDEX(D_Targets!AC:AC,MATCH($P75,D_Targets!$P:$P,0)),Euconst_NA,INDEX(D_Targets!L:L,MATCH($P75,D_Targets!$P:$P,0))))</f>
        <v/>
      </c>
      <c r="M75" s="526" t="str">
        <f>IF($E75="","",IF(INDEX(D_Targets!AD:AD,MATCH($P75,D_Targets!$P:$P,0)),Euconst_NA,INDEX(D_Targets!M:M,MATCH($P75,D_Targets!$P:$P,0))))</f>
        <v/>
      </c>
      <c r="N75" s="526" t="str">
        <f>IF($E75="","",IF(INDEX(D_Targets!AE:AE,MATCH($P75,D_Targets!$P:$P,0)),Euconst_NA,INDEX(D_Targets!N:N,MATCH($P75,D_Targets!$P:$P,0))))</f>
        <v/>
      </c>
      <c r="P75" s="275" t="str">
        <f>EUConst_Target&amp;E75</f>
        <v>Target_</v>
      </c>
    </row>
    <row r="76" spans="4:16" ht="12.75" customHeight="1" x14ac:dyDescent="0.2">
      <c r="D76" s="1291"/>
      <c r="E76" s="1295"/>
      <c r="F76" s="1296"/>
      <c r="G76" s="527" t="str">
        <f>Translations!$B$642</f>
        <v>Spec. em.</v>
      </c>
      <c r="H76" s="274" t="str">
        <f>H75</f>
        <v/>
      </c>
      <c r="I76" s="528" t="str">
        <f>IF($E75="","",IF(INDEX(D_Targets!Z:Z,MATCH($P76,D_Targets!$P:$P,0)),Euconst_NA,IF(INDEX(D_Targets!I:I,MATCH($P76,D_Targets!$P:$P,0))="","",INDEX(D_Targets!I:I,MATCH($P76,D_Targets!$P:$P,0)))))</f>
        <v/>
      </c>
      <c r="J76" s="528" t="str">
        <f>IF($E75="","",IF(INDEX(D_Targets!AA:AA,MATCH($P76,D_Targets!$P:$P,0)),Euconst_NA,IF(INDEX(D_Targets!J:J,MATCH($P76,D_Targets!$P:$P,0))="","",INDEX(D_Targets!J:J,MATCH($P76,D_Targets!$P:$P,0)))))</f>
        <v/>
      </c>
      <c r="K76" s="528" t="str">
        <f>IF($E75="","",IF(INDEX(D_Targets!AB:AB,MATCH($P76,D_Targets!$P:$P,0)),Euconst_NA,IF(INDEX(D_Targets!K:K,MATCH($P76,D_Targets!$P:$P,0))="","",INDEX(D_Targets!K:K,MATCH($P76,D_Targets!$P:$P,0)))))</f>
        <v/>
      </c>
      <c r="L76" s="528" t="str">
        <f>IF($E75="","",IF(INDEX(D_Targets!AC:AC,MATCH($P76,D_Targets!$P:$P,0)),Euconst_NA,IF(INDEX(D_Targets!L:L,MATCH($P76,D_Targets!$P:$P,0))="","",INDEX(D_Targets!L:L,MATCH($P76,D_Targets!$P:$P,0)))))</f>
        <v/>
      </c>
      <c r="M76" s="528" t="str">
        <f>IF($E75="","",IF(INDEX(D_Targets!AD:AD,MATCH($P76,D_Targets!$P:$P,0)),Euconst_NA,IF(INDEX(D_Targets!M:M,MATCH($P76,D_Targets!$P:$P,0))="","",INDEX(D_Targets!M:M,MATCH($P76,D_Targets!$P:$P,0)))))</f>
        <v/>
      </c>
      <c r="N76" s="528" t="str">
        <f>IF($E75="","",IF(INDEX(D_Targets!AE:AE,MATCH($P76,D_Targets!$P:$P,0)),Euconst_NA,IF(INDEX(D_Targets!N:N,MATCH($P76,D_Targets!$P:$P,0))="","",INDEX(D_Targets!N:N,MATCH($P76,D_Targets!$P:$P,0)))))</f>
        <v/>
      </c>
      <c r="P76" s="275" t="str">
        <f>EUConst_SpecEm&amp;E75</f>
        <v>SpecEm_</v>
      </c>
    </row>
    <row r="77" spans="4:16" ht="12.75" customHeight="1" x14ac:dyDescent="0.2">
      <c r="D77" s="1291"/>
      <c r="E77" s="1295"/>
      <c r="F77" s="1296"/>
      <c r="G77" s="1299" t="str">
        <f>Translations!$B$272</f>
        <v>W odniesieniu do wartości bazowej</v>
      </c>
      <c r="H77" s="1300"/>
      <c r="I77" s="529" t="str">
        <f>IF($E75="","",IF(I75=Euconst_NA,Euconst_NA,INDEX(D_Targets!I:I,MATCH($P77,D_Targets!$P:$P,0))))</f>
        <v/>
      </c>
      <c r="J77" s="530" t="str">
        <f>IF($E75="","",IF(J75=Euconst_NA,Euconst_NA,INDEX(D_Targets!J:J,MATCH($P77,D_Targets!$P:$P,0))))</f>
        <v/>
      </c>
      <c r="K77" s="530" t="str">
        <f>IF($E75="","",IF(K75=Euconst_NA,Euconst_NA,INDEX(D_Targets!K:K,MATCH($P77,D_Targets!$P:$P,0))))</f>
        <v/>
      </c>
      <c r="L77" s="530" t="str">
        <f>IF($E75="","",IF(L75=Euconst_NA,Euconst_NA,INDEX(D_Targets!L:L,MATCH($P77,D_Targets!$P:$P,0))))</f>
        <v/>
      </c>
      <c r="M77" s="530" t="str">
        <f>IF($E75="","",IF(M75=Euconst_NA,Euconst_NA,INDEX(D_Targets!M:M,MATCH($P77,D_Targets!$P:$P,0))))</f>
        <v/>
      </c>
      <c r="N77" s="530" t="str">
        <f>IF($E75="","",IF(N75=Euconst_NA,Euconst_NA,INDEX(D_Targets!N:N,MATCH($P77,D_Targets!$P:$P,0))))</f>
        <v/>
      </c>
      <c r="P77" s="275" t="str">
        <f>EUconst_SpecEmRelToBaseline&amp;E75</f>
        <v>SpecEmBL_</v>
      </c>
    </row>
    <row r="78" spans="4:16" ht="12.75" customHeight="1" x14ac:dyDescent="0.2">
      <c r="D78" s="1291"/>
      <c r="E78" s="1295"/>
      <c r="F78" s="1296"/>
      <c r="G78" s="1301" t="str">
        <f>Translations!$B$643</f>
        <v>W odniesieniu do wielkości benchmarku</v>
      </c>
      <c r="H78" s="1302"/>
      <c r="I78" s="532" t="str">
        <f>IF($E75="","",IF(I76=Euconst_NA,Euconst_NA,INDEX(D_Targets!I:I,MATCH($P78,D_Targets!$P:$P,0))))</f>
        <v/>
      </c>
      <c r="J78" s="533" t="str">
        <f>IF($E75="","",IF(J76=Euconst_NA,Euconst_NA,INDEX(D_Targets!J:J,MATCH($P78,D_Targets!$P:$P,0))))</f>
        <v/>
      </c>
      <c r="K78" s="533" t="str">
        <f>IF($E75="","",IF(K76=Euconst_NA,Euconst_NA,INDEX(D_Targets!K:K,MATCH($P78,D_Targets!$P:$P,0))))</f>
        <v/>
      </c>
      <c r="L78" s="533" t="str">
        <f>IF($E75="","",IF(L76=Euconst_NA,Euconst_NA,INDEX(D_Targets!L:L,MATCH($P78,D_Targets!$P:$P,0))))</f>
        <v/>
      </c>
      <c r="M78" s="533" t="str">
        <f>IF($E75="","",IF(M76=Euconst_NA,Euconst_NA,INDEX(D_Targets!M:M,MATCH($P78,D_Targets!$P:$P,0))))</f>
        <v/>
      </c>
      <c r="N78" s="533" t="str">
        <f>IF($E75="","",IF(N76=Euconst_NA,Euconst_NA,INDEX(D_Targets!N:N,MATCH($P78,D_Targets!$P:$P,0))))</f>
        <v/>
      </c>
      <c r="P78" s="275" t="str">
        <f>EUconst_SpecEmRelToBM&amp;E75</f>
        <v>SpecEmBM_</v>
      </c>
    </row>
    <row r="79" spans="4:16" ht="12.75" customHeight="1" x14ac:dyDescent="0.2">
      <c r="D79" s="1291"/>
      <c r="E79" s="1295"/>
      <c r="F79" s="1296"/>
      <c r="G79" s="534" t="str">
        <f>Translations!$B$641</f>
        <v>Wartość docelowa</v>
      </c>
      <c r="H79" s="535" t="str">
        <f>INDEX(D_Targets!H:H,MATCH($P79,D_Targets!$P:$P,0))</f>
        <v>t CO2e</v>
      </c>
      <c r="I79" s="105" t="str">
        <f>IF($E75="","",IF(INDEX(D_Targets!Z:Z,MATCH($P79,D_Targets!$P:$P,0)),Euconst_NA,INDEX(D_Targets!I:I,MATCH($P79,D_Targets!$P:$P,0))))</f>
        <v/>
      </c>
      <c r="J79" s="105" t="str">
        <f>IF($E75="","",IF(INDEX(D_Targets!AA:AA,MATCH($P79,D_Targets!$P:$P,0)),Euconst_NA,INDEX(D_Targets!J:J,MATCH($P79,D_Targets!$P:$P,0))))</f>
        <v/>
      </c>
      <c r="K79" s="105" t="str">
        <f>IF($E75="","",IF(INDEX(D_Targets!AB:AB,MATCH($P79,D_Targets!$P:$P,0)),Euconst_NA,INDEX(D_Targets!K:K,MATCH($P79,D_Targets!$P:$P,0))))</f>
        <v/>
      </c>
      <c r="L79" s="105" t="str">
        <f>IF($E75="","",IF(INDEX(D_Targets!AC:AC,MATCH($P79,D_Targets!$P:$P,0)),Euconst_NA,INDEX(D_Targets!L:L,MATCH($P79,D_Targets!$P:$P,0))))</f>
        <v/>
      </c>
      <c r="M79" s="105" t="str">
        <f>IF($E75="","",IF(INDEX(D_Targets!AD:AD,MATCH($P79,D_Targets!$P:$P,0)),Euconst_NA,INDEX(D_Targets!M:M,MATCH($P79,D_Targets!$P:$P,0))))</f>
        <v/>
      </c>
      <c r="N79" s="106" t="str">
        <f>IF($E75="","",IF(INDEX(D_Targets!AE:AE,MATCH($P79,D_Targets!$P:$P,0)),Euconst_NA,INDEX(D_Targets!N:N,MATCH($P79,D_Targets!$P:$P,0))))</f>
        <v/>
      </c>
      <c r="P79" s="275" t="str">
        <f>EUConst_TargetAbs&amp;E75</f>
        <v>TargetAbs_</v>
      </c>
    </row>
    <row r="80" spans="4:16" ht="12.75" customHeight="1" x14ac:dyDescent="0.2">
      <c r="D80" s="1291"/>
      <c r="E80" s="1295"/>
      <c r="F80" s="1296"/>
      <c r="G80" s="531" t="str">
        <f>Translations!$B$644</f>
        <v>Abs. em.</v>
      </c>
      <c r="H80" s="278" t="str">
        <f>H79</f>
        <v>t CO2e</v>
      </c>
      <c r="I80" s="77" t="str">
        <f>IF($E75="","",IF(INDEX(D_Targets!Z:Z,MATCH($P80,D_Targets!$P:$P,0)),Euconst_NA,IF(INDEX(D_Targets!I:I,MATCH($P80,D_Targets!$P:$P,0))="","",INDEX(D_Targets!I:I,MATCH($P80,D_Targets!$P:$P,0)))))</f>
        <v/>
      </c>
      <c r="J80" s="77" t="str">
        <f>IF($E75="","",IF(INDEX(D_Targets!AA:AA,MATCH($P80,D_Targets!$P:$P,0)),Euconst_NA,IF(INDEX(D_Targets!J:J,MATCH($P80,D_Targets!$P:$P,0))="","",INDEX(D_Targets!J:J,MATCH($P80,D_Targets!$P:$P,0)))))</f>
        <v/>
      </c>
      <c r="K80" s="77" t="str">
        <f>IF($E75="","",IF(INDEX(D_Targets!AB:AB,MATCH($P80,D_Targets!$P:$P,0)),Euconst_NA,IF(INDEX(D_Targets!K:K,MATCH($P80,D_Targets!$P:$P,0))="","",INDEX(D_Targets!K:K,MATCH($P80,D_Targets!$P:$P,0)))))</f>
        <v/>
      </c>
      <c r="L80" s="77" t="str">
        <f>IF($E75="","",IF(INDEX(D_Targets!AC:AC,MATCH($P80,D_Targets!$P:$P,0)),Euconst_NA,IF(INDEX(D_Targets!L:L,MATCH($P80,D_Targets!$P:$P,0))="","",INDEX(D_Targets!L:L,MATCH($P80,D_Targets!$P:$P,0)))))</f>
        <v/>
      </c>
      <c r="M80" s="78" t="str">
        <f>IF($E75="","",IF(INDEX(D_Targets!AD:AD,MATCH($P80,D_Targets!$P:$P,0)),Euconst_NA,IF(INDEX(D_Targets!M:M,MATCH($P80,D_Targets!$P:$P,0))="","",INDEX(D_Targets!M:M,MATCH($P80,D_Targets!$P:$P,0)))))</f>
        <v/>
      </c>
      <c r="N80" s="79" t="str">
        <f>IF($E75="","",IF(INDEX(D_Targets!AE:AE,MATCH($P80,D_Targets!$P:$P,0)),Euconst_NA,IF(INDEX(D_Targets!N:N,MATCH($P80,D_Targets!$P:$P,0))="","",INDEX(D_Targets!N:N,MATCH($P80,D_Targets!$P:$P,0)))))</f>
        <v/>
      </c>
      <c r="P80" s="275" t="str">
        <f>EUConst_AbsEm&amp;E75</f>
        <v>AbsEm_</v>
      </c>
    </row>
    <row r="81" spans="4:16" ht="12.75" customHeight="1" x14ac:dyDescent="0.2">
      <c r="D81" s="1291"/>
      <c r="E81" s="1295"/>
      <c r="F81" s="1296"/>
      <c r="G81" s="1303" t="s">
        <v>2038</v>
      </c>
      <c r="H81" s="1304"/>
      <c r="I81" s="107" t="str">
        <f>IF($E75="","",IF(INDEX(D_Targets!Z:Z,MATCH($P81,D_Targets!$P:$P,0)),Euconst_NA,INDEX(D_Targets!I:I,MATCH($P81,D_Targets!$P:$P,0))))</f>
        <v/>
      </c>
      <c r="J81" s="107" t="str">
        <f>IF($E75="","",IF(INDEX(D_Targets!AA:AA,MATCH($P81,D_Targets!$P:$P,0)),Euconst_NA,INDEX(D_Targets!J:J,MATCH($P81,D_Targets!$P:$P,0))))</f>
        <v/>
      </c>
      <c r="K81" s="107" t="str">
        <f>IF($E75="","",IF(INDEX(D_Targets!AB:AB,MATCH($P81,D_Targets!$P:$P,0)),Euconst_NA,INDEX(D_Targets!K:K,MATCH($P81,D_Targets!$P:$P,0))))</f>
        <v/>
      </c>
      <c r="L81" s="107" t="str">
        <f>IF($E75="","",IF(INDEX(D_Targets!AC:AC,MATCH($P81,D_Targets!$P:$P,0)),Euconst_NA,INDEX(D_Targets!L:L,MATCH($P81,D_Targets!$P:$P,0))))</f>
        <v/>
      </c>
      <c r="M81" s="107" t="str">
        <f>IF($E75="","",IF(INDEX(D_Targets!AD:AD,MATCH($P81,D_Targets!$P:$P,0)),Euconst_NA,INDEX(D_Targets!M:M,MATCH($P81,D_Targets!$P:$P,0))))</f>
        <v/>
      </c>
      <c r="N81" s="108" t="str">
        <f>IF($E75="","",IF(INDEX(D_Targets!AE:AE,MATCH($P81,D_Targets!$P:$P,0)),Euconst_NA,INDEX(D_Targets!N:N,MATCH($P81,D_Targets!$P:$P,0))))</f>
        <v/>
      </c>
      <c r="P81" s="275" t="str">
        <f>EUconst_Cessation&amp;"_"&amp;E75</f>
        <v>Zaprzestanie_</v>
      </c>
    </row>
    <row r="82" spans="4:16" ht="12.75" customHeight="1" thickBot="1" x14ac:dyDescent="0.25">
      <c r="D82" s="1292"/>
      <c r="E82" s="1297"/>
      <c r="F82" s="1298"/>
      <c r="G82" s="1305" t="str">
        <f>Translations!$B$645</f>
        <v>Osiągnięto wartości docelowe</v>
      </c>
      <c r="H82" s="1306"/>
      <c r="I82" s="80" t="str">
        <f>IF($E75="","",IF(INDEX(D_Targets!Z:Z,MATCH($P82,D_Targets!$P:$P,0)),Euconst_NA,INDEX(D_Targets!I:I,MATCH($P82,D_Targets!$P:$P,0))))</f>
        <v/>
      </c>
      <c r="J82" s="80" t="str">
        <f>IF($E75="","",IF(INDEX(D_Targets!AA:AA,MATCH($P82,D_Targets!$P:$P,0)),Euconst_NA,INDEX(D_Targets!J:J,MATCH($P82,D_Targets!$P:$P,0))))</f>
        <v/>
      </c>
      <c r="K82" s="80" t="str">
        <f>IF($E75="","",IF(INDEX(D_Targets!AB:AB,MATCH($P82,D_Targets!$P:$P,0)),Euconst_NA,INDEX(D_Targets!K:K,MATCH($P82,D_Targets!$P:$P,0))))</f>
        <v/>
      </c>
      <c r="L82" s="80" t="str">
        <f>IF($E75="","",IF(INDEX(D_Targets!AC:AC,MATCH($P82,D_Targets!$P:$P,0)),Euconst_NA,INDEX(D_Targets!L:L,MATCH($P82,D_Targets!$P:$P,0))))</f>
        <v/>
      </c>
      <c r="M82" s="80" t="str">
        <f>IF($E75="","",IF(INDEX(D_Targets!AD:AD,MATCH($P82,D_Targets!$P:$P,0)),Euconst_NA,INDEX(D_Targets!M:M,MATCH($P82,D_Targets!$P:$P,0))))</f>
        <v/>
      </c>
      <c r="N82" s="81" t="str">
        <f>IF($E75="","",IF(INDEX(D_Targets!AE:AE,MATCH($P82,D_Targets!$P:$P,0)),Euconst_NA,INDEX(D_Targets!N:N,MATCH($P82,D_Targets!$P:$P,0))))</f>
        <v/>
      </c>
      <c r="P82" s="275" t="str">
        <f>EUConst_TargetsMet&amp;E75</f>
        <v>TargetsMet_</v>
      </c>
    </row>
    <row r="83" spans="4:16" ht="12.75" customHeight="1" x14ac:dyDescent="0.2">
      <c r="D83" s="1290">
        <v>3</v>
      </c>
      <c r="E83" s="1293" t="str">
        <f>IF(D83&gt;MAX(CNTR_SubInstListSorting),"",INDEX(CNTR_SubInstListNames,MATCH(D83,CNTR_SubInstListSorting,0)))</f>
        <v/>
      </c>
      <c r="F83" s="1294"/>
      <c r="G83" s="524" t="str">
        <f>Translations!$B$641</f>
        <v>Wartość docelowa</v>
      </c>
      <c r="H83" s="525" t="str">
        <f>INDEX(D_Targets!H:H,MATCH($P83,D_Targets!$P:$P,0))</f>
        <v/>
      </c>
      <c r="I83" s="526" t="str">
        <f>IF($E83="","",IF(INDEX(D_Targets!Z:Z,MATCH($P83,D_Targets!$P:$P,0)),Euconst_NA,INDEX(D_Targets!I:I,MATCH($P83,D_Targets!$P:$P,0))))</f>
        <v/>
      </c>
      <c r="J83" s="526" t="str">
        <f>IF($E83="","",IF(INDEX(D_Targets!AA:AA,MATCH($P83,D_Targets!$P:$P,0)),Euconst_NA,INDEX(D_Targets!J:J,MATCH($P83,D_Targets!$P:$P,0))))</f>
        <v/>
      </c>
      <c r="K83" s="526" t="str">
        <f>IF($E83="","",IF(INDEX(D_Targets!AB:AB,MATCH($P83,D_Targets!$P:$P,0)),Euconst_NA,INDEX(D_Targets!K:K,MATCH($P83,D_Targets!$P:$P,0))))</f>
        <v/>
      </c>
      <c r="L83" s="526" t="str">
        <f>IF($E83="","",IF(INDEX(D_Targets!AC:AC,MATCH($P83,D_Targets!$P:$P,0)),Euconst_NA,INDEX(D_Targets!L:L,MATCH($P83,D_Targets!$P:$P,0))))</f>
        <v/>
      </c>
      <c r="M83" s="526" t="str">
        <f>IF($E83="","",IF(INDEX(D_Targets!AD:AD,MATCH($P83,D_Targets!$P:$P,0)),Euconst_NA,INDEX(D_Targets!M:M,MATCH($P83,D_Targets!$P:$P,0))))</f>
        <v/>
      </c>
      <c r="N83" s="526" t="str">
        <f>IF($E83="","",IF(INDEX(D_Targets!AE:AE,MATCH($P83,D_Targets!$P:$P,0)),Euconst_NA,INDEX(D_Targets!N:N,MATCH($P83,D_Targets!$P:$P,0))))</f>
        <v/>
      </c>
      <c r="P83" s="275" t="str">
        <f>EUConst_Target&amp;E83</f>
        <v>Target_</v>
      </c>
    </row>
    <row r="84" spans="4:16" ht="12.75" customHeight="1" x14ac:dyDescent="0.2">
      <c r="D84" s="1291"/>
      <c r="E84" s="1295"/>
      <c r="F84" s="1296"/>
      <c r="G84" s="527" t="str">
        <f>Translations!$B$642</f>
        <v>Spec. em.</v>
      </c>
      <c r="H84" s="274" t="str">
        <f>H83</f>
        <v/>
      </c>
      <c r="I84" s="528" t="str">
        <f>IF($E83="","",IF(INDEX(D_Targets!Z:Z,MATCH($P84,D_Targets!$P:$P,0)),Euconst_NA,IF(INDEX(D_Targets!I:I,MATCH($P84,D_Targets!$P:$P,0))="","",INDEX(D_Targets!I:I,MATCH($P84,D_Targets!$P:$P,0)))))</f>
        <v/>
      </c>
      <c r="J84" s="528" t="str">
        <f>IF($E83="","",IF(INDEX(D_Targets!AA:AA,MATCH($P84,D_Targets!$P:$P,0)),Euconst_NA,IF(INDEX(D_Targets!J:J,MATCH($P84,D_Targets!$P:$P,0))="","",INDEX(D_Targets!J:J,MATCH($P84,D_Targets!$P:$P,0)))))</f>
        <v/>
      </c>
      <c r="K84" s="528" t="str">
        <f>IF($E83="","",IF(INDEX(D_Targets!AB:AB,MATCH($P84,D_Targets!$P:$P,0)),Euconst_NA,IF(INDEX(D_Targets!K:K,MATCH($P84,D_Targets!$P:$P,0))="","",INDEX(D_Targets!K:K,MATCH($P84,D_Targets!$P:$P,0)))))</f>
        <v/>
      </c>
      <c r="L84" s="528" t="str">
        <f>IF($E83="","",IF(INDEX(D_Targets!AC:AC,MATCH($P84,D_Targets!$P:$P,0)),Euconst_NA,IF(INDEX(D_Targets!L:L,MATCH($P84,D_Targets!$P:$P,0))="","",INDEX(D_Targets!L:L,MATCH($P84,D_Targets!$P:$P,0)))))</f>
        <v/>
      </c>
      <c r="M84" s="528" t="str">
        <f>IF($E83="","",IF(INDEX(D_Targets!AD:AD,MATCH($P84,D_Targets!$P:$P,0)),Euconst_NA,IF(INDEX(D_Targets!M:M,MATCH($P84,D_Targets!$P:$P,0))="","",INDEX(D_Targets!M:M,MATCH($P84,D_Targets!$P:$P,0)))))</f>
        <v/>
      </c>
      <c r="N84" s="528" t="str">
        <f>IF($E83="","",IF(INDEX(D_Targets!AE:AE,MATCH($P84,D_Targets!$P:$P,0)),Euconst_NA,IF(INDEX(D_Targets!N:N,MATCH($P84,D_Targets!$P:$P,0))="","",INDEX(D_Targets!N:N,MATCH($P84,D_Targets!$P:$P,0)))))</f>
        <v/>
      </c>
      <c r="P84" s="275" t="str">
        <f>EUConst_SpecEm&amp;E83</f>
        <v>SpecEm_</v>
      </c>
    </row>
    <row r="85" spans="4:16" ht="12.75" customHeight="1" x14ac:dyDescent="0.2">
      <c r="D85" s="1291"/>
      <c r="E85" s="1295"/>
      <c r="F85" s="1296"/>
      <c r="G85" s="1299" t="str">
        <f>Translations!$B$272</f>
        <v>W odniesieniu do wartości bazowej</v>
      </c>
      <c r="H85" s="1300"/>
      <c r="I85" s="529" t="str">
        <f>IF($E83="","",IF(I83=Euconst_NA,Euconst_NA,INDEX(D_Targets!I:I,MATCH($P85,D_Targets!$P:$P,0))))</f>
        <v/>
      </c>
      <c r="J85" s="530" t="str">
        <f>IF($E83="","",IF(J83=Euconst_NA,Euconst_NA,INDEX(D_Targets!J:J,MATCH($P85,D_Targets!$P:$P,0))))</f>
        <v/>
      </c>
      <c r="K85" s="530" t="str">
        <f>IF($E83="","",IF(K83=Euconst_NA,Euconst_NA,INDEX(D_Targets!K:K,MATCH($P85,D_Targets!$P:$P,0))))</f>
        <v/>
      </c>
      <c r="L85" s="530" t="str">
        <f>IF($E83="","",IF(L83=Euconst_NA,Euconst_NA,INDEX(D_Targets!L:L,MATCH($P85,D_Targets!$P:$P,0))))</f>
        <v/>
      </c>
      <c r="M85" s="530" t="str">
        <f>IF($E83="","",IF(M83=Euconst_NA,Euconst_NA,INDEX(D_Targets!M:M,MATCH($P85,D_Targets!$P:$P,0))))</f>
        <v/>
      </c>
      <c r="N85" s="530" t="str">
        <f>IF($E83="","",IF(N83=Euconst_NA,Euconst_NA,INDEX(D_Targets!N:N,MATCH($P85,D_Targets!$P:$P,0))))</f>
        <v/>
      </c>
      <c r="P85" s="275" t="str">
        <f>EUconst_SpecEmRelToBaseline&amp;E83</f>
        <v>SpecEmBL_</v>
      </c>
    </row>
    <row r="86" spans="4:16" ht="12.75" customHeight="1" x14ac:dyDescent="0.2">
      <c r="D86" s="1291"/>
      <c r="E86" s="1295"/>
      <c r="F86" s="1296"/>
      <c r="G86" s="1301" t="str">
        <f>Translations!$B$643</f>
        <v>W odniesieniu do wielkości benchmarku</v>
      </c>
      <c r="H86" s="1302"/>
      <c r="I86" s="532" t="str">
        <f>IF($E83="","",IF(I84=Euconst_NA,Euconst_NA,INDEX(D_Targets!I:I,MATCH($P86,D_Targets!$P:$P,0))))</f>
        <v/>
      </c>
      <c r="J86" s="533" t="str">
        <f>IF($E83="","",IF(J84=Euconst_NA,Euconst_NA,INDEX(D_Targets!J:J,MATCH($P86,D_Targets!$P:$P,0))))</f>
        <v/>
      </c>
      <c r="K86" s="533" t="str">
        <f>IF($E83="","",IF(K84=Euconst_NA,Euconst_NA,INDEX(D_Targets!K:K,MATCH($P86,D_Targets!$P:$P,0))))</f>
        <v/>
      </c>
      <c r="L86" s="533" t="str">
        <f>IF($E83="","",IF(L84=Euconst_NA,Euconst_NA,INDEX(D_Targets!L:L,MATCH($P86,D_Targets!$P:$P,0))))</f>
        <v/>
      </c>
      <c r="M86" s="533" t="str">
        <f>IF($E83="","",IF(M84=Euconst_NA,Euconst_NA,INDEX(D_Targets!M:M,MATCH($P86,D_Targets!$P:$P,0))))</f>
        <v/>
      </c>
      <c r="N86" s="533" t="str">
        <f>IF($E83="","",IF(N84=Euconst_NA,Euconst_NA,INDEX(D_Targets!N:N,MATCH($P86,D_Targets!$P:$P,0))))</f>
        <v/>
      </c>
      <c r="P86" s="275" t="str">
        <f>EUconst_SpecEmRelToBM&amp;E83</f>
        <v>SpecEmBM_</v>
      </c>
    </row>
    <row r="87" spans="4:16" ht="12.75" customHeight="1" x14ac:dyDescent="0.2">
      <c r="D87" s="1291"/>
      <c r="E87" s="1295"/>
      <c r="F87" s="1296"/>
      <c r="G87" s="534" t="str">
        <f>Translations!$B$641</f>
        <v>Wartość docelowa</v>
      </c>
      <c r="H87" s="535" t="str">
        <f>INDEX(D_Targets!H:H,MATCH($P87,D_Targets!$P:$P,0))</f>
        <v>t CO2e</v>
      </c>
      <c r="I87" s="105" t="str">
        <f>IF($E83="","",IF(INDEX(D_Targets!Z:Z,MATCH($P87,D_Targets!$P:$P,0)),Euconst_NA,INDEX(D_Targets!I:I,MATCH($P87,D_Targets!$P:$P,0))))</f>
        <v/>
      </c>
      <c r="J87" s="105" t="str">
        <f>IF($E83="","",IF(INDEX(D_Targets!AA:AA,MATCH($P87,D_Targets!$P:$P,0)),Euconst_NA,INDEX(D_Targets!J:J,MATCH($P87,D_Targets!$P:$P,0))))</f>
        <v/>
      </c>
      <c r="K87" s="105" t="str">
        <f>IF($E83="","",IF(INDEX(D_Targets!AB:AB,MATCH($P87,D_Targets!$P:$P,0)),Euconst_NA,INDEX(D_Targets!K:K,MATCH($P87,D_Targets!$P:$P,0))))</f>
        <v/>
      </c>
      <c r="L87" s="105" t="str">
        <f>IF($E83="","",IF(INDEX(D_Targets!AC:AC,MATCH($P87,D_Targets!$P:$P,0)),Euconst_NA,INDEX(D_Targets!L:L,MATCH($P87,D_Targets!$P:$P,0))))</f>
        <v/>
      </c>
      <c r="M87" s="105" t="str">
        <f>IF($E83="","",IF(INDEX(D_Targets!AD:AD,MATCH($P87,D_Targets!$P:$P,0)),Euconst_NA,INDEX(D_Targets!M:M,MATCH($P87,D_Targets!$P:$P,0))))</f>
        <v/>
      </c>
      <c r="N87" s="106" t="str">
        <f>IF($E83="","",IF(INDEX(D_Targets!AE:AE,MATCH($P87,D_Targets!$P:$P,0)),Euconst_NA,INDEX(D_Targets!N:N,MATCH($P87,D_Targets!$P:$P,0))))</f>
        <v/>
      </c>
      <c r="P87" s="275" t="str">
        <f>EUConst_TargetAbs&amp;E83</f>
        <v>TargetAbs_</v>
      </c>
    </row>
    <row r="88" spans="4:16" ht="12.75" customHeight="1" x14ac:dyDescent="0.2">
      <c r="D88" s="1291"/>
      <c r="E88" s="1295"/>
      <c r="F88" s="1296"/>
      <c r="G88" s="531" t="str">
        <f>Translations!$B$644</f>
        <v>Abs. em.</v>
      </c>
      <c r="H88" s="278" t="str">
        <f>H87</f>
        <v>t CO2e</v>
      </c>
      <c r="I88" s="77" t="str">
        <f>IF($E83="","",IF(INDEX(D_Targets!Z:Z,MATCH($P88,D_Targets!$P:$P,0)),Euconst_NA,IF(INDEX(D_Targets!I:I,MATCH($P88,D_Targets!$P:$P,0))="","",INDEX(D_Targets!I:I,MATCH($P88,D_Targets!$P:$P,0)))))</f>
        <v/>
      </c>
      <c r="J88" s="77" t="str">
        <f>IF($E83="","",IF(INDEX(D_Targets!AA:AA,MATCH($P88,D_Targets!$P:$P,0)),Euconst_NA,IF(INDEX(D_Targets!J:J,MATCH($P88,D_Targets!$P:$P,0))="","",INDEX(D_Targets!J:J,MATCH($P88,D_Targets!$P:$P,0)))))</f>
        <v/>
      </c>
      <c r="K88" s="77" t="str">
        <f>IF($E83="","",IF(INDEX(D_Targets!AB:AB,MATCH($P88,D_Targets!$P:$P,0)),Euconst_NA,IF(INDEX(D_Targets!K:K,MATCH($P88,D_Targets!$P:$P,0))="","",INDEX(D_Targets!K:K,MATCH($P88,D_Targets!$P:$P,0)))))</f>
        <v/>
      </c>
      <c r="L88" s="77" t="str">
        <f>IF($E83="","",IF(INDEX(D_Targets!AC:AC,MATCH($P88,D_Targets!$P:$P,0)),Euconst_NA,IF(INDEX(D_Targets!L:L,MATCH($P88,D_Targets!$P:$P,0))="","",INDEX(D_Targets!L:L,MATCH($P88,D_Targets!$P:$P,0)))))</f>
        <v/>
      </c>
      <c r="M88" s="78" t="str">
        <f>IF($E83="","",IF(INDEX(D_Targets!AD:AD,MATCH($P88,D_Targets!$P:$P,0)),Euconst_NA,IF(INDEX(D_Targets!M:M,MATCH($P88,D_Targets!$P:$P,0))="","",INDEX(D_Targets!M:M,MATCH($P88,D_Targets!$P:$P,0)))))</f>
        <v/>
      </c>
      <c r="N88" s="79" t="str">
        <f>IF($E83="","",IF(INDEX(D_Targets!AE:AE,MATCH($P88,D_Targets!$P:$P,0)),Euconst_NA,IF(INDEX(D_Targets!N:N,MATCH($P88,D_Targets!$P:$P,0))="","",INDEX(D_Targets!N:N,MATCH($P88,D_Targets!$P:$P,0)))))</f>
        <v/>
      </c>
      <c r="P88" s="275" t="str">
        <f>EUConst_AbsEm&amp;E83</f>
        <v>AbsEm_</v>
      </c>
    </row>
    <row r="89" spans="4:16" ht="12.75" customHeight="1" x14ac:dyDescent="0.2">
      <c r="D89" s="1291"/>
      <c r="E89" s="1295"/>
      <c r="F89" s="1296"/>
      <c r="G89" s="1303" t="s">
        <v>2038</v>
      </c>
      <c r="H89" s="1304"/>
      <c r="I89" s="107" t="str">
        <f>IF($E83="","",IF(INDEX(D_Targets!Z:Z,MATCH($P89,D_Targets!$P:$P,0)),Euconst_NA,INDEX(D_Targets!I:I,MATCH($P89,D_Targets!$P:$P,0))))</f>
        <v/>
      </c>
      <c r="J89" s="107" t="str">
        <f>IF($E83="","",IF(INDEX(D_Targets!AA:AA,MATCH($P89,D_Targets!$P:$P,0)),Euconst_NA,INDEX(D_Targets!J:J,MATCH($P89,D_Targets!$P:$P,0))))</f>
        <v/>
      </c>
      <c r="K89" s="107" t="str">
        <f>IF($E83="","",IF(INDEX(D_Targets!AB:AB,MATCH($P89,D_Targets!$P:$P,0)),Euconst_NA,INDEX(D_Targets!K:K,MATCH($P89,D_Targets!$P:$P,0))))</f>
        <v/>
      </c>
      <c r="L89" s="107" t="str">
        <f>IF($E83="","",IF(INDEX(D_Targets!AC:AC,MATCH($P89,D_Targets!$P:$P,0)),Euconst_NA,INDEX(D_Targets!L:L,MATCH($P89,D_Targets!$P:$P,0))))</f>
        <v/>
      </c>
      <c r="M89" s="107" t="str">
        <f>IF($E83="","",IF(INDEX(D_Targets!AD:AD,MATCH($P89,D_Targets!$P:$P,0)),Euconst_NA,INDEX(D_Targets!M:M,MATCH($P89,D_Targets!$P:$P,0))))</f>
        <v/>
      </c>
      <c r="N89" s="108" t="str">
        <f>IF($E83="","",IF(INDEX(D_Targets!AE:AE,MATCH($P89,D_Targets!$P:$P,0)),Euconst_NA,INDEX(D_Targets!N:N,MATCH($P89,D_Targets!$P:$P,0))))</f>
        <v/>
      </c>
      <c r="P89" s="275" t="str">
        <f>EUconst_Cessation&amp;"_"&amp;E83</f>
        <v>Zaprzestanie_</v>
      </c>
    </row>
    <row r="90" spans="4:16" ht="12.75" customHeight="1" thickBot="1" x14ac:dyDescent="0.25">
      <c r="D90" s="1292"/>
      <c r="E90" s="1297"/>
      <c r="F90" s="1298"/>
      <c r="G90" s="1305" t="str">
        <f>Translations!$B$645</f>
        <v>Osiągnięto wartości docelowe</v>
      </c>
      <c r="H90" s="1306"/>
      <c r="I90" s="80" t="str">
        <f>IF($E83="","",IF(INDEX(D_Targets!Z:Z,MATCH($P90,D_Targets!$P:$P,0)),Euconst_NA,INDEX(D_Targets!I:I,MATCH($P90,D_Targets!$P:$P,0))))</f>
        <v/>
      </c>
      <c r="J90" s="80" t="str">
        <f>IF($E83="","",IF(INDEX(D_Targets!AA:AA,MATCH($P90,D_Targets!$P:$P,0)),Euconst_NA,INDEX(D_Targets!J:J,MATCH($P90,D_Targets!$P:$P,0))))</f>
        <v/>
      </c>
      <c r="K90" s="80" t="str">
        <f>IF($E83="","",IF(INDEX(D_Targets!AB:AB,MATCH($P90,D_Targets!$P:$P,0)),Euconst_NA,INDEX(D_Targets!K:K,MATCH($P90,D_Targets!$P:$P,0))))</f>
        <v/>
      </c>
      <c r="L90" s="80" t="str">
        <f>IF($E83="","",IF(INDEX(D_Targets!AC:AC,MATCH($P90,D_Targets!$P:$P,0)),Euconst_NA,INDEX(D_Targets!L:L,MATCH($P90,D_Targets!$P:$P,0))))</f>
        <v/>
      </c>
      <c r="M90" s="80" t="str">
        <f>IF($E83="","",IF(INDEX(D_Targets!AD:AD,MATCH($P90,D_Targets!$P:$P,0)),Euconst_NA,INDEX(D_Targets!M:M,MATCH($P90,D_Targets!$P:$P,0))))</f>
        <v/>
      </c>
      <c r="N90" s="81" t="str">
        <f>IF($E83="","",IF(INDEX(D_Targets!AE:AE,MATCH($P90,D_Targets!$P:$P,0)),Euconst_NA,INDEX(D_Targets!N:N,MATCH($P90,D_Targets!$P:$P,0))))</f>
        <v/>
      </c>
      <c r="P90" s="275" t="str">
        <f>EUConst_TargetsMet&amp;E83</f>
        <v>TargetsMet_</v>
      </c>
    </row>
    <row r="91" spans="4:16" ht="12.75" customHeight="1" x14ac:dyDescent="0.2">
      <c r="D91" s="1290">
        <v>4</v>
      </c>
      <c r="E91" s="1293" t="str">
        <f>IF(D91&gt;MAX(CNTR_SubInstListSorting),"",INDEX(CNTR_SubInstListNames,MATCH(D91,CNTR_SubInstListSorting,0)))</f>
        <v/>
      </c>
      <c r="F91" s="1294"/>
      <c r="G91" s="524" t="str">
        <f>Translations!$B$641</f>
        <v>Wartość docelowa</v>
      </c>
      <c r="H91" s="525" t="str">
        <f>INDEX(D_Targets!H:H,MATCH($P91,D_Targets!$P:$P,0))</f>
        <v/>
      </c>
      <c r="I91" s="526" t="str">
        <f>IF($E91="","",IF(INDEX(D_Targets!Z:Z,MATCH($P91,D_Targets!$P:$P,0)),Euconst_NA,INDEX(D_Targets!I:I,MATCH($P91,D_Targets!$P:$P,0))))</f>
        <v/>
      </c>
      <c r="J91" s="526" t="str">
        <f>IF($E91="","",IF(INDEX(D_Targets!AA:AA,MATCH($P91,D_Targets!$P:$P,0)),Euconst_NA,INDEX(D_Targets!J:J,MATCH($P91,D_Targets!$P:$P,0))))</f>
        <v/>
      </c>
      <c r="K91" s="526" t="str">
        <f>IF($E91="","",IF(INDEX(D_Targets!AB:AB,MATCH($P91,D_Targets!$P:$P,0)),Euconst_NA,INDEX(D_Targets!K:K,MATCH($P91,D_Targets!$P:$P,0))))</f>
        <v/>
      </c>
      <c r="L91" s="526" t="str">
        <f>IF($E91="","",IF(INDEX(D_Targets!AC:AC,MATCH($P91,D_Targets!$P:$P,0)),Euconst_NA,INDEX(D_Targets!L:L,MATCH($P91,D_Targets!$P:$P,0))))</f>
        <v/>
      </c>
      <c r="M91" s="526" t="str">
        <f>IF($E91="","",IF(INDEX(D_Targets!AD:AD,MATCH($P91,D_Targets!$P:$P,0)),Euconst_NA,INDEX(D_Targets!M:M,MATCH($P91,D_Targets!$P:$P,0))))</f>
        <v/>
      </c>
      <c r="N91" s="526" t="str">
        <f>IF($E91="","",IF(INDEX(D_Targets!AE:AE,MATCH($P91,D_Targets!$P:$P,0)),Euconst_NA,INDEX(D_Targets!N:N,MATCH($P91,D_Targets!$P:$P,0))))</f>
        <v/>
      </c>
      <c r="P91" s="275" t="str">
        <f>EUConst_Target&amp;E91</f>
        <v>Target_</v>
      </c>
    </row>
    <row r="92" spans="4:16" ht="12.75" customHeight="1" x14ac:dyDescent="0.2">
      <c r="D92" s="1291"/>
      <c r="E92" s="1295"/>
      <c r="F92" s="1296"/>
      <c r="G92" s="527" t="str">
        <f>Translations!$B$642</f>
        <v>Spec. em.</v>
      </c>
      <c r="H92" s="274" t="str">
        <f>H91</f>
        <v/>
      </c>
      <c r="I92" s="528" t="str">
        <f>IF($E91="","",IF(INDEX(D_Targets!Z:Z,MATCH($P92,D_Targets!$P:$P,0)),Euconst_NA,IF(INDEX(D_Targets!I:I,MATCH($P92,D_Targets!$P:$P,0))="","",INDEX(D_Targets!I:I,MATCH($P92,D_Targets!$P:$P,0)))))</f>
        <v/>
      </c>
      <c r="J92" s="528" t="str">
        <f>IF($E91="","",IF(INDEX(D_Targets!AA:AA,MATCH($P92,D_Targets!$P:$P,0)),Euconst_NA,IF(INDEX(D_Targets!J:J,MATCH($P92,D_Targets!$P:$P,0))="","",INDEX(D_Targets!J:J,MATCH($P92,D_Targets!$P:$P,0)))))</f>
        <v/>
      </c>
      <c r="K92" s="528" t="str">
        <f>IF($E91="","",IF(INDEX(D_Targets!AB:AB,MATCH($P92,D_Targets!$P:$P,0)),Euconst_NA,IF(INDEX(D_Targets!K:K,MATCH($P92,D_Targets!$P:$P,0))="","",INDEX(D_Targets!K:K,MATCH($P92,D_Targets!$P:$P,0)))))</f>
        <v/>
      </c>
      <c r="L92" s="528" t="str">
        <f>IF($E91="","",IF(INDEX(D_Targets!AC:AC,MATCH($P92,D_Targets!$P:$P,0)),Euconst_NA,IF(INDEX(D_Targets!L:L,MATCH($P92,D_Targets!$P:$P,0))="","",INDEX(D_Targets!L:L,MATCH($P92,D_Targets!$P:$P,0)))))</f>
        <v/>
      </c>
      <c r="M92" s="528" t="str">
        <f>IF($E91="","",IF(INDEX(D_Targets!AD:AD,MATCH($P92,D_Targets!$P:$P,0)),Euconst_NA,IF(INDEX(D_Targets!M:M,MATCH($P92,D_Targets!$P:$P,0))="","",INDEX(D_Targets!M:M,MATCH($P92,D_Targets!$P:$P,0)))))</f>
        <v/>
      </c>
      <c r="N92" s="528" t="str">
        <f>IF($E91="","",IF(INDEX(D_Targets!AE:AE,MATCH($P92,D_Targets!$P:$P,0)),Euconst_NA,IF(INDEX(D_Targets!N:N,MATCH($P92,D_Targets!$P:$P,0))="","",INDEX(D_Targets!N:N,MATCH($P92,D_Targets!$P:$P,0)))))</f>
        <v/>
      </c>
      <c r="P92" s="275" t="str">
        <f>EUConst_SpecEm&amp;E91</f>
        <v>SpecEm_</v>
      </c>
    </row>
    <row r="93" spans="4:16" ht="12.75" customHeight="1" x14ac:dyDescent="0.2">
      <c r="D93" s="1291"/>
      <c r="E93" s="1295"/>
      <c r="F93" s="1296"/>
      <c r="G93" s="1299" t="str">
        <f>Translations!$B$272</f>
        <v>W odniesieniu do wartości bazowej</v>
      </c>
      <c r="H93" s="1300"/>
      <c r="I93" s="529" t="str">
        <f>IF($E91="","",IF(I91=Euconst_NA,Euconst_NA,INDEX(D_Targets!I:I,MATCH($P93,D_Targets!$P:$P,0))))</f>
        <v/>
      </c>
      <c r="J93" s="530" t="str">
        <f>IF($E91="","",IF(J91=Euconst_NA,Euconst_NA,INDEX(D_Targets!J:J,MATCH($P93,D_Targets!$P:$P,0))))</f>
        <v/>
      </c>
      <c r="K93" s="530" t="str">
        <f>IF($E91="","",IF(K91=Euconst_NA,Euconst_NA,INDEX(D_Targets!K:K,MATCH($P93,D_Targets!$P:$P,0))))</f>
        <v/>
      </c>
      <c r="L93" s="530" t="str">
        <f>IF($E91="","",IF(L91=Euconst_NA,Euconst_NA,INDEX(D_Targets!L:L,MATCH($P93,D_Targets!$P:$P,0))))</f>
        <v/>
      </c>
      <c r="M93" s="530" t="str">
        <f>IF($E91="","",IF(M91=Euconst_NA,Euconst_NA,INDEX(D_Targets!M:M,MATCH($P93,D_Targets!$P:$P,0))))</f>
        <v/>
      </c>
      <c r="N93" s="530" t="str">
        <f>IF($E91="","",IF(N91=Euconst_NA,Euconst_NA,INDEX(D_Targets!N:N,MATCH($P93,D_Targets!$P:$P,0))))</f>
        <v/>
      </c>
      <c r="P93" s="275" t="str">
        <f>EUconst_SpecEmRelToBaseline&amp;E91</f>
        <v>SpecEmBL_</v>
      </c>
    </row>
    <row r="94" spans="4:16" ht="12.75" customHeight="1" x14ac:dyDescent="0.2">
      <c r="D94" s="1291"/>
      <c r="E94" s="1295"/>
      <c r="F94" s="1296"/>
      <c r="G94" s="1301" t="str">
        <f>Translations!$B$643</f>
        <v>W odniesieniu do wielkości benchmarku</v>
      </c>
      <c r="H94" s="1302"/>
      <c r="I94" s="532" t="str">
        <f>IF($E91="","",IF(I92=Euconst_NA,Euconst_NA,INDEX(D_Targets!I:I,MATCH($P94,D_Targets!$P:$P,0))))</f>
        <v/>
      </c>
      <c r="J94" s="533" t="str">
        <f>IF($E91="","",IF(J92=Euconst_NA,Euconst_NA,INDEX(D_Targets!J:J,MATCH($P94,D_Targets!$P:$P,0))))</f>
        <v/>
      </c>
      <c r="K94" s="533" t="str">
        <f>IF($E91="","",IF(K92=Euconst_NA,Euconst_NA,INDEX(D_Targets!K:K,MATCH($P94,D_Targets!$P:$P,0))))</f>
        <v/>
      </c>
      <c r="L94" s="533" t="str">
        <f>IF($E91="","",IF(L92=Euconst_NA,Euconst_NA,INDEX(D_Targets!L:L,MATCH($P94,D_Targets!$P:$P,0))))</f>
        <v/>
      </c>
      <c r="M94" s="533" t="str">
        <f>IF($E91="","",IF(M92=Euconst_NA,Euconst_NA,INDEX(D_Targets!M:M,MATCH($P94,D_Targets!$P:$P,0))))</f>
        <v/>
      </c>
      <c r="N94" s="533" t="str">
        <f>IF($E91="","",IF(N92=Euconst_NA,Euconst_NA,INDEX(D_Targets!N:N,MATCH($P94,D_Targets!$P:$P,0))))</f>
        <v/>
      </c>
      <c r="P94" s="275" t="str">
        <f>EUconst_SpecEmRelToBM&amp;E91</f>
        <v>SpecEmBM_</v>
      </c>
    </row>
    <row r="95" spans="4:16" ht="12.75" customHeight="1" x14ac:dyDescent="0.2">
      <c r="D95" s="1291"/>
      <c r="E95" s="1295"/>
      <c r="F95" s="1296"/>
      <c r="G95" s="534" t="str">
        <f>Translations!$B$641</f>
        <v>Wartość docelowa</v>
      </c>
      <c r="H95" s="535" t="str">
        <f>INDEX(D_Targets!H:H,MATCH($P95,D_Targets!$P:$P,0))</f>
        <v>t CO2e</v>
      </c>
      <c r="I95" s="105" t="str">
        <f>IF($E91="","",IF(INDEX(D_Targets!Z:Z,MATCH($P95,D_Targets!$P:$P,0)),Euconst_NA,INDEX(D_Targets!I:I,MATCH($P95,D_Targets!$P:$P,0))))</f>
        <v/>
      </c>
      <c r="J95" s="105" t="str">
        <f>IF($E91="","",IF(INDEX(D_Targets!AA:AA,MATCH($P95,D_Targets!$P:$P,0)),Euconst_NA,INDEX(D_Targets!J:J,MATCH($P95,D_Targets!$P:$P,0))))</f>
        <v/>
      </c>
      <c r="K95" s="105" t="str">
        <f>IF($E91="","",IF(INDEX(D_Targets!AB:AB,MATCH($P95,D_Targets!$P:$P,0)),Euconst_NA,INDEX(D_Targets!K:K,MATCH($P95,D_Targets!$P:$P,0))))</f>
        <v/>
      </c>
      <c r="L95" s="105" t="str">
        <f>IF($E91="","",IF(INDEX(D_Targets!AC:AC,MATCH($P95,D_Targets!$P:$P,0)),Euconst_NA,INDEX(D_Targets!L:L,MATCH($P95,D_Targets!$P:$P,0))))</f>
        <v/>
      </c>
      <c r="M95" s="105" t="str">
        <f>IF($E91="","",IF(INDEX(D_Targets!AD:AD,MATCH($P95,D_Targets!$P:$P,0)),Euconst_NA,INDEX(D_Targets!M:M,MATCH($P95,D_Targets!$P:$P,0))))</f>
        <v/>
      </c>
      <c r="N95" s="106" t="str">
        <f>IF($E91="","",IF(INDEX(D_Targets!AE:AE,MATCH($P95,D_Targets!$P:$P,0)),Euconst_NA,INDEX(D_Targets!N:N,MATCH($P95,D_Targets!$P:$P,0))))</f>
        <v/>
      </c>
      <c r="P95" s="275" t="str">
        <f>EUConst_TargetAbs&amp;E91</f>
        <v>TargetAbs_</v>
      </c>
    </row>
    <row r="96" spans="4:16" ht="12.75" customHeight="1" x14ac:dyDescent="0.2">
      <c r="D96" s="1291"/>
      <c r="E96" s="1295"/>
      <c r="F96" s="1296"/>
      <c r="G96" s="531" t="str">
        <f>Translations!$B$644</f>
        <v>Abs. em.</v>
      </c>
      <c r="H96" s="278" t="str">
        <f>H95</f>
        <v>t CO2e</v>
      </c>
      <c r="I96" s="77" t="str">
        <f>IF($E91="","",IF(INDEX(D_Targets!Z:Z,MATCH($P96,D_Targets!$P:$P,0)),Euconst_NA,IF(INDEX(D_Targets!I:I,MATCH($P96,D_Targets!$P:$P,0))="","",INDEX(D_Targets!I:I,MATCH($P96,D_Targets!$P:$P,0)))))</f>
        <v/>
      </c>
      <c r="J96" s="77" t="str">
        <f>IF($E91="","",IF(INDEX(D_Targets!AA:AA,MATCH($P96,D_Targets!$P:$P,0)),Euconst_NA,IF(INDEX(D_Targets!J:J,MATCH($P96,D_Targets!$P:$P,0))="","",INDEX(D_Targets!J:J,MATCH($P96,D_Targets!$P:$P,0)))))</f>
        <v/>
      </c>
      <c r="K96" s="77" t="str">
        <f>IF($E91="","",IF(INDEX(D_Targets!AB:AB,MATCH($P96,D_Targets!$P:$P,0)),Euconst_NA,IF(INDEX(D_Targets!K:K,MATCH($P96,D_Targets!$P:$P,0))="","",INDEX(D_Targets!K:K,MATCH($P96,D_Targets!$P:$P,0)))))</f>
        <v/>
      </c>
      <c r="L96" s="77" t="str">
        <f>IF($E91="","",IF(INDEX(D_Targets!AC:AC,MATCH($P96,D_Targets!$P:$P,0)),Euconst_NA,IF(INDEX(D_Targets!L:L,MATCH($P96,D_Targets!$P:$P,0))="","",INDEX(D_Targets!L:L,MATCH($P96,D_Targets!$P:$P,0)))))</f>
        <v/>
      </c>
      <c r="M96" s="78" t="str">
        <f>IF($E91="","",IF(INDEX(D_Targets!AD:AD,MATCH($P96,D_Targets!$P:$P,0)),Euconst_NA,IF(INDEX(D_Targets!M:M,MATCH($P96,D_Targets!$P:$P,0))="","",INDEX(D_Targets!M:M,MATCH($P96,D_Targets!$P:$P,0)))))</f>
        <v/>
      </c>
      <c r="N96" s="79" t="str">
        <f>IF($E91="","",IF(INDEX(D_Targets!AE:AE,MATCH($P96,D_Targets!$P:$P,0)),Euconst_NA,IF(INDEX(D_Targets!N:N,MATCH($P96,D_Targets!$P:$P,0))="","",INDEX(D_Targets!N:N,MATCH($P96,D_Targets!$P:$P,0)))))</f>
        <v/>
      </c>
      <c r="P96" s="275" t="str">
        <f>EUConst_AbsEm&amp;E91</f>
        <v>AbsEm_</v>
      </c>
    </row>
    <row r="97" spans="4:16" ht="12.75" customHeight="1" x14ac:dyDescent="0.2">
      <c r="D97" s="1291"/>
      <c r="E97" s="1295"/>
      <c r="F97" s="1296"/>
      <c r="G97" s="1303" t="s">
        <v>2038</v>
      </c>
      <c r="H97" s="1304"/>
      <c r="I97" s="107" t="str">
        <f>IF($E91="","",IF(INDEX(D_Targets!Z:Z,MATCH($P97,D_Targets!$P:$P,0)),Euconst_NA,INDEX(D_Targets!I:I,MATCH($P97,D_Targets!$P:$P,0))))</f>
        <v/>
      </c>
      <c r="J97" s="107" t="str">
        <f>IF($E91="","",IF(INDEX(D_Targets!AA:AA,MATCH($P97,D_Targets!$P:$P,0)),Euconst_NA,INDEX(D_Targets!J:J,MATCH($P97,D_Targets!$P:$P,0))))</f>
        <v/>
      </c>
      <c r="K97" s="107" t="str">
        <f>IF($E91="","",IF(INDEX(D_Targets!AB:AB,MATCH($P97,D_Targets!$P:$P,0)),Euconst_NA,INDEX(D_Targets!K:K,MATCH($P97,D_Targets!$P:$P,0))))</f>
        <v/>
      </c>
      <c r="L97" s="107" t="str">
        <f>IF($E91="","",IF(INDEX(D_Targets!AC:AC,MATCH($P97,D_Targets!$P:$P,0)),Euconst_NA,INDEX(D_Targets!L:L,MATCH($P97,D_Targets!$P:$P,0))))</f>
        <v/>
      </c>
      <c r="M97" s="107" t="str">
        <f>IF($E91="","",IF(INDEX(D_Targets!AD:AD,MATCH($P97,D_Targets!$P:$P,0)),Euconst_NA,INDEX(D_Targets!M:M,MATCH($P97,D_Targets!$P:$P,0))))</f>
        <v/>
      </c>
      <c r="N97" s="108" t="str">
        <f>IF($E91="","",IF(INDEX(D_Targets!AE:AE,MATCH($P97,D_Targets!$P:$P,0)),Euconst_NA,INDEX(D_Targets!N:N,MATCH($P97,D_Targets!$P:$P,0))))</f>
        <v/>
      </c>
      <c r="P97" s="275" t="str">
        <f>EUconst_Cessation&amp;"_"&amp;E91</f>
        <v>Zaprzestanie_</v>
      </c>
    </row>
    <row r="98" spans="4:16" ht="12.75" customHeight="1" thickBot="1" x14ac:dyDescent="0.25">
      <c r="D98" s="1292"/>
      <c r="E98" s="1297"/>
      <c r="F98" s="1298"/>
      <c r="G98" s="1305" t="str">
        <f>Translations!$B$645</f>
        <v>Osiągnięto wartości docelowe</v>
      </c>
      <c r="H98" s="1306"/>
      <c r="I98" s="80" t="str">
        <f>IF($E91="","",IF(INDEX(D_Targets!Z:Z,MATCH($P98,D_Targets!$P:$P,0)),Euconst_NA,INDEX(D_Targets!I:I,MATCH($P98,D_Targets!$P:$P,0))))</f>
        <v/>
      </c>
      <c r="J98" s="80" t="str">
        <f>IF($E91="","",IF(INDEX(D_Targets!AA:AA,MATCH($P98,D_Targets!$P:$P,0)),Euconst_NA,INDEX(D_Targets!J:J,MATCH($P98,D_Targets!$P:$P,0))))</f>
        <v/>
      </c>
      <c r="K98" s="80" t="str">
        <f>IF($E91="","",IF(INDEX(D_Targets!AB:AB,MATCH($P98,D_Targets!$P:$P,0)),Euconst_NA,INDEX(D_Targets!K:K,MATCH($P98,D_Targets!$P:$P,0))))</f>
        <v/>
      </c>
      <c r="L98" s="80" t="str">
        <f>IF($E91="","",IF(INDEX(D_Targets!AC:AC,MATCH($P98,D_Targets!$P:$P,0)),Euconst_NA,INDEX(D_Targets!L:L,MATCH($P98,D_Targets!$P:$P,0))))</f>
        <v/>
      </c>
      <c r="M98" s="80" t="str">
        <f>IF($E91="","",IF(INDEX(D_Targets!AD:AD,MATCH($P98,D_Targets!$P:$P,0)),Euconst_NA,INDEX(D_Targets!M:M,MATCH($P98,D_Targets!$P:$P,0))))</f>
        <v/>
      </c>
      <c r="N98" s="81" t="str">
        <f>IF($E91="","",IF(INDEX(D_Targets!AE:AE,MATCH($P98,D_Targets!$P:$P,0)),Euconst_NA,INDEX(D_Targets!N:N,MATCH($P98,D_Targets!$P:$P,0))))</f>
        <v/>
      </c>
      <c r="P98" s="275" t="str">
        <f>EUConst_TargetsMet&amp;E91</f>
        <v>TargetsMet_</v>
      </c>
    </row>
    <row r="99" spans="4:16" ht="12.75" customHeight="1" x14ac:dyDescent="0.2">
      <c r="D99" s="1290">
        <v>5</v>
      </c>
      <c r="E99" s="1293" t="str">
        <f>IF(D99&gt;MAX(CNTR_SubInstListSorting),"",INDEX(CNTR_SubInstListNames,MATCH(D99,CNTR_SubInstListSorting,0)))</f>
        <v/>
      </c>
      <c r="F99" s="1294"/>
      <c r="G99" s="524" t="str">
        <f>Translations!$B$641</f>
        <v>Wartość docelowa</v>
      </c>
      <c r="H99" s="525" t="str">
        <f>INDEX(D_Targets!H:H,MATCH($P99,D_Targets!$P:$P,0))</f>
        <v/>
      </c>
      <c r="I99" s="526" t="str">
        <f>IF($E99="","",IF(INDEX(D_Targets!Z:Z,MATCH($P99,D_Targets!$P:$P,0)),Euconst_NA,INDEX(D_Targets!I:I,MATCH($P99,D_Targets!$P:$P,0))))</f>
        <v/>
      </c>
      <c r="J99" s="526" t="str">
        <f>IF($E99="","",IF(INDEX(D_Targets!AA:AA,MATCH($P99,D_Targets!$P:$P,0)),Euconst_NA,INDEX(D_Targets!J:J,MATCH($P99,D_Targets!$P:$P,0))))</f>
        <v/>
      </c>
      <c r="K99" s="526" t="str">
        <f>IF($E99="","",IF(INDEX(D_Targets!AB:AB,MATCH($P99,D_Targets!$P:$P,0)),Euconst_NA,INDEX(D_Targets!K:K,MATCH($P99,D_Targets!$P:$P,0))))</f>
        <v/>
      </c>
      <c r="L99" s="526" t="str">
        <f>IF($E99="","",IF(INDEX(D_Targets!AC:AC,MATCH($P99,D_Targets!$P:$P,0)),Euconst_NA,INDEX(D_Targets!L:L,MATCH($P99,D_Targets!$P:$P,0))))</f>
        <v/>
      </c>
      <c r="M99" s="526" t="str">
        <f>IF($E99="","",IF(INDEX(D_Targets!AD:AD,MATCH($P99,D_Targets!$P:$P,0)),Euconst_NA,INDEX(D_Targets!M:M,MATCH($P99,D_Targets!$P:$P,0))))</f>
        <v/>
      </c>
      <c r="N99" s="526" t="str">
        <f>IF($E99="","",IF(INDEX(D_Targets!AE:AE,MATCH($P99,D_Targets!$P:$P,0)),Euconst_NA,INDEX(D_Targets!N:N,MATCH($P99,D_Targets!$P:$P,0))))</f>
        <v/>
      </c>
      <c r="P99" s="275" t="str">
        <f>EUConst_Target&amp;E99</f>
        <v>Target_</v>
      </c>
    </row>
    <row r="100" spans="4:16" ht="12.75" customHeight="1" x14ac:dyDescent="0.2">
      <c r="D100" s="1291"/>
      <c r="E100" s="1295"/>
      <c r="F100" s="1296"/>
      <c r="G100" s="527" t="str">
        <f>Translations!$B$642</f>
        <v>Spec. em.</v>
      </c>
      <c r="H100" s="274" t="str">
        <f>H99</f>
        <v/>
      </c>
      <c r="I100" s="528" t="str">
        <f>IF($E99="","",IF(INDEX(D_Targets!Z:Z,MATCH($P100,D_Targets!$P:$P,0)),Euconst_NA,IF(INDEX(D_Targets!I:I,MATCH($P100,D_Targets!$P:$P,0))="","",INDEX(D_Targets!I:I,MATCH($P100,D_Targets!$P:$P,0)))))</f>
        <v/>
      </c>
      <c r="J100" s="528" t="str">
        <f>IF($E99="","",IF(INDEX(D_Targets!AA:AA,MATCH($P100,D_Targets!$P:$P,0)),Euconst_NA,IF(INDEX(D_Targets!J:J,MATCH($P100,D_Targets!$P:$P,0))="","",INDEX(D_Targets!J:J,MATCH($P100,D_Targets!$P:$P,0)))))</f>
        <v/>
      </c>
      <c r="K100" s="528" t="str">
        <f>IF($E99="","",IF(INDEX(D_Targets!AB:AB,MATCH($P100,D_Targets!$P:$P,0)),Euconst_NA,IF(INDEX(D_Targets!K:K,MATCH($P100,D_Targets!$P:$P,0))="","",INDEX(D_Targets!K:K,MATCH($P100,D_Targets!$P:$P,0)))))</f>
        <v/>
      </c>
      <c r="L100" s="528" t="str">
        <f>IF($E99="","",IF(INDEX(D_Targets!AC:AC,MATCH($P100,D_Targets!$P:$P,0)),Euconst_NA,IF(INDEX(D_Targets!L:L,MATCH($P100,D_Targets!$P:$P,0))="","",INDEX(D_Targets!L:L,MATCH($P100,D_Targets!$P:$P,0)))))</f>
        <v/>
      </c>
      <c r="M100" s="528" t="str">
        <f>IF($E99="","",IF(INDEX(D_Targets!AD:AD,MATCH($P100,D_Targets!$P:$P,0)),Euconst_NA,IF(INDEX(D_Targets!M:M,MATCH($P100,D_Targets!$P:$P,0))="","",INDEX(D_Targets!M:M,MATCH($P100,D_Targets!$P:$P,0)))))</f>
        <v/>
      </c>
      <c r="N100" s="528" t="str">
        <f>IF($E99="","",IF(INDEX(D_Targets!AE:AE,MATCH($P100,D_Targets!$P:$P,0)),Euconst_NA,IF(INDEX(D_Targets!N:N,MATCH($P100,D_Targets!$P:$P,0))="","",INDEX(D_Targets!N:N,MATCH($P100,D_Targets!$P:$P,0)))))</f>
        <v/>
      </c>
      <c r="P100" s="275" t="str">
        <f>EUConst_SpecEm&amp;E99</f>
        <v>SpecEm_</v>
      </c>
    </row>
    <row r="101" spans="4:16" ht="12.75" customHeight="1" x14ac:dyDescent="0.2">
      <c r="D101" s="1291"/>
      <c r="E101" s="1295"/>
      <c r="F101" s="1296"/>
      <c r="G101" s="1299" t="str">
        <f>Translations!$B$272</f>
        <v>W odniesieniu do wartości bazowej</v>
      </c>
      <c r="H101" s="1300"/>
      <c r="I101" s="529" t="str">
        <f>IF($E99="","",IF(I99=Euconst_NA,Euconst_NA,INDEX(D_Targets!I:I,MATCH($P101,D_Targets!$P:$P,0))))</f>
        <v/>
      </c>
      <c r="J101" s="530" t="str">
        <f>IF($E99="","",IF(J99=Euconst_NA,Euconst_NA,INDEX(D_Targets!J:J,MATCH($P101,D_Targets!$P:$P,0))))</f>
        <v/>
      </c>
      <c r="K101" s="530" t="str">
        <f>IF($E99="","",IF(K99=Euconst_NA,Euconst_NA,INDEX(D_Targets!K:K,MATCH($P101,D_Targets!$P:$P,0))))</f>
        <v/>
      </c>
      <c r="L101" s="530" t="str">
        <f>IF($E99="","",IF(L99=Euconst_NA,Euconst_NA,INDEX(D_Targets!L:L,MATCH($P101,D_Targets!$P:$P,0))))</f>
        <v/>
      </c>
      <c r="M101" s="530" t="str">
        <f>IF($E99="","",IF(M99=Euconst_NA,Euconst_NA,INDEX(D_Targets!M:M,MATCH($P101,D_Targets!$P:$P,0))))</f>
        <v/>
      </c>
      <c r="N101" s="530" t="str">
        <f>IF($E99="","",IF(N99=Euconst_NA,Euconst_NA,INDEX(D_Targets!N:N,MATCH($P101,D_Targets!$P:$P,0))))</f>
        <v/>
      </c>
      <c r="P101" s="275" t="str">
        <f>EUconst_SpecEmRelToBaseline&amp;E99</f>
        <v>SpecEmBL_</v>
      </c>
    </row>
    <row r="102" spans="4:16" ht="12.75" customHeight="1" x14ac:dyDescent="0.2">
      <c r="D102" s="1291"/>
      <c r="E102" s="1295"/>
      <c r="F102" s="1296"/>
      <c r="G102" s="1301" t="str">
        <f>Translations!$B$643</f>
        <v>W odniesieniu do wielkości benchmarku</v>
      </c>
      <c r="H102" s="1302"/>
      <c r="I102" s="532" t="str">
        <f>IF($E99="","",IF(I100=Euconst_NA,Euconst_NA,INDEX(D_Targets!I:I,MATCH($P102,D_Targets!$P:$P,0))))</f>
        <v/>
      </c>
      <c r="J102" s="533" t="str">
        <f>IF($E99="","",IF(J100=Euconst_NA,Euconst_NA,INDEX(D_Targets!J:J,MATCH($P102,D_Targets!$P:$P,0))))</f>
        <v/>
      </c>
      <c r="K102" s="533" t="str">
        <f>IF($E99="","",IF(K100=Euconst_NA,Euconst_NA,INDEX(D_Targets!K:K,MATCH($P102,D_Targets!$P:$P,0))))</f>
        <v/>
      </c>
      <c r="L102" s="533" t="str">
        <f>IF($E99="","",IF(L100=Euconst_NA,Euconst_NA,INDEX(D_Targets!L:L,MATCH($P102,D_Targets!$P:$P,0))))</f>
        <v/>
      </c>
      <c r="M102" s="533" t="str">
        <f>IF($E99="","",IF(M100=Euconst_NA,Euconst_NA,INDEX(D_Targets!M:M,MATCH($P102,D_Targets!$P:$P,0))))</f>
        <v/>
      </c>
      <c r="N102" s="533" t="str">
        <f>IF($E99="","",IF(N100=Euconst_NA,Euconst_NA,INDEX(D_Targets!N:N,MATCH($P102,D_Targets!$P:$P,0))))</f>
        <v/>
      </c>
      <c r="P102" s="275" t="str">
        <f>EUconst_SpecEmRelToBM&amp;E99</f>
        <v>SpecEmBM_</v>
      </c>
    </row>
    <row r="103" spans="4:16" ht="12.75" customHeight="1" x14ac:dyDescent="0.2">
      <c r="D103" s="1291"/>
      <c r="E103" s="1295"/>
      <c r="F103" s="1296"/>
      <c r="G103" s="534" t="str">
        <f>Translations!$B$641</f>
        <v>Wartość docelowa</v>
      </c>
      <c r="H103" s="535" t="str">
        <f>INDEX(D_Targets!H:H,MATCH($P103,D_Targets!$P:$P,0))</f>
        <v>t CO2e</v>
      </c>
      <c r="I103" s="105" t="str">
        <f>IF($E99="","",IF(INDEX(D_Targets!Z:Z,MATCH($P103,D_Targets!$P:$P,0)),Euconst_NA,INDEX(D_Targets!I:I,MATCH($P103,D_Targets!$P:$P,0))))</f>
        <v/>
      </c>
      <c r="J103" s="105" t="str">
        <f>IF($E99="","",IF(INDEX(D_Targets!AA:AA,MATCH($P103,D_Targets!$P:$P,0)),Euconst_NA,INDEX(D_Targets!J:J,MATCH($P103,D_Targets!$P:$P,0))))</f>
        <v/>
      </c>
      <c r="K103" s="105" t="str">
        <f>IF($E99="","",IF(INDEX(D_Targets!AB:AB,MATCH($P103,D_Targets!$P:$P,0)),Euconst_NA,INDEX(D_Targets!K:K,MATCH($P103,D_Targets!$P:$P,0))))</f>
        <v/>
      </c>
      <c r="L103" s="105" t="str">
        <f>IF($E99="","",IF(INDEX(D_Targets!AC:AC,MATCH($P103,D_Targets!$P:$P,0)),Euconst_NA,INDEX(D_Targets!L:L,MATCH($P103,D_Targets!$P:$P,0))))</f>
        <v/>
      </c>
      <c r="M103" s="105" t="str">
        <f>IF($E99="","",IF(INDEX(D_Targets!AD:AD,MATCH($P103,D_Targets!$P:$P,0)),Euconst_NA,INDEX(D_Targets!M:M,MATCH($P103,D_Targets!$P:$P,0))))</f>
        <v/>
      </c>
      <c r="N103" s="106" t="str">
        <f>IF($E99="","",IF(INDEX(D_Targets!AE:AE,MATCH($P103,D_Targets!$P:$P,0)),Euconst_NA,INDEX(D_Targets!N:N,MATCH($P103,D_Targets!$P:$P,0))))</f>
        <v/>
      </c>
      <c r="P103" s="275" t="str">
        <f>EUConst_TargetAbs&amp;E99</f>
        <v>TargetAbs_</v>
      </c>
    </row>
    <row r="104" spans="4:16" ht="12.75" customHeight="1" x14ac:dyDescent="0.2">
      <c r="D104" s="1291"/>
      <c r="E104" s="1295"/>
      <c r="F104" s="1296"/>
      <c r="G104" s="531" t="str">
        <f>Translations!$B$644</f>
        <v>Abs. em.</v>
      </c>
      <c r="H104" s="278" t="str">
        <f>H103</f>
        <v>t CO2e</v>
      </c>
      <c r="I104" s="77" t="str">
        <f>IF($E99="","",IF(INDEX(D_Targets!Z:Z,MATCH($P104,D_Targets!$P:$P,0)),Euconst_NA,IF(INDEX(D_Targets!I:I,MATCH($P104,D_Targets!$P:$P,0))="","",INDEX(D_Targets!I:I,MATCH($P104,D_Targets!$P:$P,0)))))</f>
        <v/>
      </c>
      <c r="J104" s="77" t="str">
        <f>IF($E99="","",IF(INDEX(D_Targets!AA:AA,MATCH($P104,D_Targets!$P:$P,0)),Euconst_NA,IF(INDEX(D_Targets!J:J,MATCH($P104,D_Targets!$P:$P,0))="","",INDEX(D_Targets!J:J,MATCH($P104,D_Targets!$P:$P,0)))))</f>
        <v/>
      </c>
      <c r="K104" s="77" t="str">
        <f>IF($E99="","",IF(INDEX(D_Targets!AB:AB,MATCH($P104,D_Targets!$P:$P,0)),Euconst_NA,IF(INDEX(D_Targets!K:K,MATCH($P104,D_Targets!$P:$P,0))="","",INDEX(D_Targets!K:K,MATCH($P104,D_Targets!$P:$P,0)))))</f>
        <v/>
      </c>
      <c r="L104" s="77" t="str">
        <f>IF($E99="","",IF(INDEX(D_Targets!AC:AC,MATCH($P104,D_Targets!$P:$P,0)),Euconst_NA,IF(INDEX(D_Targets!L:L,MATCH($P104,D_Targets!$P:$P,0))="","",INDEX(D_Targets!L:L,MATCH($P104,D_Targets!$P:$P,0)))))</f>
        <v/>
      </c>
      <c r="M104" s="78" t="str">
        <f>IF($E99="","",IF(INDEX(D_Targets!AD:AD,MATCH($P104,D_Targets!$P:$P,0)),Euconst_NA,IF(INDEX(D_Targets!M:M,MATCH($P104,D_Targets!$P:$P,0))="","",INDEX(D_Targets!M:M,MATCH($P104,D_Targets!$P:$P,0)))))</f>
        <v/>
      </c>
      <c r="N104" s="79" t="str">
        <f>IF($E99="","",IF(INDEX(D_Targets!AE:AE,MATCH($P104,D_Targets!$P:$P,0)),Euconst_NA,IF(INDEX(D_Targets!N:N,MATCH($P104,D_Targets!$P:$P,0))="","",INDEX(D_Targets!N:N,MATCH($P104,D_Targets!$P:$P,0)))))</f>
        <v/>
      </c>
      <c r="P104" s="275" t="str">
        <f>EUConst_AbsEm&amp;E99</f>
        <v>AbsEm_</v>
      </c>
    </row>
    <row r="105" spans="4:16" ht="12.75" customHeight="1" x14ac:dyDescent="0.2">
      <c r="D105" s="1291"/>
      <c r="E105" s="1295"/>
      <c r="F105" s="1296"/>
      <c r="G105" s="1303" t="s">
        <v>2038</v>
      </c>
      <c r="H105" s="1304"/>
      <c r="I105" s="107" t="str">
        <f>IF($E99="","",IF(INDEX(D_Targets!Z:Z,MATCH($P105,D_Targets!$P:$P,0)),Euconst_NA,INDEX(D_Targets!I:I,MATCH($P105,D_Targets!$P:$P,0))))</f>
        <v/>
      </c>
      <c r="J105" s="107" t="str">
        <f>IF($E99="","",IF(INDEX(D_Targets!AA:AA,MATCH($P105,D_Targets!$P:$P,0)),Euconst_NA,INDEX(D_Targets!J:J,MATCH($P105,D_Targets!$P:$P,0))))</f>
        <v/>
      </c>
      <c r="K105" s="107" t="str">
        <f>IF($E99="","",IF(INDEX(D_Targets!AB:AB,MATCH($P105,D_Targets!$P:$P,0)),Euconst_NA,INDEX(D_Targets!K:K,MATCH($P105,D_Targets!$P:$P,0))))</f>
        <v/>
      </c>
      <c r="L105" s="107" t="str">
        <f>IF($E99="","",IF(INDEX(D_Targets!AC:AC,MATCH($P105,D_Targets!$P:$P,0)),Euconst_NA,INDEX(D_Targets!L:L,MATCH($P105,D_Targets!$P:$P,0))))</f>
        <v/>
      </c>
      <c r="M105" s="107" t="str">
        <f>IF($E99="","",IF(INDEX(D_Targets!AD:AD,MATCH($P105,D_Targets!$P:$P,0)),Euconst_NA,INDEX(D_Targets!M:M,MATCH($P105,D_Targets!$P:$P,0))))</f>
        <v/>
      </c>
      <c r="N105" s="108" t="str">
        <f>IF($E99="","",IF(INDEX(D_Targets!AE:AE,MATCH($P105,D_Targets!$P:$P,0)),Euconst_NA,INDEX(D_Targets!N:N,MATCH($P105,D_Targets!$P:$P,0))))</f>
        <v/>
      </c>
      <c r="P105" s="275" t="str">
        <f>EUconst_Cessation&amp;"_"&amp;E99</f>
        <v>Zaprzestanie_</v>
      </c>
    </row>
    <row r="106" spans="4:16" ht="12.75" customHeight="1" thickBot="1" x14ac:dyDescent="0.25">
      <c r="D106" s="1292"/>
      <c r="E106" s="1297"/>
      <c r="F106" s="1298"/>
      <c r="G106" s="1305" t="str">
        <f>Translations!$B$645</f>
        <v>Osiągnięto wartości docelowe</v>
      </c>
      <c r="H106" s="1306"/>
      <c r="I106" s="80" t="str">
        <f>IF($E99="","",IF(INDEX(D_Targets!Z:Z,MATCH($P106,D_Targets!$P:$P,0)),Euconst_NA,INDEX(D_Targets!I:I,MATCH($P106,D_Targets!$P:$P,0))))</f>
        <v/>
      </c>
      <c r="J106" s="80" t="str">
        <f>IF($E99="","",IF(INDEX(D_Targets!AA:AA,MATCH($P106,D_Targets!$P:$P,0)),Euconst_NA,INDEX(D_Targets!J:J,MATCH($P106,D_Targets!$P:$P,0))))</f>
        <v/>
      </c>
      <c r="K106" s="80" t="str">
        <f>IF($E99="","",IF(INDEX(D_Targets!AB:AB,MATCH($P106,D_Targets!$P:$P,0)),Euconst_NA,INDEX(D_Targets!K:K,MATCH($P106,D_Targets!$P:$P,0))))</f>
        <v/>
      </c>
      <c r="L106" s="80" t="str">
        <f>IF($E99="","",IF(INDEX(D_Targets!AC:AC,MATCH($P106,D_Targets!$P:$P,0)),Euconst_NA,INDEX(D_Targets!L:L,MATCH($P106,D_Targets!$P:$P,0))))</f>
        <v/>
      </c>
      <c r="M106" s="80" t="str">
        <f>IF($E99="","",IF(INDEX(D_Targets!AD:AD,MATCH($P106,D_Targets!$P:$P,0)),Euconst_NA,INDEX(D_Targets!M:M,MATCH($P106,D_Targets!$P:$P,0))))</f>
        <v/>
      </c>
      <c r="N106" s="81" t="str">
        <f>IF($E99="","",IF(INDEX(D_Targets!AE:AE,MATCH($P106,D_Targets!$P:$P,0)),Euconst_NA,INDEX(D_Targets!N:N,MATCH($P106,D_Targets!$P:$P,0))))</f>
        <v/>
      </c>
      <c r="P106" s="275" t="str">
        <f>EUConst_TargetsMet&amp;E99</f>
        <v>TargetsMet_</v>
      </c>
    </row>
    <row r="107" spans="4:16" ht="12.75" customHeight="1" x14ac:dyDescent="0.2">
      <c r="D107" s="1290">
        <v>6</v>
      </c>
      <c r="E107" s="1293" t="str">
        <f>IF(D107&gt;MAX(CNTR_SubInstListSorting),"",INDEX(CNTR_SubInstListNames,MATCH(D107,CNTR_SubInstListSorting,0)))</f>
        <v/>
      </c>
      <c r="F107" s="1294"/>
      <c r="G107" s="524" t="str">
        <f>Translations!$B$641</f>
        <v>Wartość docelowa</v>
      </c>
      <c r="H107" s="525" t="str">
        <f>INDEX(D_Targets!H:H,MATCH($P107,D_Targets!$P:$P,0))</f>
        <v/>
      </c>
      <c r="I107" s="526" t="str">
        <f>IF($E107="","",IF(INDEX(D_Targets!Z:Z,MATCH($P107,D_Targets!$P:$P,0)),Euconst_NA,INDEX(D_Targets!I:I,MATCH($P107,D_Targets!$P:$P,0))))</f>
        <v/>
      </c>
      <c r="J107" s="526" t="str">
        <f>IF($E107="","",IF(INDEX(D_Targets!AA:AA,MATCH($P107,D_Targets!$P:$P,0)),Euconst_NA,INDEX(D_Targets!J:J,MATCH($P107,D_Targets!$P:$P,0))))</f>
        <v/>
      </c>
      <c r="K107" s="526" t="str">
        <f>IF($E107="","",IF(INDEX(D_Targets!AB:AB,MATCH($P107,D_Targets!$P:$P,0)),Euconst_NA,INDEX(D_Targets!K:K,MATCH($P107,D_Targets!$P:$P,0))))</f>
        <v/>
      </c>
      <c r="L107" s="526" t="str">
        <f>IF($E107="","",IF(INDEX(D_Targets!AC:AC,MATCH($P107,D_Targets!$P:$P,0)),Euconst_NA,INDEX(D_Targets!L:L,MATCH($P107,D_Targets!$P:$P,0))))</f>
        <v/>
      </c>
      <c r="M107" s="526" t="str">
        <f>IF($E107="","",IF(INDEX(D_Targets!AD:AD,MATCH($P107,D_Targets!$P:$P,0)),Euconst_NA,INDEX(D_Targets!M:M,MATCH($P107,D_Targets!$P:$P,0))))</f>
        <v/>
      </c>
      <c r="N107" s="526" t="str">
        <f>IF($E107="","",IF(INDEX(D_Targets!AE:AE,MATCH($P107,D_Targets!$P:$P,0)),Euconst_NA,INDEX(D_Targets!N:N,MATCH($P107,D_Targets!$P:$P,0))))</f>
        <v/>
      </c>
      <c r="P107" s="275" t="str">
        <f>EUConst_Target&amp;E107</f>
        <v>Target_</v>
      </c>
    </row>
    <row r="108" spans="4:16" ht="12.75" customHeight="1" x14ac:dyDescent="0.2">
      <c r="D108" s="1291"/>
      <c r="E108" s="1295"/>
      <c r="F108" s="1296"/>
      <c r="G108" s="527" t="str">
        <f>Translations!$B$642</f>
        <v>Spec. em.</v>
      </c>
      <c r="H108" s="274" t="str">
        <f>H107</f>
        <v/>
      </c>
      <c r="I108" s="528" t="str">
        <f>IF($E107="","",IF(INDEX(D_Targets!Z:Z,MATCH($P108,D_Targets!$P:$P,0)),Euconst_NA,IF(INDEX(D_Targets!I:I,MATCH($P108,D_Targets!$P:$P,0))="","",INDEX(D_Targets!I:I,MATCH($P108,D_Targets!$P:$P,0)))))</f>
        <v/>
      </c>
      <c r="J108" s="528" t="str">
        <f>IF($E107="","",IF(INDEX(D_Targets!AA:AA,MATCH($P108,D_Targets!$P:$P,0)),Euconst_NA,IF(INDEX(D_Targets!J:J,MATCH($P108,D_Targets!$P:$P,0))="","",INDEX(D_Targets!J:J,MATCH($P108,D_Targets!$P:$P,0)))))</f>
        <v/>
      </c>
      <c r="K108" s="528" t="str">
        <f>IF($E107="","",IF(INDEX(D_Targets!AB:AB,MATCH($P108,D_Targets!$P:$P,0)),Euconst_NA,IF(INDEX(D_Targets!K:K,MATCH($P108,D_Targets!$P:$P,0))="","",INDEX(D_Targets!K:K,MATCH($P108,D_Targets!$P:$P,0)))))</f>
        <v/>
      </c>
      <c r="L108" s="528" t="str">
        <f>IF($E107="","",IF(INDEX(D_Targets!AC:AC,MATCH($P108,D_Targets!$P:$P,0)),Euconst_NA,IF(INDEX(D_Targets!L:L,MATCH($P108,D_Targets!$P:$P,0))="","",INDEX(D_Targets!L:L,MATCH($P108,D_Targets!$P:$P,0)))))</f>
        <v/>
      </c>
      <c r="M108" s="528" t="str">
        <f>IF($E107="","",IF(INDEX(D_Targets!AD:AD,MATCH($P108,D_Targets!$P:$P,0)),Euconst_NA,IF(INDEX(D_Targets!M:M,MATCH($P108,D_Targets!$P:$P,0))="","",INDEX(D_Targets!M:M,MATCH($P108,D_Targets!$P:$P,0)))))</f>
        <v/>
      </c>
      <c r="N108" s="528" t="str">
        <f>IF($E107="","",IF(INDEX(D_Targets!AE:AE,MATCH($P108,D_Targets!$P:$P,0)),Euconst_NA,IF(INDEX(D_Targets!N:N,MATCH($P108,D_Targets!$P:$P,0))="","",INDEX(D_Targets!N:N,MATCH($P108,D_Targets!$P:$P,0)))))</f>
        <v/>
      </c>
      <c r="P108" s="275" t="str">
        <f>EUConst_SpecEm&amp;E107</f>
        <v>SpecEm_</v>
      </c>
    </row>
    <row r="109" spans="4:16" ht="12.75" customHeight="1" x14ac:dyDescent="0.2">
      <c r="D109" s="1291"/>
      <c r="E109" s="1295"/>
      <c r="F109" s="1296"/>
      <c r="G109" s="1299" t="str">
        <f>Translations!$B$272</f>
        <v>W odniesieniu do wartości bazowej</v>
      </c>
      <c r="H109" s="1300"/>
      <c r="I109" s="529" t="str">
        <f>IF($E107="","",IF(I107=Euconst_NA,Euconst_NA,INDEX(D_Targets!I:I,MATCH($P109,D_Targets!$P:$P,0))))</f>
        <v/>
      </c>
      <c r="J109" s="530" t="str">
        <f>IF($E107="","",IF(J107=Euconst_NA,Euconst_NA,INDEX(D_Targets!J:J,MATCH($P109,D_Targets!$P:$P,0))))</f>
        <v/>
      </c>
      <c r="K109" s="530" t="str">
        <f>IF($E107="","",IF(K107=Euconst_NA,Euconst_NA,INDEX(D_Targets!K:K,MATCH($P109,D_Targets!$P:$P,0))))</f>
        <v/>
      </c>
      <c r="L109" s="530" t="str">
        <f>IF($E107="","",IF(L107=Euconst_NA,Euconst_NA,INDEX(D_Targets!L:L,MATCH($P109,D_Targets!$P:$P,0))))</f>
        <v/>
      </c>
      <c r="M109" s="530" t="str">
        <f>IF($E107="","",IF(M107=Euconst_NA,Euconst_NA,INDEX(D_Targets!M:M,MATCH($P109,D_Targets!$P:$P,0))))</f>
        <v/>
      </c>
      <c r="N109" s="530" t="str">
        <f>IF($E107="","",IF(N107=Euconst_NA,Euconst_NA,INDEX(D_Targets!N:N,MATCH($P109,D_Targets!$P:$P,0))))</f>
        <v/>
      </c>
      <c r="P109" s="275" t="str">
        <f>EUconst_SpecEmRelToBaseline&amp;E107</f>
        <v>SpecEmBL_</v>
      </c>
    </row>
    <row r="110" spans="4:16" ht="12.75" customHeight="1" x14ac:dyDescent="0.2">
      <c r="D110" s="1291"/>
      <c r="E110" s="1295"/>
      <c r="F110" s="1296"/>
      <c r="G110" s="1301" t="str">
        <f>Translations!$B$643</f>
        <v>W odniesieniu do wielkości benchmarku</v>
      </c>
      <c r="H110" s="1302"/>
      <c r="I110" s="532" t="str">
        <f>IF($E107="","",IF(I108=Euconst_NA,Euconst_NA,INDEX(D_Targets!I:I,MATCH($P110,D_Targets!$P:$P,0))))</f>
        <v/>
      </c>
      <c r="J110" s="533" t="str">
        <f>IF($E107="","",IF(J108=Euconst_NA,Euconst_NA,INDEX(D_Targets!J:J,MATCH($P110,D_Targets!$P:$P,0))))</f>
        <v/>
      </c>
      <c r="K110" s="533" t="str">
        <f>IF($E107="","",IF(K108=Euconst_NA,Euconst_NA,INDEX(D_Targets!K:K,MATCH($P110,D_Targets!$P:$P,0))))</f>
        <v/>
      </c>
      <c r="L110" s="533" t="str">
        <f>IF($E107="","",IF(L108=Euconst_NA,Euconst_NA,INDEX(D_Targets!L:L,MATCH($P110,D_Targets!$P:$P,0))))</f>
        <v/>
      </c>
      <c r="M110" s="533" t="str">
        <f>IF($E107="","",IF(M108=Euconst_NA,Euconst_NA,INDEX(D_Targets!M:M,MATCH($P110,D_Targets!$P:$P,0))))</f>
        <v/>
      </c>
      <c r="N110" s="533" t="str">
        <f>IF($E107="","",IF(N108=Euconst_NA,Euconst_NA,INDEX(D_Targets!N:N,MATCH($P110,D_Targets!$P:$P,0))))</f>
        <v/>
      </c>
      <c r="P110" s="275" t="str">
        <f>EUconst_SpecEmRelToBM&amp;E107</f>
        <v>SpecEmBM_</v>
      </c>
    </row>
    <row r="111" spans="4:16" ht="12.75" customHeight="1" x14ac:dyDescent="0.2">
      <c r="D111" s="1291"/>
      <c r="E111" s="1295"/>
      <c r="F111" s="1296"/>
      <c r="G111" s="534" t="str">
        <f>Translations!$B$641</f>
        <v>Wartość docelowa</v>
      </c>
      <c r="H111" s="535" t="str">
        <f>INDEX(D_Targets!H:H,MATCH($P111,D_Targets!$P:$P,0))</f>
        <v>t CO2e</v>
      </c>
      <c r="I111" s="105" t="str">
        <f>IF($E107="","",IF(INDEX(D_Targets!Z:Z,MATCH($P111,D_Targets!$P:$P,0)),Euconst_NA,INDEX(D_Targets!I:I,MATCH($P111,D_Targets!$P:$P,0))))</f>
        <v/>
      </c>
      <c r="J111" s="105" t="str">
        <f>IF($E107="","",IF(INDEX(D_Targets!AA:AA,MATCH($P111,D_Targets!$P:$P,0)),Euconst_NA,INDEX(D_Targets!J:J,MATCH($P111,D_Targets!$P:$P,0))))</f>
        <v/>
      </c>
      <c r="K111" s="105" t="str">
        <f>IF($E107="","",IF(INDEX(D_Targets!AB:AB,MATCH($P111,D_Targets!$P:$P,0)),Euconst_NA,INDEX(D_Targets!K:K,MATCH($P111,D_Targets!$P:$P,0))))</f>
        <v/>
      </c>
      <c r="L111" s="105" t="str">
        <f>IF($E107="","",IF(INDEX(D_Targets!AC:AC,MATCH($P111,D_Targets!$P:$P,0)),Euconst_NA,INDEX(D_Targets!L:L,MATCH($P111,D_Targets!$P:$P,0))))</f>
        <v/>
      </c>
      <c r="M111" s="105" t="str">
        <f>IF($E107="","",IF(INDEX(D_Targets!AD:AD,MATCH($P111,D_Targets!$P:$P,0)),Euconst_NA,INDEX(D_Targets!M:M,MATCH($P111,D_Targets!$P:$P,0))))</f>
        <v/>
      </c>
      <c r="N111" s="106" t="str">
        <f>IF($E107="","",IF(INDEX(D_Targets!AE:AE,MATCH($P111,D_Targets!$P:$P,0)),Euconst_NA,INDEX(D_Targets!N:N,MATCH($P111,D_Targets!$P:$P,0))))</f>
        <v/>
      </c>
      <c r="P111" s="275" t="str">
        <f>EUConst_TargetAbs&amp;E107</f>
        <v>TargetAbs_</v>
      </c>
    </row>
    <row r="112" spans="4:16" ht="12.75" customHeight="1" x14ac:dyDescent="0.2">
      <c r="D112" s="1291"/>
      <c r="E112" s="1295"/>
      <c r="F112" s="1296"/>
      <c r="G112" s="531" t="str">
        <f>Translations!$B$644</f>
        <v>Abs. em.</v>
      </c>
      <c r="H112" s="278" t="str">
        <f>H111</f>
        <v>t CO2e</v>
      </c>
      <c r="I112" s="77" t="str">
        <f>IF($E107="","",IF(INDEX(D_Targets!Z:Z,MATCH($P112,D_Targets!$P:$P,0)),Euconst_NA,IF(INDEX(D_Targets!I:I,MATCH($P112,D_Targets!$P:$P,0))="","",INDEX(D_Targets!I:I,MATCH($P112,D_Targets!$P:$P,0)))))</f>
        <v/>
      </c>
      <c r="J112" s="77" t="str">
        <f>IF($E107="","",IF(INDEX(D_Targets!AA:AA,MATCH($P112,D_Targets!$P:$P,0)),Euconst_NA,IF(INDEX(D_Targets!J:J,MATCH($P112,D_Targets!$P:$P,0))="","",INDEX(D_Targets!J:J,MATCH($P112,D_Targets!$P:$P,0)))))</f>
        <v/>
      </c>
      <c r="K112" s="77" t="str">
        <f>IF($E107="","",IF(INDEX(D_Targets!AB:AB,MATCH($P112,D_Targets!$P:$P,0)),Euconst_NA,IF(INDEX(D_Targets!K:K,MATCH($P112,D_Targets!$P:$P,0))="","",INDEX(D_Targets!K:K,MATCH($P112,D_Targets!$P:$P,0)))))</f>
        <v/>
      </c>
      <c r="L112" s="77" t="str">
        <f>IF($E107="","",IF(INDEX(D_Targets!AC:AC,MATCH($P112,D_Targets!$P:$P,0)),Euconst_NA,IF(INDEX(D_Targets!L:L,MATCH($P112,D_Targets!$P:$P,0))="","",INDEX(D_Targets!L:L,MATCH($P112,D_Targets!$P:$P,0)))))</f>
        <v/>
      </c>
      <c r="M112" s="78" t="str">
        <f>IF($E107="","",IF(INDEX(D_Targets!AD:AD,MATCH($P112,D_Targets!$P:$P,0)),Euconst_NA,IF(INDEX(D_Targets!M:M,MATCH($P112,D_Targets!$P:$P,0))="","",INDEX(D_Targets!M:M,MATCH($P112,D_Targets!$P:$P,0)))))</f>
        <v/>
      </c>
      <c r="N112" s="79" t="str">
        <f>IF($E107="","",IF(INDEX(D_Targets!AE:AE,MATCH($P112,D_Targets!$P:$P,0)),Euconst_NA,IF(INDEX(D_Targets!N:N,MATCH($P112,D_Targets!$P:$P,0))="","",INDEX(D_Targets!N:N,MATCH($P112,D_Targets!$P:$P,0)))))</f>
        <v/>
      </c>
      <c r="P112" s="275" t="str">
        <f>EUConst_AbsEm&amp;E107</f>
        <v>AbsEm_</v>
      </c>
    </row>
    <row r="113" spans="4:16" ht="12.75" customHeight="1" x14ac:dyDescent="0.2">
      <c r="D113" s="1291"/>
      <c r="E113" s="1295"/>
      <c r="F113" s="1296"/>
      <c r="G113" s="1303" t="s">
        <v>2038</v>
      </c>
      <c r="H113" s="1304"/>
      <c r="I113" s="107" t="str">
        <f>IF($E107="","",IF(INDEX(D_Targets!Z:Z,MATCH($P113,D_Targets!$P:$P,0)),Euconst_NA,INDEX(D_Targets!I:I,MATCH($P113,D_Targets!$P:$P,0))))</f>
        <v/>
      </c>
      <c r="J113" s="107" t="str">
        <f>IF($E107="","",IF(INDEX(D_Targets!AA:AA,MATCH($P113,D_Targets!$P:$P,0)),Euconst_NA,INDEX(D_Targets!J:J,MATCH($P113,D_Targets!$P:$P,0))))</f>
        <v/>
      </c>
      <c r="K113" s="107" t="str">
        <f>IF($E107="","",IF(INDEX(D_Targets!AB:AB,MATCH($P113,D_Targets!$P:$P,0)),Euconst_NA,INDEX(D_Targets!K:K,MATCH($P113,D_Targets!$P:$P,0))))</f>
        <v/>
      </c>
      <c r="L113" s="107" t="str">
        <f>IF($E107="","",IF(INDEX(D_Targets!AC:AC,MATCH($P113,D_Targets!$P:$P,0)),Euconst_NA,INDEX(D_Targets!L:L,MATCH($P113,D_Targets!$P:$P,0))))</f>
        <v/>
      </c>
      <c r="M113" s="107" t="str">
        <f>IF($E107="","",IF(INDEX(D_Targets!AD:AD,MATCH($P113,D_Targets!$P:$P,0)),Euconst_NA,INDEX(D_Targets!M:M,MATCH($P113,D_Targets!$P:$P,0))))</f>
        <v/>
      </c>
      <c r="N113" s="108" t="str">
        <f>IF($E107="","",IF(INDEX(D_Targets!AE:AE,MATCH($P113,D_Targets!$P:$P,0)),Euconst_NA,INDEX(D_Targets!N:N,MATCH($P113,D_Targets!$P:$P,0))))</f>
        <v/>
      </c>
      <c r="P113" s="275" t="str">
        <f>EUconst_Cessation&amp;"_"&amp;E107</f>
        <v>Zaprzestanie_</v>
      </c>
    </row>
    <row r="114" spans="4:16" ht="12.75" customHeight="1" thickBot="1" x14ac:dyDescent="0.25">
      <c r="D114" s="1292"/>
      <c r="E114" s="1297"/>
      <c r="F114" s="1298"/>
      <c r="G114" s="1305" t="str">
        <f>Translations!$B$645</f>
        <v>Osiągnięto wartości docelowe</v>
      </c>
      <c r="H114" s="1306"/>
      <c r="I114" s="80" t="str">
        <f>IF($E107="","",IF(INDEX(D_Targets!Z:Z,MATCH($P114,D_Targets!$P:$P,0)),Euconst_NA,INDEX(D_Targets!I:I,MATCH($P114,D_Targets!$P:$P,0))))</f>
        <v/>
      </c>
      <c r="J114" s="80" t="str">
        <f>IF($E107="","",IF(INDEX(D_Targets!AA:AA,MATCH($P114,D_Targets!$P:$P,0)),Euconst_NA,INDEX(D_Targets!J:J,MATCH($P114,D_Targets!$P:$P,0))))</f>
        <v/>
      </c>
      <c r="K114" s="80" t="str">
        <f>IF($E107="","",IF(INDEX(D_Targets!AB:AB,MATCH($P114,D_Targets!$P:$P,0)),Euconst_NA,INDEX(D_Targets!K:K,MATCH($P114,D_Targets!$P:$P,0))))</f>
        <v/>
      </c>
      <c r="L114" s="80" t="str">
        <f>IF($E107="","",IF(INDEX(D_Targets!AC:AC,MATCH($P114,D_Targets!$P:$P,0)),Euconst_NA,INDEX(D_Targets!L:L,MATCH($P114,D_Targets!$P:$P,0))))</f>
        <v/>
      </c>
      <c r="M114" s="80" t="str">
        <f>IF($E107="","",IF(INDEX(D_Targets!AD:AD,MATCH($P114,D_Targets!$P:$P,0)),Euconst_NA,INDEX(D_Targets!M:M,MATCH($P114,D_Targets!$P:$P,0))))</f>
        <v/>
      </c>
      <c r="N114" s="81" t="str">
        <f>IF($E107="","",IF(INDEX(D_Targets!AE:AE,MATCH($P114,D_Targets!$P:$P,0)),Euconst_NA,INDEX(D_Targets!N:N,MATCH($P114,D_Targets!$P:$P,0))))</f>
        <v/>
      </c>
      <c r="P114" s="275" t="str">
        <f>EUConst_TargetsMet&amp;E107</f>
        <v>TargetsMet_</v>
      </c>
    </row>
    <row r="115" spans="4:16" ht="12.75" customHeight="1" x14ac:dyDescent="0.2">
      <c r="D115" s="1290">
        <v>7</v>
      </c>
      <c r="E115" s="1293" t="str">
        <f>IF(D115&gt;MAX(CNTR_SubInstListSorting),"",INDEX(CNTR_SubInstListNames,MATCH(D115,CNTR_SubInstListSorting,0)))</f>
        <v/>
      </c>
      <c r="F115" s="1294"/>
      <c r="G115" s="524" t="str">
        <f>Translations!$B$641</f>
        <v>Wartość docelowa</v>
      </c>
      <c r="H115" s="525" t="str">
        <f>INDEX(D_Targets!H:H,MATCH($P115,D_Targets!$P:$P,0))</f>
        <v/>
      </c>
      <c r="I115" s="526" t="str">
        <f>IF($E115="","",IF(INDEX(D_Targets!Z:Z,MATCH($P115,D_Targets!$P:$P,0)),Euconst_NA,INDEX(D_Targets!I:I,MATCH($P115,D_Targets!$P:$P,0))))</f>
        <v/>
      </c>
      <c r="J115" s="526" t="str">
        <f>IF($E115="","",IF(INDEX(D_Targets!AA:AA,MATCH($P115,D_Targets!$P:$P,0)),Euconst_NA,INDEX(D_Targets!J:J,MATCH($P115,D_Targets!$P:$P,0))))</f>
        <v/>
      </c>
      <c r="K115" s="526" t="str">
        <f>IF($E115="","",IF(INDEX(D_Targets!AB:AB,MATCH($P115,D_Targets!$P:$P,0)),Euconst_NA,INDEX(D_Targets!K:K,MATCH($P115,D_Targets!$P:$P,0))))</f>
        <v/>
      </c>
      <c r="L115" s="526" t="str">
        <f>IF($E115="","",IF(INDEX(D_Targets!AC:AC,MATCH($P115,D_Targets!$P:$P,0)),Euconst_NA,INDEX(D_Targets!L:L,MATCH($P115,D_Targets!$P:$P,0))))</f>
        <v/>
      </c>
      <c r="M115" s="526" t="str">
        <f>IF($E115="","",IF(INDEX(D_Targets!AD:AD,MATCH($P115,D_Targets!$P:$P,0)),Euconst_NA,INDEX(D_Targets!M:M,MATCH($P115,D_Targets!$P:$P,0))))</f>
        <v/>
      </c>
      <c r="N115" s="526" t="str">
        <f>IF($E115="","",IF(INDEX(D_Targets!AE:AE,MATCH($P115,D_Targets!$P:$P,0)),Euconst_NA,INDEX(D_Targets!N:N,MATCH($P115,D_Targets!$P:$P,0))))</f>
        <v/>
      </c>
      <c r="P115" s="275" t="str">
        <f>EUConst_Target&amp;E115</f>
        <v>Target_</v>
      </c>
    </row>
    <row r="116" spans="4:16" ht="12.75" customHeight="1" x14ac:dyDescent="0.2">
      <c r="D116" s="1291"/>
      <c r="E116" s="1295"/>
      <c r="F116" s="1296"/>
      <c r="G116" s="527" t="str">
        <f>Translations!$B$642</f>
        <v>Spec. em.</v>
      </c>
      <c r="H116" s="274" t="str">
        <f>H115</f>
        <v/>
      </c>
      <c r="I116" s="528" t="str">
        <f>IF($E115="","",IF(INDEX(D_Targets!Z:Z,MATCH($P116,D_Targets!$P:$P,0)),Euconst_NA,IF(INDEX(D_Targets!I:I,MATCH($P116,D_Targets!$P:$P,0))="","",INDEX(D_Targets!I:I,MATCH($P116,D_Targets!$P:$P,0)))))</f>
        <v/>
      </c>
      <c r="J116" s="528" t="str">
        <f>IF($E115="","",IF(INDEX(D_Targets!AA:AA,MATCH($P116,D_Targets!$P:$P,0)),Euconst_NA,IF(INDEX(D_Targets!J:J,MATCH($P116,D_Targets!$P:$P,0))="","",INDEX(D_Targets!J:J,MATCH($P116,D_Targets!$P:$P,0)))))</f>
        <v/>
      </c>
      <c r="K116" s="528" t="str">
        <f>IF($E115="","",IF(INDEX(D_Targets!AB:AB,MATCH($P116,D_Targets!$P:$P,0)),Euconst_NA,IF(INDEX(D_Targets!K:K,MATCH($P116,D_Targets!$P:$P,0))="","",INDEX(D_Targets!K:K,MATCH($P116,D_Targets!$P:$P,0)))))</f>
        <v/>
      </c>
      <c r="L116" s="528" t="str">
        <f>IF($E115="","",IF(INDEX(D_Targets!AC:AC,MATCH($P116,D_Targets!$P:$P,0)),Euconst_NA,IF(INDEX(D_Targets!L:L,MATCH($P116,D_Targets!$P:$P,0))="","",INDEX(D_Targets!L:L,MATCH($P116,D_Targets!$P:$P,0)))))</f>
        <v/>
      </c>
      <c r="M116" s="528" t="str">
        <f>IF($E115="","",IF(INDEX(D_Targets!AD:AD,MATCH($P116,D_Targets!$P:$P,0)),Euconst_NA,IF(INDEX(D_Targets!M:M,MATCH($P116,D_Targets!$P:$P,0))="","",INDEX(D_Targets!M:M,MATCH($P116,D_Targets!$P:$P,0)))))</f>
        <v/>
      </c>
      <c r="N116" s="528" t="str">
        <f>IF($E115="","",IF(INDEX(D_Targets!AE:AE,MATCH($P116,D_Targets!$P:$P,0)),Euconst_NA,IF(INDEX(D_Targets!N:N,MATCH($P116,D_Targets!$P:$P,0))="","",INDEX(D_Targets!N:N,MATCH($P116,D_Targets!$P:$P,0)))))</f>
        <v/>
      </c>
      <c r="P116" s="275" t="str">
        <f>EUConst_SpecEm&amp;E115</f>
        <v>SpecEm_</v>
      </c>
    </row>
    <row r="117" spans="4:16" ht="12.75" customHeight="1" x14ac:dyDescent="0.2">
      <c r="D117" s="1291"/>
      <c r="E117" s="1295"/>
      <c r="F117" s="1296"/>
      <c r="G117" s="1299" t="str">
        <f>Translations!$B$272</f>
        <v>W odniesieniu do wartości bazowej</v>
      </c>
      <c r="H117" s="1300"/>
      <c r="I117" s="529" t="str">
        <f>IF($E115="","",IF(I115=Euconst_NA,Euconst_NA,INDEX(D_Targets!I:I,MATCH($P117,D_Targets!$P:$P,0))))</f>
        <v/>
      </c>
      <c r="J117" s="530" t="str">
        <f>IF($E115="","",IF(J115=Euconst_NA,Euconst_NA,INDEX(D_Targets!J:J,MATCH($P117,D_Targets!$P:$P,0))))</f>
        <v/>
      </c>
      <c r="K117" s="530" t="str">
        <f>IF($E115="","",IF(K115=Euconst_NA,Euconst_NA,INDEX(D_Targets!K:K,MATCH($P117,D_Targets!$P:$P,0))))</f>
        <v/>
      </c>
      <c r="L117" s="530" t="str">
        <f>IF($E115="","",IF(L115=Euconst_NA,Euconst_NA,INDEX(D_Targets!L:L,MATCH($P117,D_Targets!$P:$P,0))))</f>
        <v/>
      </c>
      <c r="M117" s="530" t="str">
        <f>IF($E115="","",IF(M115=Euconst_NA,Euconst_NA,INDEX(D_Targets!M:M,MATCH($P117,D_Targets!$P:$P,0))))</f>
        <v/>
      </c>
      <c r="N117" s="530" t="str">
        <f>IF($E115="","",IF(N115=Euconst_NA,Euconst_NA,INDEX(D_Targets!N:N,MATCH($P117,D_Targets!$P:$P,0))))</f>
        <v/>
      </c>
      <c r="P117" s="275" t="str">
        <f>EUconst_SpecEmRelToBaseline&amp;E115</f>
        <v>SpecEmBL_</v>
      </c>
    </row>
    <row r="118" spans="4:16" ht="12.75" customHeight="1" x14ac:dyDescent="0.2">
      <c r="D118" s="1291"/>
      <c r="E118" s="1295"/>
      <c r="F118" s="1296"/>
      <c r="G118" s="1301" t="str">
        <f>Translations!$B$643</f>
        <v>W odniesieniu do wielkości benchmarku</v>
      </c>
      <c r="H118" s="1302"/>
      <c r="I118" s="532" t="str">
        <f>IF($E115="","",IF(I116=Euconst_NA,Euconst_NA,INDEX(D_Targets!I:I,MATCH($P118,D_Targets!$P:$P,0))))</f>
        <v/>
      </c>
      <c r="J118" s="533" t="str">
        <f>IF($E115="","",IF(J116=Euconst_NA,Euconst_NA,INDEX(D_Targets!J:J,MATCH($P118,D_Targets!$P:$P,0))))</f>
        <v/>
      </c>
      <c r="K118" s="533" t="str">
        <f>IF($E115="","",IF(K116=Euconst_NA,Euconst_NA,INDEX(D_Targets!K:K,MATCH($P118,D_Targets!$P:$P,0))))</f>
        <v/>
      </c>
      <c r="L118" s="533" t="str">
        <f>IF($E115="","",IF(L116=Euconst_NA,Euconst_NA,INDEX(D_Targets!L:L,MATCH($P118,D_Targets!$P:$P,0))))</f>
        <v/>
      </c>
      <c r="M118" s="533" t="str">
        <f>IF($E115="","",IF(M116=Euconst_NA,Euconst_NA,INDEX(D_Targets!M:M,MATCH($P118,D_Targets!$P:$P,0))))</f>
        <v/>
      </c>
      <c r="N118" s="533" t="str">
        <f>IF($E115="","",IF(N116=Euconst_NA,Euconst_NA,INDEX(D_Targets!N:N,MATCH($P118,D_Targets!$P:$P,0))))</f>
        <v/>
      </c>
      <c r="P118" s="275" t="str">
        <f>EUconst_SpecEmRelToBM&amp;E115</f>
        <v>SpecEmBM_</v>
      </c>
    </row>
    <row r="119" spans="4:16" ht="12.75" customHeight="1" x14ac:dyDescent="0.2">
      <c r="D119" s="1291"/>
      <c r="E119" s="1295"/>
      <c r="F119" s="1296"/>
      <c r="G119" s="534" t="str">
        <f>Translations!$B$641</f>
        <v>Wartość docelowa</v>
      </c>
      <c r="H119" s="535" t="str">
        <f>INDEX(D_Targets!H:H,MATCH($P119,D_Targets!$P:$P,0))</f>
        <v>t CO2e</v>
      </c>
      <c r="I119" s="105" t="str">
        <f>IF($E115="","",IF(INDEX(D_Targets!Z:Z,MATCH($P119,D_Targets!$P:$P,0)),Euconst_NA,INDEX(D_Targets!I:I,MATCH($P119,D_Targets!$P:$P,0))))</f>
        <v/>
      </c>
      <c r="J119" s="105" t="str">
        <f>IF($E115="","",IF(INDEX(D_Targets!AA:AA,MATCH($P119,D_Targets!$P:$P,0)),Euconst_NA,INDEX(D_Targets!J:J,MATCH($P119,D_Targets!$P:$P,0))))</f>
        <v/>
      </c>
      <c r="K119" s="105" t="str">
        <f>IF($E115="","",IF(INDEX(D_Targets!AB:AB,MATCH($P119,D_Targets!$P:$P,0)),Euconst_NA,INDEX(D_Targets!K:K,MATCH($P119,D_Targets!$P:$P,0))))</f>
        <v/>
      </c>
      <c r="L119" s="105" t="str">
        <f>IF($E115="","",IF(INDEX(D_Targets!AC:AC,MATCH($P119,D_Targets!$P:$P,0)),Euconst_NA,INDEX(D_Targets!L:L,MATCH($P119,D_Targets!$P:$P,0))))</f>
        <v/>
      </c>
      <c r="M119" s="105" t="str">
        <f>IF($E115="","",IF(INDEX(D_Targets!AD:AD,MATCH($P119,D_Targets!$P:$P,0)),Euconst_NA,INDEX(D_Targets!M:M,MATCH($P119,D_Targets!$P:$P,0))))</f>
        <v/>
      </c>
      <c r="N119" s="106" t="str">
        <f>IF($E115="","",IF(INDEX(D_Targets!AE:AE,MATCH($P119,D_Targets!$P:$P,0)),Euconst_NA,INDEX(D_Targets!N:N,MATCH($P119,D_Targets!$P:$P,0))))</f>
        <v/>
      </c>
      <c r="P119" s="275" t="str">
        <f>EUConst_TargetAbs&amp;E115</f>
        <v>TargetAbs_</v>
      </c>
    </row>
    <row r="120" spans="4:16" ht="12.75" customHeight="1" x14ac:dyDescent="0.2">
      <c r="D120" s="1291"/>
      <c r="E120" s="1295"/>
      <c r="F120" s="1296"/>
      <c r="G120" s="531" t="str">
        <f>Translations!$B$644</f>
        <v>Abs. em.</v>
      </c>
      <c r="H120" s="278" t="str">
        <f>H119</f>
        <v>t CO2e</v>
      </c>
      <c r="I120" s="77" t="str">
        <f>IF($E115="","",IF(INDEX(D_Targets!Z:Z,MATCH($P120,D_Targets!$P:$P,0)),Euconst_NA,IF(INDEX(D_Targets!I:I,MATCH($P120,D_Targets!$P:$P,0))="","",INDEX(D_Targets!I:I,MATCH($P120,D_Targets!$P:$P,0)))))</f>
        <v/>
      </c>
      <c r="J120" s="77" t="str">
        <f>IF($E115="","",IF(INDEX(D_Targets!AA:AA,MATCH($P120,D_Targets!$P:$P,0)),Euconst_NA,IF(INDEX(D_Targets!J:J,MATCH($P120,D_Targets!$P:$P,0))="","",INDEX(D_Targets!J:J,MATCH($P120,D_Targets!$P:$P,0)))))</f>
        <v/>
      </c>
      <c r="K120" s="77" t="str">
        <f>IF($E115="","",IF(INDEX(D_Targets!AB:AB,MATCH($P120,D_Targets!$P:$P,0)),Euconst_NA,IF(INDEX(D_Targets!K:K,MATCH($P120,D_Targets!$P:$P,0))="","",INDEX(D_Targets!K:K,MATCH($P120,D_Targets!$P:$P,0)))))</f>
        <v/>
      </c>
      <c r="L120" s="77" t="str">
        <f>IF($E115="","",IF(INDEX(D_Targets!AC:AC,MATCH($P120,D_Targets!$P:$P,0)),Euconst_NA,IF(INDEX(D_Targets!L:L,MATCH($P120,D_Targets!$P:$P,0))="","",INDEX(D_Targets!L:L,MATCH($P120,D_Targets!$P:$P,0)))))</f>
        <v/>
      </c>
      <c r="M120" s="78" t="str">
        <f>IF($E115="","",IF(INDEX(D_Targets!AD:AD,MATCH($P120,D_Targets!$P:$P,0)),Euconst_NA,IF(INDEX(D_Targets!M:M,MATCH($P120,D_Targets!$P:$P,0))="","",INDEX(D_Targets!M:M,MATCH($P120,D_Targets!$P:$P,0)))))</f>
        <v/>
      </c>
      <c r="N120" s="79" t="str">
        <f>IF($E115="","",IF(INDEX(D_Targets!AE:AE,MATCH($P120,D_Targets!$P:$P,0)),Euconst_NA,IF(INDEX(D_Targets!N:N,MATCH($P120,D_Targets!$P:$P,0))="","",INDEX(D_Targets!N:N,MATCH($P120,D_Targets!$P:$P,0)))))</f>
        <v/>
      </c>
      <c r="P120" s="275" t="str">
        <f>EUConst_AbsEm&amp;E115</f>
        <v>AbsEm_</v>
      </c>
    </row>
    <row r="121" spans="4:16" ht="12.75" customHeight="1" x14ac:dyDescent="0.2">
      <c r="D121" s="1291"/>
      <c r="E121" s="1295"/>
      <c r="F121" s="1296"/>
      <c r="G121" s="1303" t="s">
        <v>2038</v>
      </c>
      <c r="H121" s="1304"/>
      <c r="I121" s="107" t="str">
        <f>IF($E115="","",IF(INDEX(D_Targets!Z:Z,MATCH($P121,D_Targets!$P:$P,0)),Euconst_NA,INDEX(D_Targets!I:I,MATCH($P121,D_Targets!$P:$P,0))))</f>
        <v/>
      </c>
      <c r="J121" s="107" t="str">
        <f>IF($E115="","",IF(INDEX(D_Targets!AA:AA,MATCH($P121,D_Targets!$P:$P,0)),Euconst_NA,INDEX(D_Targets!J:J,MATCH($P121,D_Targets!$P:$P,0))))</f>
        <v/>
      </c>
      <c r="K121" s="107" t="str">
        <f>IF($E115="","",IF(INDEX(D_Targets!AB:AB,MATCH($P121,D_Targets!$P:$P,0)),Euconst_NA,INDEX(D_Targets!K:K,MATCH($P121,D_Targets!$P:$P,0))))</f>
        <v/>
      </c>
      <c r="L121" s="107" t="str">
        <f>IF($E115="","",IF(INDEX(D_Targets!AC:AC,MATCH($P121,D_Targets!$P:$P,0)),Euconst_NA,INDEX(D_Targets!L:L,MATCH($P121,D_Targets!$P:$P,0))))</f>
        <v/>
      </c>
      <c r="M121" s="107" t="str">
        <f>IF($E115="","",IF(INDEX(D_Targets!AD:AD,MATCH($P121,D_Targets!$P:$P,0)),Euconst_NA,INDEX(D_Targets!M:M,MATCH($P121,D_Targets!$P:$P,0))))</f>
        <v/>
      </c>
      <c r="N121" s="108" t="str">
        <f>IF($E115="","",IF(INDEX(D_Targets!AE:AE,MATCH($P121,D_Targets!$P:$P,0)),Euconst_NA,INDEX(D_Targets!N:N,MATCH($P121,D_Targets!$P:$P,0))))</f>
        <v/>
      </c>
      <c r="P121" s="275" t="str">
        <f>EUconst_Cessation&amp;"_"&amp;E115</f>
        <v>Zaprzestanie_</v>
      </c>
    </row>
    <row r="122" spans="4:16" ht="12.75" customHeight="1" thickBot="1" x14ac:dyDescent="0.25">
      <c r="D122" s="1292"/>
      <c r="E122" s="1297"/>
      <c r="F122" s="1298"/>
      <c r="G122" s="1305" t="str">
        <f>Translations!$B$645</f>
        <v>Osiągnięto wartości docelowe</v>
      </c>
      <c r="H122" s="1306"/>
      <c r="I122" s="80" t="str">
        <f>IF($E115="","",IF(INDEX(D_Targets!Z:Z,MATCH($P122,D_Targets!$P:$P,0)),Euconst_NA,INDEX(D_Targets!I:I,MATCH($P122,D_Targets!$P:$P,0))))</f>
        <v/>
      </c>
      <c r="J122" s="80" t="str">
        <f>IF($E115="","",IF(INDEX(D_Targets!AA:AA,MATCH($P122,D_Targets!$P:$P,0)),Euconst_NA,INDEX(D_Targets!J:J,MATCH($P122,D_Targets!$P:$P,0))))</f>
        <v/>
      </c>
      <c r="K122" s="80" t="str">
        <f>IF($E115="","",IF(INDEX(D_Targets!AB:AB,MATCH($P122,D_Targets!$P:$P,0)),Euconst_NA,INDEX(D_Targets!K:K,MATCH($P122,D_Targets!$P:$P,0))))</f>
        <v/>
      </c>
      <c r="L122" s="80" t="str">
        <f>IF($E115="","",IF(INDEX(D_Targets!AC:AC,MATCH($P122,D_Targets!$P:$P,0)),Euconst_NA,INDEX(D_Targets!L:L,MATCH($P122,D_Targets!$P:$P,0))))</f>
        <v/>
      </c>
      <c r="M122" s="80" t="str">
        <f>IF($E115="","",IF(INDEX(D_Targets!AD:AD,MATCH($P122,D_Targets!$P:$P,0)),Euconst_NA,INDEX(D_Targets!M:M,MATCH($P122,D_Targets!$P:$P,0))))</f>
        <v/>
      </c>
      <c r="N122" s="81" t="str">
        <f>IF($E115="","",IF(INDEX(D_Targets!AE:AE,MATCH($P122,D_Targets!$P:$P,0)),Euconst_NA,INDEX(D_Targets!N:N,MATCH($P122,D_Targets!$P:$P,0))))</f>
        <v/>
      </c>
      <c r="P122" s="275" t="str">
        <f>EUConst_TargetsMet&amp;E115</f>
        <v>TargetsMet_</v>
      </c>
    </row>
    <row r="123" spans="4:16" ht="12.75" customHeight="1" x14ac:dyDescent="0.2">
      <c r="D123" s="1290">
        <v>8</v>
      </c>
      <c r="E123" s="1293" t="str">
        <f>IF(D123&gt;MAX(CNTR_SubInstListSorting),"",INDEX(CNTR_SubInstListNames,MATCH(D123,CNTR_SubInstListSorting,0)))</f>
        <v/>
      </c>
      <c r="F123" s="1294"/>
      <c r="G123" s="524" t="str">
        <f>Translations!$B$641</f>
        <v>Wartość docelowa</v>
      </c>
      <c r="H123" s="525" t="str">
        <f>INDEX(D_Targets!H:H,MATCH($P123,D_Targets!$P:$P,0))</f>
        <v/>
      </c>
      <c r="I123" s="526" t="str">
        <f>IF($E123="","",IF(INDEX(D_Targets!Z:Z,MATCH($P123,D_Targets!$P:$P,0)),Euconst_NA,INDEX(D_Targets!I:I,MATCH($P123,D_Targets!$P:$P,0))))</f>
        <v/>
      </c>
      <c r="J123" s="526" t="str">
        <f>IF($E123="","",IF(INDEX(D_Targets!AA:AA,MATCH($P123,D_Targets!$P:$P,0)),Euconst_NA,INDEX(D_Targets!J:J,MATCH($P123,D_Targets!$P:$P,0))))</f>
        <v/>
      </c>
      <c r="K123" s="526" t="str">
        <f>IF($E123="","",IF(INDEX(D_Targets!AB:AB,MATCH($P123,D_Targets!$P:$P,0)),Euconst_NA,INDEX(D_Targets!K:K,MATCH($P123,D_Targets!$P:$P,0))))</f>
        <v/>
      </c>
      <c r="L123" s="526" t="str">
        <f>IF($E123="","",IF(INDEX(D_Targets!AC:AC,MATCH($P123,D_Targets!$P:$P,0)),Euconst_NA,INDEX(D_Targets!L:L,MATCH($P123,D_Targets!$P:$P,0))))</f>
        <v/>
      </c>
      <c r="M123" s="526" t="str">
        <f>IF($E123="","",IF(INDEX(D_Targets!AD:AD,MATCH($P123,D_Targets!$P:$P,0)),Euconst_NA,INDEX(D_Targets!M:M,MATCH($P123,D_Targets!$P:$P,0))))</f>
        <v/>
      </c>
      <c r="N123" s="526" t="str">
        <f>IF($E123="","",IF(INDEX(D_Targets!AE:AE,MATCH($P123,D_Targets!$P:$P,0)),Euconst_NA,INDEX(D_Targets!N:N,MATCH($P123,D_Targets!$P:$P,0))))</f>
        <v/>
      </c>
      <c r="P123" s="275" t="str">
        <f>EUConst_Target&amp;E123</f>
        <v>Target_</v>
      </c>
    </row>
    <row r="124" spans="4:16" ht="12.75" customHeight="1" x14ac:dyDescent="0.2">
      <c r="D124" s="1291"/>
      <c r="E124" s="1295"/>
      <c r="F124" s="1296"/>
      <c r="G124" s="527" t="str">
        <f>Translations!$B$642</f>
        <v>Spec. em.</v>
      </c>
      <c r="H124" s="274" t="str">
        <f>H123</f>
        <v/>
      </c>
      <c r="I124" s="528" t="str">
        <f>IF($E123="","",IF(INDEX(D_Targets!Z:Z,MATCH($P124,D_Targets!$P:$P,0)),Euconst_NA,IF(INDEX(D_Targets!I:I,MATCH($P124,D_Targets!$P:$P,0))="","",INDEX(D_Targets!I:I,MATCH($P124,D_Targets!$P:$P,0)))))</f>
        <v/>
      </c>
      <c r="J124" s="528" t="str">
        <f>IF($E123="","",IF(INDEX(D_Targets!AA:AA,MATCH($P124,D_Targets!$P:$P,0)),Euconst_NA,IF(INDEX(D_Targets!J:J,MATCH($P124,D_Targets!$P:$P,0))="","",INDEX(D_Targets!J:J,MATCH($P124,D_Targets!$P:$P,0)))))</f>
        <v/>
      </c>
      <c r="K124" s="528" t="str">
        <f>IF($E123="","",IF(INDEX(D_Targets!AB:AB,MATCH($P124,D_Targets!$P:$P,0)),Euconst_NA,IF(INDEX(D_Targets!K:K,MATCH($P124,D_Targets!$P:$P,0))="","",INDEX(D_Targets!K:K,MATCH($P124,D_Targets!$P:$P,0)))))</f>
        <v/>
      </c>
      <c r="L124" s="528" t="str">
        <f>IF($E123="","",IF(INDEX(D_Targets!AC:AC,MATCH($P124,D_Targets!$P:$P,0)),Euconst_NA,IF(INDEX(D_Targets!L:L,MATCH($P124,D_Targets!$P:$P,0))="","",INDEX(D_Targets!L:L,MATCH($P124,D_Targets!$P:$P,0)))))</f>
        <v/>
      </c>
      <c r="M124" s="528" t="str">
        <f>IF($E123="","",IF(INDEX(D_Targets!AD:AD,MATCH($P124,D_Targets!$P:$P,0)),Euconst_NA,IF(INDEX(D_Targets!M:M,MATCH($P124,D_Targets!$P:$P,0))="","",INDEX(D_Targets!M:M,MATCH($P124,D_Targets!$P:$P,0)))))</f>
        <v/>
      </c>
      <c r="N124" s="528" t="str">
        <f>IF($E123="","",IF(INDEX(D_Targets!AE:AE,MATCH($P124,D_Targets!$P:$P,0)),Euconst_NA,IF(INDEX(D_Targets!N:N,MATCH($P124,D_Targets!$P:$P,0))="","",INDEX(D_Targets!N:N,MATCH($P124,D_Targets!$P:$P,0)))))</f>
        <v/>
      </c>
      <c r="P124" s="275" t="str">
        <f>EUConst_SpecEm&amp;E123</f>
        <v>SpecEm_</v>
      </c>
    </row>
    <row r="125" spans="4:16" ht="12.75" customHeight="1" x14ac:dyDescent="0.2">
      <c r="D125" s="1291"/>
      <c r="E125" s="1295"/>
      <c r="F125" s="1296"/>
      <c r="G125" s="1299" t="str">
        <f>Translations!$B$272</f>
        <v>W odniesieniu do wartości bazowej</v>
      </c>
      <c r="H125" s="1300"/>
      <c r="I125" s="529" t="str">
        <f>IF($E123="","",IF(I123=Euconst_NA,Euconst_NA,INDEX(D_Targets!I:I,MATCH($P125,D_Targets!$P:$P,0))))</f>
        <v/>
      </c>
      <c r="J125" s="530" t="str">
        <f>IF($E123="","",IF(J123=Euconst_NA,Euconst_NA,INDEX(D_Targets!J:J,MATCH($P125,D_Targets!$P:$P,0))))</f>
        <v/>
      </c>
      <c r="K125" s="530" t="str">
        <f>IF($E123="","",IF(K123=Euconst_NA,Euconst_NA,INDEX(D_Targets!K:K,MATCH($P125,D_Targets!$P:$P,0))))</f>
        <v/>
      </c>
      <c r="L125" s="530" t="str">
        <f>IF($E123="","",IF(L123=Euconst_NA,Euconst_NA,INDEX(D_Targets!L:L,MATCH($P125,D_Targets!$P:$P,0))))</f>
        <v/>
      </c>
      <c r="M125" s="530" t="str">
        <f>IF($E123="","",IF(M123=Euconst_NA,Euconst_NA,INDEX(D_Targets!M:M,MATCH($P125,D_Targets!$P:$P,0))))</f>
        <v/>
      </c>
      <c r="N125" s="530" t="str">
        <f>IF($E123="","",IF(N123=Euconst_NA,Euconst_NA,INDEX(D_Targets!N:N,MATCH($P125,D_Targets!$P:$P,0))))</f>
        <v/>
      </c>
      <c r="P125" s="275" t="str">
        <f>EUconst_SpecEmRelToBaseline&amp;E123</f>
        <v>SpecEmBL_</v>
      </c>
    </row>
    <row r="126" spans="4:16" ht="12.75" customHeight="1" x14ac:dyDescent="0.2">
      <c r="D126" s="1291"/>
      <c r="E126" s="1295"/>
      <c r="F126" s="1296"/>
      <c r="G126" s="1301" t="str">
        <f>Translations!$B$643</f>
        <v>W odniesieniu do wielkości benchmarku</v>
      </c>
      <c r="H126" s="1302"/>
      <c r="I126" s="532" t="str">
        <f>IF($E123="","",IF(I124=Euconst_NA,Euconst_NA,INDEX(D_Targets!I:I,MATCH($P126,D_Targets!$P:$P,0))))</f>
        <v/>
      </c>
      <c r="J126" s="533" t="str">
        <f>IF($E123="","",IF(J124=Euconst_NA,Euconst_NA,INDEX(D_Targets!J:J,MATCH($P126,D_Targets!$P:$P,0))))</f>
        <v/>
      </c>
      <c r="K126" s="533" t="str">
        <f>IF($E123="","",IF(K124=Euconst_NA,Euconst_NA,INDEX(D_Targets!K:K,MATCH($P126,D_Targets!$P:$P,0))))</f>
        <v/>
      </c>
      <c r="L126" s="533" t="str">
        <f>IF($E123="","",IF(L124=Euconst_NA,Euconst_NA,INDEX(D_Targets!L:L,MATCH($P126,D_Targets!$P:$P,0))))</f>
        <v/>
      </c>
      <c r="M126" s="533" t="str">
        <f>IF($E123="","",IF(M124=Euconst_NA,Euconst_NA,INDEX(D_Targets!M:M,MATCH($P126,D_Targets!$P:$P,0))))</f>
        <v/>
      </c>
      <c r="N126" s="533" t="str">
        <f>IF($E123="","",IF(N124=Euconst_NA,Euconst_NA,INDEX(D_Targets!N:N,MATCH($P126,D_Targets!$P:$P,0))))</f>
        <v/>
      </c>
      <c r="P126" s="275" t="str">
        <f>EUconst_SpecEmRelToBM&amp;E123</f>
        <v>SpecEmBM_</v>
      </c>
    </row>
    <row r="127" spans="4:16" ht="12.75" customHeight="1" x14ac:dyDescent="0.2">
      <c r="D127" s="1291"/>
      <c r="E127" s="1295"/>
      <c r="F127" s="1296"/>
      <c r="G127" s="534" t="str">
        <f>Translations!$B$641</f>
        <v>Wartość docelowa</v>
      </c>
      <c r="H127" s="535" t="str">
        <f>INDEX(D_Targets!H:H,MATCH($P127,D_Targets!$P:$P,0))</f>
        <v>t CO2e</v>
      </c>
      <c r="I127" s="105" t="str">
        <f>IF($E123="","",IF(INDEX(D_Targets!Z:Z,MATCH($P127,D_Targets!$P:$P,0)),Euconst_NA,INDEX(D_Targets!I:I,MATCH($P127,D_Targets!$P:$P,0))))</f>
        <v/>
      </c>
      <c r="J127" s="105" t="str">
        <f>IF($E123="","",IF(INDEX(D_Targets!AA:AA,MATCH($P127,D_Targets!$P:$P,0)),Euconst_NA,INDEX(D_Targets!J:J,MATCH($P127,D_Targets!$P:$P,0))))</f>
        <v/>
      </c>
      <c r="K127" s="105" t="str">
        <f>IF($E123="","",IF(INDEX(D_Targets!AB:AB,MATCH($P127,D_Targets!$P:$P,0)),Euconst_NA,INDEX(D_Targets!K:K,MATCH($P127,D_Targets!$P:$P,0))))</f>
        <v/>
      </c>
      <c r="L127" s="105" t="str">
        <f>IF($E123="","",IF(INDEX(D_Targets!AC:AC,MATCH($P127,D_Targets!$P:$P,0)),Euconst_NA,INDEX(D_Targets!L:L,MATCH($P127,D_Targets!$P:$P,0))))</f>
        <v/>
      </c>
      <c r="M127" s="105" t="str">
        <f>IF($E123="","",IF(INDEX(D_Targets!AD:AD,MATCH($P127,D_Targets!$P:$P,0)),Euconst_NA,INDEX(D_Targets!M:M,MATCH($P127,D_Targets!$P:$P,0))))</f>
        <v/>
      </c>
      <c r="N127" s="106" t="str">
        <f>IF($E123="","",IF(INDEX(D_Targets!AE:AE,MATCH($P127,D_Targets!$P:$P,0)),Euconst_NA,INDEX(D_Targets!N:N,MATCH($P127,D_Targets!$P:$P,0))))</f>
        <v/>
      </c>
      <c r="P127" s="275" t="str">
        <f>EUConst_TargetAbs&amp;E123</f>
        <v>TargetAbs_</v>
      </c>
    </row>
    <row r="128" spans="4:16" ht="12.75" customHeight="1" x14ac:dyDescent="0.2">
      <c r="D128" s="1291"/>
      <c r="E128" s="1295"/>
      <c r="F128" s="1296"/>
      <c r="G128" s="531" t="str">
        <f>Translations!$B$644</f>
        <v>Abs. em.</v>
      </c>
      <c r="H128" s="278" t="str">
        <f>H127</f>
        <v>t CO2e</v>
      </c>
      <c r="I128" s="77" t="str">
        <f>IF($E123="","",IF(INDEX(D_Targets!Z:Z,MATCH($P128,D_Targets!$P:$P,0)),Euconst_NA,IF(INDEX(D_Targets!I:I,MATCH($P128,D_Targets!$P:$P,0))="","",INDEX(D_Targets!I:I,MATCH($P128,D_Targets!$P:$P,0)))))</f>
        <v/>
      </c>
      <c r="J128" s="77" t="str">
        <f>IF($E123="","",IF(INDEX(D_Targets!AA:AA,MATCH($P128,D_Targets!$P:$P,0)),Euconst_NA,IF(INDEX(D_Targets!J:J,MATCH($P128,D_Targets!$P:$P,0))="","",INDEX(D_Targets!J:J,MATCH($P128,D_Targets!$P:$P,0)))))</f>
        <v/>
      </c>
      <c r="K128" s="77" t="str">
        <f>IF($E123="","",IF(INDEX(D_Targets!AB:AB,MATCH($P128,D_Targets!$P:$P,0)),Euconst_NA,IF(INDEX(D_Targets!K:K,MATCH($P128,D_Targets!$P:$P,0))="","",INDEX(D_Targets!K:K,MATCH($P128,D_Targets!$P:$P,0)))))</f>
        <v/>
      </c>
      <c r="L128" s="77" t="str">
        <f>IF($E123="","",IF(INDEX(D_Targets!AC:AC,MATCH($P128,D_Targets!$P:$P,0)),Euconst_NA,IF(INDEX(D_Targets!L:L,MATCH($P128,D_Targets!$P:$P,0))="","",INDEX(D_Targets!L:L,MATCH($P128,D_Targets!$P:$P,0)))))</f>
        <v/>
      </c>
      <c r="M128" s="78" t="str">
        <f>IF($E123="","",IF(INDEX(D_Targets!AD:AD,MATCH($P128,D_Targets!$P:$P,0)),Euconst_NA,IF(INDEX(D_Targets!M:M,MATCH($P128,D_Targets!$P:$P,0))="","",INDEX(D_Targets!M:M,MATCH($P128,D_Targets!$P:$P,0)))))</f>
        <v/>
      </c>
      <c r="N128" s="79" t="str">
        <f>IF($E123="","",IF(INDEX(D_Targets!AE:AE,MATCH($P128,D_Targets!$P:$P,0)),Euconst_NA,IF(INDEX(D_Targets!N:N,MATCH($P128,D_Targets!$P:$P,0))="","",INDEX(D_Targets!N:N,MATCH($P128,D_Targets!$P:$P,0)))))</f>
        <v/>
      </c>
      <c r="P128" s="275" t="str">
        <f>EUConst_AbsEm&amp;E123</f>
        <v>AbsEm_</v>
      </c>
    </row>
    <row r="129" spans="4:16" ht="12.75" customHeight="1" x14ac:dyDescent="0.2">
      <c r="D129" s="1291"/>
      <c r="E129" s="1295"/>
      <c r="F129" s="1296"/>
      <c r="G129" s="1303" t="s">
        <v>2038</v>
      </c>
      <c r="H129" s="1304"/>
      <c r="I129" s="107" t="str">
        <f>IF($E123="","",IF(INDEX(D_Targets!Z:Z,MATCH($P129,D_Targets!$P:$P,0)),Euconst_NA,INDEX(D_Targets!I:I,MATCH($P129,D_Targets!$P:$P,0))))</f>
        <v/>
      </c>
      <c r="J129" s="107" t="str">
        <f>IF($E123="","",IF(INDEX(D_Targets!AA:AA,MATCH($P129,D_Targets!$P:$P,0)),Euconst_NA,INDEX(D_Targets!J:J,MATCH($P129,D_Targets!$P:$P,0))))</f>
        <v/>
      </c>
      <c r="K129" s="107" t="str">
        <f>IF($E123="","",IF(INDEX(D_Targets!AB:AB,MATCH($P129,D_Targets!$P:$P,0)),Euconst_NA,INDEX(D_Targets!K:K,MATCH($P129,D_Targets!$P:$P,0))))</f>
        <v/>
      </c>
      <c r="L129" s="107" t="str">
        <f>IF($E123="","",IF(INDEX(D_Targets!AC:AC,MATCH($P129,D_Targets!$P:$P,0)),Euconst_NA,INDEX(D_Targets!L:L,MATCH($P129,D_Targets!$P:$P,0))))</f>
        <v/>
      </c>
      <c r="M129" s="107" t="str">
        <f>IF($E123="","",IF(INDEX(D_Targets!AD:AD,MATCH($P129,D_Targets!$P:$P,0)),Euconst_NA,INDEX(D_Targets!M:M,MATCH($P129,D_Targets!$P:$P,0))))</f>
        <v/>
      </c>
      <c r="N129" s="108" t="str">
        <f>IF($E123="","",IF(INDEX(D_Targets!AE:AE,MATCH($P129,D_Targets!$P:$P,0)),Euconst_NA,INDEX(D_Targets!N:N,MATCH($P129,D_Targets!$P:$P,0))))</f>
        <v/>
      </c>
      <c r="P129" s="275" t="str">
        <f>EUconst_Cessation&amp;"_"&amp;E123</f>
        <v>Zaprzestanie_</v>
      </c>
    </row>
    <row r="130" spans="4:16" ht="12.75" customHeight="1" thickBot="1" x14ac:dyDescent="0.25">
      <c r="D130" s="1292"/>
      <c r="E130" s="1297"/>
      <c r="F130" s="1298"/>
      <c r="G130" s="1305" t="str">
        <f>Translations!$B$645</f>
        <v>Osiągnięto wartości docelowe</v>
      </c>
      <c r="H130" s="1306"/>
      <c r="I130" s="80" t="str">
        <f>IF($E123="","",IF(INDEX(D_Targets!Z:Z,MATCH($P130,D_Targets!$P:$P,0)),Euconst_NA,INDEX(D_Targets!I:I,MATCH($P130,D_Targets!$P:$P,0))))</f>
        <v/>
      </c>
      <c r="J130" s="80" t="str">
        <f>IF($E123="","",IF(INDEX(D_Targets!AA:AA,MATCH($P130,D_Targets!$P:$P,0)),Euconst_NA,INDEX(D_Targets!J:J,MATCH($P130,D_Targets!$P:$P,0))))</f>
        <v/>
      </c>
      <c r="K130" s="80" t="str">
        <f>IF($E123="","",IF(INDEX(D_Targets!AB:AB,MATCH($P130,D_Targets!$P:$P,0)),Euconst_NA,INDEX(D_Targets!K:K,MATCH($P130,D_Targets!$P:$P,0))))</f>
        <v/>
      </c>
      <c r="L130" s="80" t="str">
        <f>IF($E123="","",IF(INDEX(D_Targets!AC:AC,MATCH($P130,D_Targets!$P:$P,0)),Euconst_NA,INDEX(D_Targets!L:L,MATCH($P130,D_Targets!$P:$P,0))))</f>
        <v/>
      </c>
      <c r="M130" s="80" t="str">
        <f>IF($E123="","",IF(INDEX(D_Targets!AD:AD,MATCH($P130,D_Targets!$P:$P,0)),Euconst_NA,INDEX(D_Targets!M:M,MATCH($P130,D_Targets!$P:$P,0))))</f>
        <v/>
      </c>
      <c r="N130" s="81" t="str">
        <f>IF($E123="","",IF(INDEX(D_Targets!AE:AE,MATCH($P130,D_Targets!$P:$P,0)),Euconst_NA,INDEX(D_Targets!N:N,MATCH($P130,D_Targets!$P:$P,0))))</f>
        <v/>
      </c>
      <c r="P130" s="275" t="str">
        <f>EUConst_TargetsMet&amp;E123</f>
        <v>TargetsMet_</v>
      </c>
    </row>
    <row r="131" spans="4:16" ht="12.75" customHeight="1" x14ac:dyDescent="0.2">
      <c r="D131" s="1290">
        <v>9</v>
      </c>
      <c r="E131" s="1293" t="str">
        <f>IF(D131&gt;MAX(CNTR_SubInstListSorting),"",INDEX(CNTR_SubInstListNames,MATCH(D131,CNTR_SubInstListSorting,0)))</f>
        <v/>
      </c>
      <c r="F131" s="1294"/>
      <c r="G131" s="524" t="str">
        <f>Translations!$B$641</f>
        <v>Wartość docelowa</v>
      </c>
      <c r="H131" s="525" t="str">
        <f>INDEX(D_Targets!H:H,MATCH($P131,D_Targets!$P:$P,0))</f>
        <v/>
      </c>
      <c r="I131" s="526" t="str">
        <f>IF($E131="","",IF(INDEX(D_Targets!Z:Z,MATCH($P131,D_Targets!$P:$P,0)),Euconst_NA,INDEX(D_Targets!I:I,MATCH($P131,D_Targets!$P:$P,0))))</f>
        <v/>
      </c>
      <c r="J131" s="526" t="str">
        <f>IF($E131="","",IF(INDEX(D_Targets!AA:AA,MATCH($P131,D_Targets!$P:$P,0)),Euconst_NA,INDEX(D_Targets!J:J,MATCH($P131,D_Targets!$P:$P,0))))</f>
        <v/>
      </c>
      <c r="K131" s="526" t="str">
        <f>IF($E131="","",IF(INDEX(D_Targets!AB:AB,MATCH($P131,D_Targets!$P:$P,0)),Euconst_NA,INDEX(D_Targets!K:K,MATCH($P131,D_Targets!$P:$P,0))))</f>
        <v/>
      </c>
      <c r="L131" s="526" t="str">
        <f>IF($E131="","",IF(INDEX(D_Targets!AC:AC,MATCH($P131,D_Targets!$P:$P,0)),Euconst_NA,INDEX(D_Targets!L:L,MATCH($P131,D_Targets!$P:$P,0))))</f>
        <v/>
      </c>
      <c r="M131" s="526" t="str">
        <f>IF($E131="","",IF(INDEX(D_Targets!AD:AD,MATCH($P131,D_Targets!$P:$P,0)),Euconst_NA,INDEX(D_Targets!M:M,MATCH($P131,D_Targets!$P:$P,0))))</f>
        <v/>
      </c>
      <c r="N131" s="526" t="str">
        <f>IF($E131="","",IF(INDEX(D_Targets!AE:AE,MATCH($P131,D_Targets!$P:$P,0)),Euconst_NA,INDEX(D_Targets!N:N,MATCH($P131,D_Targets!$P:$P,0))))</f>
        <v/>
      </c>
      <c r="P131" s="275" t="str">
        <f>EUConst_Target&amp;E131</f>
        <v>Target_</v>
      </c>
    </row>
    <row r="132" spans="4:16" ht="12.75" customHeight="1" x14ac:dyDescent="0.2">
      <c r="D132" s="1291"/>
      <c r="E132" s="1295"/>
      <c r="F132" s="1296"/>
      <c r="G132" s="527" t="str">
        <f>Translations!$B$642</f>
        <v>Spec. em.</v>
      </c>
      <c r="H132" s="274" t="str">
        <f>H131</f>
        <v/>
      </c>
      <c r="I132" s="528" t="str">
        <f>IF($E131="","",IF(INDEX(D_Targets!Z:Z,MATCH($P132,D_Targets!$P:$P,0)),Euconst_NA,IF(INDEX(D_Targets!I:I,MATCH($P132,D_Targets!$P:$P,0))="","",INDEX(D_Targets!I:I,MATCH($P132,D_Targets!$P:$P,0)))))</f>
        <v/>
      </c>
      <c r="J132" s="528" t="str">
        <f>IF($E131="","",IF(INDEX(D_Targets!AA:AA,MATCH($P132,D_Targets!$P:$P,0)),Euconst_NA,IF(INDEX(D_Targets!J:J,MATCH($P132,D_Targets!$P:$P,0))="","",INDEX(D_Targets!J:J,MATCH($P132,D_Targets!$P:$P,0)))))</f>
        <v/>
      </c>
      <c r="K132" s="528" t="str">
        <f>IF($E131="","",IF(INDEX(D_Targets!AB:AB,MATCH($P132,D_Targets!$P:$P,0)),Euconst_NA,IF(INDEX(D_Targets!K:K,MATCH($P132,D_Targets!$P:$P,0))="","",INDEX(D_Targets!K:K,MATCH($P132,D_Targets!$P:$P,0)))))</f>
        <v/>
      </c>
      <c r="L132" s="528" t="str">
        <f>IF($E131="","",IF(INDEX(D_Targets!AC:AC,MATCH($P132,D_Targets!$P:$P,0)),Euconst_NA,IF(INDEX(D_Targets!L:L,MATCH($P132,D_Targets!$P:$P,0))="","",INDEX(D_Targets!L:L,MATCH($P132,D_Targets!$P:$P,0)))))</f>
        <v/>
      </c>
      <c r="M132" s="528" t="str">
        <f>IF($E131="","",IF(INDEX(D_Targets!AD:AD,MATCH($P132,D_Targets!$P:$P,0)),Euconst_NA,IF(INDEX(D_Targets!M:M,MATCH($P132,D_Targets!$P:$P,0))="","",INDEX(D_Targets!M:M,MATCH($P132,D_Targets!$P:$P,0)))))</f>
        <v/>
      </c>
      <c r="N132" s="528" t="str">
        <f>IF($E131="","",IF(INDEX(D_Targets!AE:AE,MATCH($P132,D_Targets!$P:$P,0)),Euconst_NA,IF(INDEX(D_Targets!N:N,MATCH($P132,D_Targets!$P:$P,0))="","",INDEX(D_Targets!N:N,MATCH($P132,D_Targets!$P:$P,0)))))</f>
        <v/>
      </c>
      <c r="P132" s="275" t="str">
        <f>EUConst_SpecEm&amp;E131</f>
        <v>SpecEm_</v>
      </c>
    </row>
    <row r="133" spans="4:16" ht="12.75" customHeight="1" x14ac:dyDescent="0.2">
      <c r="D133" s="1291"/>
      <c r="E133" s="1295"/>
      <c r="F133" s="1296"/>
      <c r="G133" s="1299" t="str">
        <f>Translations!$B$272</f>
        <v>W odniesieniu do wartości bazowej</v>
      </c>
      <c r="H133" s="1300"/>
      <c r="I133" s="529" t="str">
        <f>IF($E131="","",IF(I131=Euconst_NA,Euconst_NA,INDEX(D_Targets!I:I,MATCH($P133,D_Targets!$P:$P,0))))</f>
        <v/>
      </c>
      <c r="J133" s="530" t="str">
        <f>IF($E131="","",IF(J131=Euconst_NA,Euconst_NA,INDEX(D_Targets!J:J,MATCH($P133,D_Targets!$P:$P,0))))</f>
        <v/>
      </c>
      <c r="K133" s="530" t="str">
        <f>IF($E131="","",IF(K131=Euconst_NA,Euconst_NA,INDEX(D_Targets!K:K,MATCH($P133,D_Targets!$P:$P,0))))</f>
        <v/>
      </c>
      <c r="L133" s="530" t="str">
        <f>IF($E131="","",IF(L131=Euconst_NA,Euconst_NA,INDEX(D_Targets!L:L,MATCH($P133,D_Targets!$P:$P,0))))</f>
        <v/>
      </c>
      <c r="M133" s="530" t="str">
        <f>IF($E131="","",IF(M131=Euconst_NA,Euconst_NA,INDEX(D_Targets!M:M,MATCH($P133,D_Targets!$P:$P,0))))</f>
        <v/>
      </c>
      <c r="N133" s="530" t="str">
        <f>IF($E131="","",IF(N131=Euconst_NA,Euconst_NA,INDEX(D_Targets!N:N,MATCH($P133,D_Targets!$P:$P,0))))</f>
        <v/>
      </c>
      <c r="P133" s="275" t="str">
        <f>EUconst_SpecEmRelToBaseline&amp;E131</f>
        <v>SpecEmBL_</v>
      </c>
    </row>
    <row r="134" spans="4:16" ht="12.75" customHeight="1" x14ac:dyDescent="0.2">
      <c r="D134" s="1291"/>
      <c r="E134" s="1295"/>
      <c r="F134" s="1296"/>
      <c r="G134" s="1301" t="str">
        <f>Translations!$B$643</f>
        <v>W odniesieniu do wielkości benchmarku</v>
      </c>
      <c r="H134" s="1302"/>
      <c r="I134" s="532" t="str">
        <f>IF($E131="","",IF(I132=Euconst_NA,Euconst_NA,INDEX(D_Targets!I:I,MATCH($P134,D_Targets!$P:$P,0))))</f>
        <v/>
      </c>
      <c r="J134" s="533" t="str">
        <f>IF($E131="","",IF(J132=Euconst_NA,Euconst_NA,INDEX(D_Targets!J:J,MATCH($P134,D_Targets!$P:$P,0))))</f>
        <v/>
      </c>
      <c r="K134" s="533" t="str">
        <f>IF($E131="","",IF(K132=Euconst_NA,Euconst_NA,INDEX(D_Targets!K:K,MATCH($P134,D_Targets!$P:$P,0))))</f>
        <v/>
      </c>
      <c r="L134" s="533" t="str">
        <f>IF($E131="","",IF(L132=Euconst_NA,Euconst_NA,INDEX(D_Targets!L:L,MATCH($P134,D_Targets!$P:$P,0))))</f>
        <v/>
      </c>
      <c r="M134" s="533" t="str">
        <f>IF($E131="","",IF(M132=Euconst_NA,Euconst_NA,INDEX(D_Targets!M:M,MATCH($P134,D_Targets!$P:$P,0))))</f>
        <v/>
      </c>
      <c r="N134" s="533" t="str">
        <f>IF($E131="","",IF(N132=Euconst_NA,Euconst_NA,INDEX(D_Targets!N:N,MATCH($P134,D_Targets!$P:$P,0))))</f>
        <v/>
      </c>
      <c r="P134" s="275" t="str">
        <f>EUconst_SpecEmRelToBM&amp;E131</f>
        <v>SpecEmBM_</v>
      </c>
    </row>
    <row r="135" spans="4:16" ht="12.75" customHeight="1" x14ac:dyDescent="0.2">
      <c r="D135" s="1291"/>
      <c r="E135" s="1295"/>
      <c r="F135" s="1296"/>
      <c r="G135" s="534" t="str">
        <f>Translations!$B$641</f>
        <v>Wartość docelowa</v>
      </c>
      <c r="H135" s="535" t="str">
        <f>INDEX(D_Targets!H:H,MATCH($P135,D_Targets!$P:$P,0))</f>
        <v>t CO2e</v>
      </c>
      <c r="I135" s="105" t="str">
        <f>IF($E131="","",IF(INDEX(D_Targets!Z:Z,MATCH($P135,D_Targets!$P:$P,0)),Euconst_NA,INDEX(D_Targets!I:I,MATCH($P135,D_Targets!$P:$P,0))))</f>
        <v/>
      </c>
      <c r="J135" s="105" t="str">
        <f>IF($E131="","",IF(INDEX(D_Targets!AA:AA,MATCH($P135,D_Targets!$P:$P,0)),Euconst_NA,INDEX(D_Targets!J:J,MATCH($P135,D_Targets!$P:$P,0))))</f>
        <v/>
      </c>
      <c r="K135" s="105" t="str">
        <f>IF($E131="","",IF(INDEX(D_Targets!AB:AB,MATCH($P135,D_Targets!$P:$P,0)),Euconst_NA,INDEX(D_Targets!K:K,MATCH($P135,D_Targets!$P:$P,0))))</f>
        <v/>
      </c>
      <c r="L135" s="105" t="str">
        <f>IF($E131="","",IF(INDEX(D_Targets!AC:AC,MATCH($P135,D_Targets!$P:$P,0)),Euconst_NA,INDEX(D_Targets!L:L,MATCH($P135,D_Targets!$P:$P,0))))</f>
        <v/>
      </c>
      <c r="M135" s="105" t="str">
        <f>IF($E131="","",IF(INDEX(D_Targets!AD:AD,MATCH($P135,D_Targets!$P:$P,0)),Euconst_NA,INDEX(D_Targets!M:M,MATCH($P135,D_Targets!$P:$P,0))))</f>
        <v/>
      </c>
      <c r="N135" s="106" t="str">
        <f>IF($E131="","",IF(INDEX(D_Targets!AE:AE,MATCH($P135,D_Targets!$P:$P,0)),Euconst_NA,INDEX(D_Targets!N:N,MATCH($P135,D_Targets!$P:$P,0))))</f>
        <v/>
      </c>
      <c r="P135" s="275" t="str">
        <f>EUConst_TargetAbs&amp;E131</f>
        <v>TargetAbs_</v>
      </c>
    </row>
    <row r="136" spans="4:16" ht="12.75" customHeight="1" x14ac:dyDescent="0.2">
      <c r="D136" s="1291"/>
      <c r="E136" s="1295"/>
      <c r="F136" s="1296"/>
      <c r="G136" s="531" t="str">
        <f>Translations!$B$644</f>
        <v>Abs. em.</v>
      </c>
      <c r="H136" s="278" t="str">
        <f>H135</f>
        <v>t CO2e</v>
      </c>
      <c r="I136" s="77" t="str">
        <f>IF($E131="","",IF(INDEX(D_Targets!Z:Z,MATCH($P136,D_Targets!$P:$P,0)),Euconst_NA,IF(INDEX(D_Targets!I:I,MATCH($P136,D_Targets!$P:$P,0))="","",INDEX(D_Targets!I:I,MATCH($P136,D_Targets!$P:$P,0)))))</f>
        <v/>
      </c>
      <c r="J136" s="77" t="str">
        <f>IF($E131="","",IF(INDEX(D_Targets!AA:AA,MATCH($P136,D_Targets!$P:$P,0)),Euconst_NA,IF(INDEX(D_Targets!J:J,MATCH($P136,D_Targets!$P:$P,0))="","",INDEX(D_Targets!J:J,MATCH($P136,D_Targets!$P:$P,0)))))</f>
        <v/>
      </c>
      <c r="K136" s="77" t="str">
        <f>IF($E131="","",IF(INDEX(D_Targets!AB:AB,MATCH($P136,D_Targets!$P:$P,0)),Euconst_NA,IF(INDEX(D_Targets!K:K,MATCH($P136,D_Targets!$P:$P,0))="","",INDEX(D_Targets!K:K,MATCH($P136,D_Targets!$P:$P,0)))))</f>
        <v/>
      </c>
      <c r="L136" s="77" t="str">
        <f>IF($E131="","",IF(INDEX(D_Targets!AC:AC,MATCH($P136,D_Targets!$P:$P,0)),Euconst_NA,IF(INDEX(D_Targets!L:L,MATCH($P136,D_Targets!$P:$P,0))="","",INDEX(D_Targets!L:L,MATCH($P136,D_Targets!$P:$P,0)))))</f>
        <v/>
      </c>
      <c r="M136" s="78" t="str">
        <f>IF($E131="","",IF(INDEX(D_Targets!AD:AD,MATCH($P136,D_Targets!$P:$P,0)),Euconst_NA,IF(INDEX(D_Targets!M:M,MATCH($P136,D_Targets!$P:$P,0))="","",INDEX(D_Targets!M:M,MATCH($P136,D_Targets!$P:$P,0)))))</f>
        <v/>
      </c>
      <c r="N136" s="79" t="str">
        <f>IF($E131="","",IF(INDEX(D_Targets!AE:AE,MATCH($P136,D_Targets!$P:$P,0)),Euconst_NA,IF(INDEX(D_Targets!N:N,MATCH($P136,D_Targets!$P:$P,0))="","",INDEX(D_Targets!N:N,MATCH($P136,D_Targets!$P:$P,0)))))</f>
        <v/>
      </c>
      <c r="P136" s="275" t="str">
        <f>EUConst_AbsEm&amp;E131</f>
        <v>AbsEm_</v>
      </c>
    </row>
    <row r="137" spans="4:16" ht="12.75" customHeight="1" x14ac:dyDescent="0.2">
      <c r="D137" s="1291"/>
      <c r="E137" s="1295"/>
      <c r="F137" s="1296"/>
      <c r="G137" s="1307" t="s">
        <v>2038</v>
      </c>
      <c r="H137" s="1308"/>
      <c r="I137" s="107" t="str">
        <f>IF($E131="","",IF(INDEX(D_Targets!Z:Z,MATCH($P137,D_Targets!$P:$P,0)),Euconst_NA,INDEX(D_Targets!I:I,MATCH($P137,D_Targets!$P:$P,0))))</f>
        <v/>
      </c>
      <c r="J137" s="107" t="str">
        <f>IF($E131="","",IF(INDEX(D_Targets!AA:AA,MATCH($P137,D_Targets!$P:$P,0)),Euconst_NA,INDEX(D_Targets!J:J,MATCH($P137,D_Targets!$P:$P,0))))</f>
        <v/>
      </c>
      <c r="K137" s="107" t="str">
        <f>IF($E131="","",IF(INDEX(D_Targets!AB:AB,MATCH($P137,D_Targets!$P:$P,0)),Euconst_NA,INDEX(D_Targets!K:K,MATCH($P137,D_Targets!$P:$P,0))))</f>
        <v/>
      </c>
      <c r="L137" s="107" t="str">
        <f>IF($E131="","",IF(INDEX(D_Targets!AC:AC,MATCH($P137,D_Targets!$P:$P,0)),Euconst_NA,INDEX(D_Targets!L:L,MATCH($P137,D_Targets!$P:$P,0))))</f>
        <v/>
      </c>
      <c r="M137" s="107" t="str">
        <f>IF($E131="","",IF(INDEX(D_Targets!AD:AD,MATCH($P137,D_Targets!$P:$P,0)),Euconst_NA,INDEX(D_Targets!M:M,MATCH($P137,D_Targets!$P:$P,0))))</f>
        <v/>
      </c>
      <c r="N137" s="108" t="str">
        <f>IF($E131="","",IF(INDEX(D_Targets!AE:AE,MATCH($P137,D_Targets!$P:$P,0)),Euconst_NA,INDEX(D_Targets!N:N,MATCH($P137,D_Targets!$P:$P,0))))</f>
        <v/>
      </c>
      <c r="P137" s="275" t="str">
        <f>EUconst_Cessation&amp;"_"&amp;E131</f>
        <v>Zaprzestanie_</v>
      </c>
    </row>
    <row r="138" spans="4:16" ht="12.75" customHeight="1" thickBot="1" x14ac:dyDescent="0.25">
      <c r="D138" s="1292"/>
      <c r="E138" s="1297"/>
      <c r="F138" s="1298"/>
      <c r="G138" s="1305" t="str">
        <f>Translations!$B$645</f>
        <v>Osiągnięto wartości docelowe</v>
      </c>
      <c r="H138" s="1306"/>
      <c r="I138" s="80" t="str">
        <f>IF($E131="","",IF(INDEX(D_Targets!Z:Z,MATCH($P138,D_Targets!$P:$P,0)),Euconst_NA,INDEX(D_Targets!I:I,MATCH($P138,D_Targets!$P:$P,0))))</f>
        <v/>
      </c>
      <c r="J138" s="80" t="str">
        <f>IF($E131="","",IF(INDEX(D_Targets!AA:AA,MATCH($P138,D_Targets!$P:$P,0)),Euconst_NA,INDEX(D_Targets!J:J,MATCH($P138,D_Targets!$P:$P,0))))</f>
        <v/>
      </c>
      <c r="K138" s="80" t="str">
        <f>IF($E131="","",IF(INDEX(D_Targets!AB:AB,MATCH($P138,D_Targets!$P:$P,0)),Euconst_NA,INDEX(D_Targets!K:K,MATCH($P138,D_Targets!$P:$P,0))))</f>
        <v/>
      </c>
      <c r="L138" s="80" t="str">
        <f>IF($E131="","",IF(INDEX(D_Targets!AC:AC,MATCH($P138,D_Targets!$P:$P,0)),Euconst_NA,INDEX(D_Targets!L:L,MATCH($P138,D_Targets!$P:$P,0))))</f>
        <v/>
      </c>
      <c r="M138" s="80" t="str">
        <f>IF($E131="","",IF(INDEX(D_Targets!AD:AD,MATCH($P138,D_Targets!$P:$P,0)),Euconst_NA,INDEX(D_Targets!M:M,MATCH($P138,D_Targets!$P:$P,0))))</f>
        <v/>
      </c>
      <c r="N138" s="81" t="str">
        <f>IF($E131="","",IF(INDEX(D_Targets!AE:AE,MATCH($P138,D_Targets!$P:$P,0)),Euconst_NA,INDEX(D_Targets!N:N,MATCH($P138,D_Targets!$P:$P,0))))</f>
        <v/>
      </c>
      <c r="P138" s="275" t="str">
        <f>EUConst_TargetsMet&amp;E131</f>
        <v>TargetsMet_</v>
      </c>
    </row>
    <row r="139" spans="4:16" ht="12.75" customHeight="1" x14ac:dyDescent="0.2">
      <c r="D139" s="1290">
        <v>10</v>
      </c>
      <c r="E139" s="1293" t="str">
        <f>IF(D139&gt;MAX(CNTR_SubInstListSorting),"",INDEX(CNTR_SubInstListNames,MATCH(D139,CNTR_SubInstListSorting,0)))</f>
        <v/>
      </c>
      <c r="F139" s="1294"/>
      <c r="G139" s="524" t="str">
        <f>Translations!$B$641</f>
        <v>Wartość docelowa</v>
      </c>
      <c r="H139" s="525" t="str">
        <f>INDEX(D_Targets!H:H,MATCH($P139,D_Targets!$P:$P,0))</f>
        <v/>
      </c>
      <c r="I139" s="526" t="str">
        <f>IF($E139="","",IF(INDEX(D_Targets!Z:Z,MATCH($P139,D_Targets!$P:$P,0)),Euconst_NA,INDEX(D_Targets!I:I,MATCH($P139,D_Targets!$P:$P,0))))</f>
        <v/>
      </c>
      <c r="J139" s="526" t="str">
        <f>IF($E139="","",IF(INDEX(D_Targets!AA:AA,MATCH($P139,D_Targets!$P:$P,0)),Euconst_NA,INDEX(D_Targets!J:J,MATCH($P139,D_Targets!$P:$P,0))))</f>
        <v/>
      </c>
      <c r="K139" s="526" t="str">
        <f>IF($E139="","",IF(INDEX(D_Targets!AB:AB,MATCH($P139,D_Targets!$P:$P,0)),Euconst_NA,INDEX(D_Targets!K:K,MATCH($P139,D_Targets!$P:$P,0))))</f>
        <v/>
      </c>
      <c r="L139" s="526" t="str">
        <f>IF($E139="","",IF(INDEX(D_Targets!AC:AC,MATCH($P139,D_Targets!$P:$P,0)),Euconst_NA,INDEX(D_Targets!L:L,MATCH($P139,D_Targets!$P:$P,0))))</f>
        <v/>
      </c>
      <c r="M139" s="526" t="str">
        <f>IF($E139="","",IF(INDEX(D_Targets!AD:AD,MATCH($P139,D_Targets!$P:$P,0)),Euconst_NA,INDEX(D_Targets!M:M,MATCH($P139,D_Targets!$P:$P,0))))</f>
        <v/>
      </c>
      <c r="N139" s="526" t="str">
        <f>IF($E139="","",IF(INDEX(D_Targets!AE:AE,MATCH($P139,D_Targets!$P:$P,0)),Euconst_NA,INDEX(D_Targets!N:N,MATCH($P139,D_Targets!$P:$P,0))))</f>
        <v/>
      </c>
      <c r="P139" s="275" t="str">
        <f>EUConst_Target&amp;E139</f>
        <v>Target_</v>
      </c>
    </row>
    <row r="140" spans="4:16" ht="12.75" customHeight="1" x14ac:dyDescent="0.2">
      <c r="D140" s="1291"/>
      <c r="E140" s="1295"/>
      <c r="F140" s="1296"/>
      <c r="G140" s="527" t="str">
        <f>Translations!$B$642</f>
        <v>Spec. em.</v>
      </c>
      <c r="H140" s="274" t="str">
        <f>H139</f>
        <v/>
      </c>
      <c r="I140" s="528" t="str">
        <f>IF($E139="","",IF(INDEX(D_Targets!Z:Z,MATCH($P140,D_Targets!$P:$P,0)),Euconst_NA,IF(INDEX(D_Targets!I:I,MATCH($P140,D_Targets!$P:$P,0))="","",INDEX(D_Targets!I:I,MATCH($P140,D_Targets!$P:$P,0)))))</f>
        <v/>
      </c>
      <c r="J140" s="528" t="str">
        <f>IF($E139="","",IF(INDEX(D_Targets!AA:AA,MATCH($P140,D_Targets!$P:$P,0)),Euconst_NA,IF(INDEX(D_Targets!J:J,MATCH($P140,D_Targets!$P:$P,0))="","",INDEX(D_Targets!J:J,MATCH($P140,D_Targets!$P:$P,0)))))</f>
        <v/>
      </c>
      <c r="K140" s="528" t="str">
        <f>IF($E139="","",IF(INDEX(D_Targets!AB:AB,MATCH($P140,D_Targets!$P:$P,0)),Euconst_NA,IF(INDEX(D_Targets!K:K,MATCH($P140,D_Targets!$P:$P,0))="","",INDEX(D_Targets!K:K,MATCH($P140,D_Targets!$P:$P,0)))))</f>
        <v/>
      </c>
      <c r="L140" s="528" t="str">
        <f>IF($E139="","",IF(INDEX(D_Targets!AC:AC,MATCH($P140,D_Targets!$P:$P,0)),Euconst_NA,IF(INDEX(D_Targets!L:L,MATCH($P140,D_Targets!$P:$P,0))="","",INDEX(D_Targets!L:L,MATCH($P140,D_Targets!$P:$P,0)))))</f>
        <v/>
      </c>
      <c r="M140" s="528" t="str">
        <f>IF($E139="","",IF(INDEX(D_Targets!AD:AD,MATCH($P140,D_Targets!$P:$P,0)),Euconst_NA,IF(INDEX(D_Targets!M:M,MATCH($P140,D_Targets!$P:$P,0))="","",INDEX(D_Targets!M:M,MATCH($P140,D_Targets!$P:$P,0)))))</f>
        <v/>
      </c>
      <c r="N140" s="528" t="str">
        <f>IF($E139="","",IF(INDEX(D_Targets!AE:AE,MATCH($P140,D_Targets!$P:$P,0)),Euconst_NA,IF(INDEX(D_Targets!N:N,MATCH($P140,D_Targets!$P:$P,0))="","",INDEX(D_Targets!N:N,MATCH($P140,D_Targets!$P:$P,0)))))</f>
        <v/>
      </c>
      <c r="P140" s="275" t="str">
        <f>EUConst_SpecEm&amp;E139</f>
        <v>SpecEm_</v>
      </c>
    </row>
    <row r="141" spans="4:16" ht="12.75" customHeight="1" x14ac:dyDescent="0.2">
      <c r="D141" s="1291"/>
      <c r="E141" s="1295"/>
      <c r="F141" s="1296"/>
      <c r="G141" s="1299" t="str">
        <f>Translations!$B$272</f>
        <v>W odniesieniu do wartości bazowej</v>
      </c>
      <c r="H141" s="1300"/>
      <c r="I141" s="529" t="str">
        <f>IF($E139="","",IF(I139=Euconst_NA,Euconst_NA,INDEX(D_Targets!I:I,MATCH($P141,D_Targets!$P:$P,0))))</f>
        <v/>
      </c>
      <c r="J141" s="530" t="str">
        <f>IF($E139="","",IF(J139=Euconst_NA,Euconst_NA,INDEX(D_Targets!J:J,MATCH($P141,D_Targets!$P:$P,0))))</f>
        <v/>
      </c>
      <c r="K141" s="530" t="str">
        <f>IF($E139="","",IF(K139=Euconst_NA,Euconst_NA,INDEX(D_Targets!K:K,MATCH($P141,D_Targets!$P:$P,0))))</f>
        <v/>
      </c>
      <c r="L141" s="530" t="str">
        <f>IF($E139="","",IF(L139=Euconst_NA,Euconst_NA,INDEX(D_Targets!L:L,MATCH($P141,D_Targets!$P:$P,0))))</f>
        <v/>
      </c>
      <c r="M141" s="530" t="str">
        <f>IF($E139="","",IF(M139=Euconst_NA,Euconst_NA,INDEX(D_Targets!M:M,MATCH($P141,D_Targets!$P:$P,0))))</f>
        <v/>
      </c>
      <c r="N141" s="530" t="str">
        <f>IF($E139="","",IF(N139=Euconst_NA,Euconst_NA,INDEX(D_Targets!N:N,MATCH($P141,D_Targets!$P:$P,0))))</f>
        <v/>
      </c>
      <c r="P141" s="275" t="str">
        <f>EUconst_SpecEmRelToBaseline&amp;E139</f>
        <v>SpecEmBL_</v>
      </c>
    </row>
    <row r="142" spans="4:16" ht="12.75" customHeight="1" x14ac:dyDescent="0.2">
      <c r="D142" s="1291"/>
      <c r="E142" s="1295"/>
      <c r="F142" s="1296"/>
      <c r="G142" s="1301" t="str">
        <f>Translations!$B$643</f>
        <v>W odniesieniu do wielkości benchmarku</v>
      </c>
      <c r="H142" s="1302"/>
      <c r="I142" s="532" t="str">
        <f>IF($E139="","",IF(I140=Euconst_NA,Euconst_NA,INDEX(D_Targets!I:I,MATCH($P142,D_Targets!$P:$P,0))))</f>
        <v/>
      </c>
      <c r="J142" s="533" t="str">
        <f>IF($E139="","",IF(J140=Euconst_NA,Euconst_NA,INDEX(D_Targets!J:J,MATCH($P142,D_Targets!$P:$P,0))))</f>
        <v/>
      </c>
      <c r="K142" s="533" t="str">
        <f>IF($E139="","",IF(K140=Euconst_NA,Euconst_NA,INDEX(D_Targets!K:K,MATCH($P142,D_Targets!$P:$P,0))))</f>
        <v/>
      </c>
      <c r="L142" s="533" t="str">
        <f>IF($E139="","",IF(L140=Euconst_NA,Euconst_NA,INDEX(D_Targets!L:L,MATCH($P142,D_Targets!$P:$P,0))))</f>
        <v/>
      </c>
      <c r="M142" s="533" t="str">
        <f>IF($E139="","",IF(M140=Euconst_NA,Euconst_NA,INDEX(D_Targets!M:M,MATCH($P142,D_Targets!$P:$P,0))))</f>
        <v/>
      </c>
      <c r="N142" s="533" t="str">
        <f>IF($E139="","",IF(N140=Euconst_NA,Euconst_NA,INDEX(D_Targets!N:N,MATCH($P142,D_Targets!$P:$P,0))))</f>
        <v/>
      </c>
      <c r="P142" s="275" t="str">
        <f>EUconst_SpecEmRelToBM&amp;E139</f>
        <v>SpecEmBM_</v>
      </c>
    </row>
    <row r="143" spans="4:16" ht="12.75" customHeight="1" x14ac:dyDescent="0.2">
      <c r="D143" s="1291"/>
      <c r="E143" s="1295"/>
      <c r="F143" s="1296"/>
      <c r="G143" s="534" t="str">
        <f>Translations!$B$641</f>
        <v>Wartość docelowa</v>
      </c>
      <c r="H143" s="535" t="str">
        <f>INDEX(D_Targets!H:H,MATCH($P143,D_Targets!$P:$P,0))</f>
        <v>t CO2e</v>
      </c>
      <c r="I143" s="105" t="str">
        <f>IF($E139="","",IF(INDEX(D_Targets!Z:Z,MATCH($P143,D_Targets!$P:$P,0)),Euconst_NA,INDEX(D_Targets!I:I,MATCH($P143,D_Targets!$P:$P,0))))</f>
        <v/>
      </c>
      <c r="J143" s="105" t="str">
        <f>IF($E139="","",IF(INDEX(D_Targets!AA:AA,MATCH($P143,D_Targets!$P:$P,0)),Euconst_NA,INDEX(D_Targets!J:J,MATCH($P143,D_Targets!$P:$P,0))))</f>
        <v/>
      </c>
      <c r="K143" s="105" t="str">
        <f>IF($E139="","",IF(INDEX(D_Targets!AB:AB,MATCH($P143,D_Targets!$P:$P,0)),Euconst_NA,INDEX(D_Targets!K:K,MATCH($P143,D_Targets!$P:$P,0))))</f>
        <v/>
      </c>
      <c r="L143" s="105" t="str">
        <f>IF($E139="","",IF(INDEX(D_Targets!AC:AC,MATCH($P143,D_Targets!$P:$P,0)),Euconst_NA,INDEX(D_Targets!L:L,MATCH($P143,D_Targets!$P:$P,0))))</f>
        <v/>
      </c>
      <c r="M143" s="105" t="str">
        <f>IF($E139="","",IF(INDEX(D_Targets!AD:AD,MATCH($P143,D_Targets!$P:$P,0)),Euconst_NA,INDEX(D_Targets!M:M,MATCH($P143,D_Targets!$P:$P,0))))</f>
        <v/>
      </c>
      <c r="N143" s="106" t="str">
        <f>IF($E139="","",IF(INDEX(D_Targets!AE:AE,MATCH($P143,D_Targets!$P:$P,0)),Euconst_NA,INDEX(D_Targets!N:N,MATCH($P143,D_Targets!$P:$P,0))))</f>
        <v/>
      </c>
      <c r="P143" s="275" t="str">
        <f>EUConst_TargetAbs&amp;E139</f>
        <v>TargetAbs_</v>
      </c>
    </row>
    <row r="144" spans="4:16" ht="12.75" customHeight="1" x14ac:dyDescent="0.2">
      <c r="D144" s="1291"/>
      <c r="E144" s="1295"/>
      <c r="F144" s="1296"/>
      <c r="G144" s="531" t="str">
        <f>Translations!$B$644</f>
        <v>Abs. em.</v>
      </c>
      <c r="H144" s="278" t="str">
        <f>H143</f>
        <v>t CO2e</v>
      </c>
      <c r="I144" s="77" t="str">
        <f>IF($E139="","",IF(INDEX(D_Targets!Z:Z,MATCH($P144,D_Targets!$P:$P,0)),Euconst_NA,IF(INDEX(D_Targets!I:I,MATCH($P144,D_Targets!$P:$P,0))="","",INDEX(D_Targets!I:I,MATCH($P144,D_Targets!$P:$P,0)))))</f>
        <v/>
      </c>
      <c r="J144" s="77" t="str">
        <f>IF($E139="","",IF(INDEX(D_Targets!AA:AA,MATCH($P144,D_Targets!$P:$P,0)),Euconst_NA,IF(INDEX(D_Targets!J:J,MATCH($P144,D_Targets!$P:$P,0))="","",INDEX(D_Targets!J:J,MATCH($P144,D_Targets!$P:$P,0)))))</f>
        <v/>
      </c>
      <c r="K144" s="77" t="str">
        <f>IF($E139="","",IF(INDEX(D_Targets!AB:AB,MATCH($P144,D_Targets!$P:$P,0)),Euconst_NA,IF(INDEX(D_Targets!K:K,MATCH($P144,D_Targets!$P:$P,0))="","",INDEX(D_Targets!K:K,MATCH($P144,D_Targets!$P:$P,0)))))</f>
        <v/>
      </c>
      <c r="L144" s="77" t="str">
        <f>IF($E139="","",IF(INDEX(D_Targets!AC:AC,MATCH($P144,D_Targets!$P:$P,0)),Euconst_NA,IF(INDEX(D_Targets!L:L,MATCH($P144,D_Targets!$P:$P,0))="","",INDEX(D_Targets!L:L,MATCH($P144,D_Targets!$P:$P,0)))))</f>
        <v/>
      </c>
      <c r="M144" s="78" t="str">
        <f>IF($E139="","",IF(INDEX(D_Targets!AD:AD,MATCH($P144,D_Targets!$P:$P,0)),Euconst_NA,IF(INDEX(D_Targets!M:M,MATCH($P144,D_Targets!$P:$P,0))="","",INDEX(D_Targets!M:M,MATCH($P144,D_Targets!$P:$P,0)))))</f>
        <v/>
      </c>
      <c r="N144" s="79" t="str">
        <f>IF($E139="","",IF(INDEX(D_Targets!AE:AE,MATCH($P144,D_Targets!$P:$P,0)),Euconst_NA,IF(INDEX(D_Targets!N:N,MATCH($P144,D_Targets!$P:$P,0))="","",INDEX(D_Targets!N:N,MATCH($P144,D_Targets!$P:$P,0)))))</f>
        <v/>
      </c>
      <c r="P144" s="275" t="str">
        <f>EUConst_AbsEm&amp;E139</f>
        <v>AbsEm_</v>
      </c>
    </row>
    <row r="145" spans="1:32" ht="12.75" customHeight="1" x14ac:dyDescent="0.2">
      <c r="D145" s="1291"/>
      <c r="E145" s="1295"/>
      <c r="F145" s="1296"/>
      <c r="G145" s="1303" t="s">
        <v>2038</v>
      </c>
      <c r="H145" s="1304"/>
      <c r="I145" s="107" t="str">
        <f>IF($E139="","",IF(INDEX(D_Targets!Z:Z,MATCH($P145,D_Targets!$P:$P,0)),Euconst_NA,INDEX(D_Targets!I:I,MATCH($P145,D_Targets!$P:$P,0))))</f>
        <v/>
      </c>
      <c r="J145" s="107" t="str">
        <f>IF($E139="","",IF(INDEX(D_Targets!AA:AA,MATCH($P145,D_Targets!$P:$P,0)),Euconst_NA,INDEX(D_Targets!J:J,MATCH($P145,D_Targets!$P:$P,0))))</f>
        <v/>
      </c>
      <c r="K145" s="107" t="str">
        <f>IF($E139="","",IF(INDEX(D_Targets!AB:AB,MATCH($P145,D_Targets!$P:$P,0)),Euconst_NA,INDEX(D_Targets!K:K,MATCH($P145,D_Targets!$P:$P,0))))</f>
        <v/>
      </c>
      <c r="L145" s="107" t="str">
        <f>IF($E139="","",IF(INDEX(D_Targets!AC:AC,MATCH($P145,D_Targets!$P:$P,0)),Euconst_NA,INDEX(D_Targets!L:L,MATCH($P145,D_Targets!$P:$P,0))))</f>
        <v/>
      </c>
      <c r="M145" s="107" t="str">
        <f>IF($E139="","",IF(INDEX(D_Targets!AD:AD,MATCH($P145,D_Targets!$P:$P,0)),Euconst_NA,INDEX(D_Targets!M:M,MATCH($P145,D_Targets!$P:$P,0))))</f>
        <v/>
      </c>
      <c r="N145" s="108" t="str">
        <f>IF($E139="","",IF(INDEX(D_Targets!AE:AE,MATCH($P145,D_Targets!$P:$P,0)),Euconst_NA,INDEX(D_Targets!N:N,MATCH($P145,D_Targets!$P:$P,0))))</f>
        <v/>
      </c>
      <c r="P145" s="275" t="str">
        <f>EUconst_Cessation&amp;"_"&amp;E139</f>
        <v>Zaprzestanie_</v>
      </c>
    </row>
    <row r="146" spans="1:32" ht="12.75" customHeight="1" thickBot="1" x14ac:dyDescent="0.25">
      <c r="D146" s="1292"/>
      <c r="E146" s="1297"/>
      <c r="F146" s="1298"/>
      <c r="G146" s="1305" t="str">
        <f>Translations!$B$645</f>
        <v>Osiągnięto wartości docelowe</v>
      </c>
      <c r="H146" s="1306"/>
      <c r="I146" s="80" t="str">
        <f>IF($E139="","",IF(INDEX(D_Targets!Z:Z,MATCH($P146,D_Targets!$P:$P,0)),Euconst_NA,INDEX(D_Targets!I:I,MATCH($P146,D_Targets!$P:$P,0))))</f>
        <v/>
      </c>
      <c r="J146" s="80" t="str">
        <f>IF($E139="","",IF(INDEX(D_Targets!AA:AA,MATCH($P146,D_Targets!$P:$P,0)),Euconst_NA,INDEX(D_Targets!J:J,MATCH($P146,D_Targets!$P:$P,0))))</f>
        <v/>
      </c>
      <c r="K146" s="80" t="str">
        <f>IF($E139="","",IF(INDEX(D_Targets!AB:AB,MATCH($P146,D_Targets!$P:$P,0)),Euconst_NA,INDEX(D_Targets!K:K,MATCH($P146,D_Targets!$P:$P,0))))</f>
        <v/>
      </c>
      <c r="L146" s="80" t="str">
        <f>IF($E139="","",IF(INDEX(D_Targets!AC:AC,MATCH($P146,D_Targets!$P:$P,0)),Euconst_NA,INDEX(D_Targets!L:L,MATCH($P146,D_Targets!$P:$P,0))))</f>
        <v/>
      </c>
      <c r="M146" s="80" t="str">
        <f>IF($E139="","",IF(INDEX(D_Targets!AD:AD,MATCH($P146,D_Targets!$P:$P,0)),Euconst_NA,INDEX(D_Targets!M:M,MATCH($P146,D_Targets!$P:$P,0))))</f>
        <v/>
      </c>
      <c r="N146" s="81" t="str">
        <f>IF($E139="","",IF(INDEX(D_Targets!AE:AE,MATCH($P146,D_Targets!$P:$P,0)),Euconst_NA,INDEX(D_Targets!N:N,MATCH($P146,D_Targets!$P:$P,0))))</f>
        <v/>
      </c>
      <c r="P146" s="275" t="str">
        <f>EUConst_TargetsMet&amp;E139</f>
        <v>TargetsMet_</v>
      </c>
    </row>
    <row r="147" spans="1:32" ht="12.75" customHeight="1" thickBot="1" x14ac:dyDescent="0.25"/>
    <row r="148" spans="1:32" ht="12.75" customHeight="1" thickBot="1" x14ac:dyDescent="0.25">
      <c r="E148" s="1318" t="str">
        <f>Translations!$B$646</f>
        <v>WYNIK: Wszystkie istotne wartości docelowe zostały osiągnięte?</v>
      </c>
      <c r="F148" s="1318"/>
      <c r="G148" s="1318"/>
      <c r="H148" s="1318"/>
      <c r="I148" s="1318"/>
      <c r="J148" s="1318"/>
      <c r="K148" s="1318"/>
      <c r="L148" s="537" t="str">
        <f>IFERROR(AND(I74:N74,I82:N82,I90:N90,I98:N98,I106:N106,I114:N114,I122:N122,I130:N130,I138:N138,I146:N146),"")</f>
        <v/>
      </c>
    </row>
    <row r="149" spans="1:32" ht="12.75" customHeight="1" x14ac:dyDescent="0.2"/>
    <row r="150" spans="1:32" s="246" customFormat="1" ht="18" customHeight="1" x14ac:dyDescent="0.25">
      <c r="A150" s="244">
        <v>3</v>
      </c>
      <c r="B150" s="186"/>
      <c r="C150" s="245" t="s">
        <v>329</v>
      </c>
      <c r="D150" s="967" t="str">
        <f>Translations!$B$607</f>
        <v>Realizacja kamieni milowych</v>
      </c>
      <c r="E150" s="968"/>
      <c r="F150" s="968"/>
      <c r="G150" s="968"/>
      <c r="H150" s="968"/>
      <c r="I150" s="968"/>
      <c r="J150" s="968"/>
      <c r="K150" s="968"/>
      <c r="L150" s="968"/>
      <c r="M150" s="968"/>
      <c r="N150" s="968"/>
      <c r="O150" s="186"/>
      <c r="P150" s="118" t="str">
        <f>D150</f>
        <v>Realizacja kamieni milowych</v>
      </c>
      <c r="Q150" s="116"/>
      <c r="R150" s="116"/>
      <c r="S150" s="116"/>
      <c r="T150" s="116"/>
      <c r="U150" s="116"/>
      <c r="V150" s="116"/>
      <c r="W150" s="116"/>
      <c r="X150" s="116"/>
      <c r="Y150" s="116"/>
      <c r="Z150" s="116"/>
      <c r="AA150" s="116"/>
      <c r="AB150" s="116"/>
      <c r="AC150" s="116"/>
      <c r="AD150" s="116"/>
      <c r="AE150" s="116"/>
      <c r="AF150" s="116"/>
    </row>
    <row r="151" spans="1:32" ht="5.0999999999999996" customHeight="1" x14ac:dyDescent="0.2">
      <c r="D151" s="301"/>
      <c r="E151" s="183"/>
      <c r="F151" s="183"/>
      <c r="G151" s="183"/>
      <c r="H151" s="183"/>
      <c r="I151" s="34"/>
      <c r="J151" s="34"/>
      <c r="K151" s="34"/>
      <c r="L151" s="34"/>
      <c r="M151" s="34"/>
      <c r="N151" s="34"/>
    </row>
    <row r="152" spans="1:32" ht="12.75" customHeight="1" x14ac:dyDescent="0.2">
      <c r="D152" s="247" t="s">
        <v>114</v>
      </c>
      <c r="E152" s="978" t="str">
        <f>Translations!$B$607</f>
        <v>Realizacja kamieni milowych</v>
      </c>
      <c r="F152" s="1007"/>
      <c r="G152" s="1007"/>
      <c r="H152" s="1007"/>
      <c r="I152" s="1007"/>
      <c r="J152" s="1007"/>
      <c r="K152" s="1007"/>
      <c r="L152" s="1007"/>
      <c r="M152" s="1007"/>
      <c r="N152" s="1007"/>
    </row>
    <row r="153" spans="1:32" ht="5.0999999999999996" customHeight="1" thickBot="1" x14ac:dyDescent="0.25">
      <c r="D153" s="301"/>
      <c r="E153" s="183"/>
      <c r="F153" s="183"/>
      <c r="G153" s="183"/>
      <c r="H153" s="183"/>
      <c r="I153" s="34"/>
      <c r="J153" s="34"/>
      <c r="K153" s="34"/>
      <c r="L153" s="34"/>
      <c r="M153" s="34"/>
      <c r="N153" s="34"/>
    </row>
    <row r="154" spans="1:32" ht="12.75" customHeight="1" thickBot="1" x14ac:dyDescent="0.25">
      <c r="D154" s="301"/>
      <c r="E154" s="1318" t="str">
        <f>Translations!$B$647</f>
        <v>WYNIK: Wszystkie istotne kamienie milowe zostały zrealizowane?</v>
      </c>
      <c r="F154" s="1318"/>
      <c r="G154" s="1318"/>
      <c r="H154" s="1318"/>
      <c r="I154" s="1318"/>
      <c r="J154" s="1318"/>
      <c r="K154" s="1318"/>
      <c r="L154" s="537" t="str">
        <f>C_Milestones!I14</f>
        <v/>
      </c>
      <c r="M154" s="34"/>
      <c r="N154" s="34"/>
    </row>
    <row r="155" spans="1:32" ht="12.75" customHeight="1" x14ac:dyDescent="0.2">
      <c r="D155" s="301"/>
      <c r="E155" s="183"/>
      <c r="F155" s="183"/>
      <c r="G155" s="183"/>
      <c r="H155" s="183"/>
      <c r="I155" s="34"/>
      <c r="J155" s="34"/>
      <c r="K155" s="34"/>
      <c r="L155" s="34"/>
      <c r="M155" s="34"/>
      <c r="N155" s="34"/>
    </row>
    <row r="156" spans="1:32" ht="12.75" customHeight="1" x14ac:dyDescent="0.2">
      <c r="B156" s="219"/>
      <c r="C156" s="219"/>
      <c r="D156" s="328" t="str">
        <f>IF(C_Milestones!D16="","",C_Milestones!D16)</f>
        <v>Nr</v>
      </c>
      <c r="E156" s="319" t="str">
        <f>IF(C_Milestones!E16="","",C_Milestones!E16)</f>
        <v>Okres</v>
      </c>
      <c r="F156" s="1315" t="str">
        <f>IF(C_Milestones!F16="","",C_Milestones!F16)</f>
        <v>Szczegółowy opis kamienia milowego</v>
      </c>
      <c r="G156" s="1316"/>
      <c r="H156" s="1317"/>
      <c r="I156" s="538" t="str">
        <f>IF(C_Milestones!I16="","",C_Milestones!I16)</f>
        <v>KM zrealizowany</v>
      </c>
      <c r="J156" s="980" t="str">
        <f>IF(C_Milestones!J16="","",C_Milestones!J16)</f>
        <v>Uwagi</v>
      </c>
      <c r="K156" s="980" t="str">
        <f>IF(C_Milestones!K16="","",C_Milestones!K16)</f>
        <v/>
      </c>
      <c r="L156" s="980" t="str">
        <f>IF(C_Milestones!L16="","",C_Milestones!L16)</f>
        <v/>
      </c>
      <c r="M156" s="980" t="str">
        <f>IF(C_Milestones!M16="","",C_Milestones!M16)</f>
        <v/>
      </c>
      <c r="N156" s="981" t="str">
        <f>IF(C_Milestones!N16="","",C_Milestones!N16)</f>
        <v/>
      </c>
      <c r="O156" s="219"/>
    </row>
    <row r="157" spans="1:32" ht="12.75" customHeight="1" x14ac:dyDescent="0.2">
      <c r="B157" s="219"/>
      <c r="C157" s="219"/>
      <c r="D157" s="539" t="str">
        <f>IF(C_Milestones!D17="","",C_Milestones!D17)</f>
        <v/>
      </c>
      <c r="E157" s="331" t="str">
        <f>IF(C_Milestones!E17="","",C_Milestones!E17)</f>
        <v/>
      </c>
      <c r="F157" s="1069" t="str">
        <f>IF(C_Milestones!F17="","",C_Milestones!F17)</f>
        <v/>
      </c>
      <c r="G157" s="1070"/>
      <c r="H157" s="1071"/>
      <c r="I157" s="540" t="str">
        <f>IF(C_Milestones!I17="","",C_Milestones!I17)</f>
        <v/>
      </c>
      <c r="J157" s="951" t="str">
        <f>IF(C_Milestones!J17="","",C_Milestones!J17)</f>
        <v/>
      </c>
      <c r="K157" s="972" t="str">
        <f>IF(C_Milestones!K17="","",C_Milestones!K17)</f>
        <v/>
      </c>
      <c r="L157" s="972" t="str">
        <f>IF(C_Milestones!L17="","",C_Milestones!L17)</f>
        <v/>
      </c>
      <c r="M157" s="972" t="str">
        <f>IF(C_Milestones!M17="","",C_Milestones!M17)</f>
        <v/>
      </c>
      <c r="N157" s="952" t="str">
        <f>IF(C_Milestones!N17="","",C_Milestones!N17)</f>
        <v/>
      </c>
    </row>
    <row r="158" spans="1:32" ht="12.75" customHeight="1" x14ac:dyDescent="0.2">
      <c r="B158" s="219"/>
      <c r="C158" s="219"/>
      <c r="D158" s="541" t="str">
        <f>IF(C_Milestones!D18="","",C_Milestones!D18)</f>
        <v/>
      </c>
      <c r="E158" s="323" t="str">
        <f>IF(C_Milestones!E18="","",C_Milestones!E18)</f>
        <v/>
      </c>
      <c r="F158" s="1011" t="str">
        <f>IF(C_Milestones!F18="","",C_Milestones!F18)</f>
        <v/>
      </c>
      <c r="G158" s="1012"/>
      <c r="H158" s="1013"/>
      <c r="I158" s="542" t="str">
        <f>IF(C_Milestones!I18="","",C_Milestones!I18)</f>
        <v/>
      </c>
      <c r="J158" s="929" t="str">
        <f>IF(C_Milestones!J18="","",C_Milestones!J18)</f>
        <v/>
      </c>
      <c r="K158" s="970" t="str">
        <f>IF(C_Milestones!K18="","",C_Milestones!K18)</f>
        <v/>
      </c>
      <c r="L158" s="970" t="str">
        <f>IF(C_Milestones!L18="","",C_Milestones!L18)</f>
        <v/>
      </c>
      <c r="M158" s="970" t="str">
        <f>IF(C_Milestones!M18="","",C_Milestones!M18)</f>
        <v/>
      </c>
      <c r="N158" s="930" t="str">
        <f>IF(C_Milestones!N18="","",C_Milestones!N18)</f>
        <v/>
      </c>
      <c r="O158" s="219"/>
    </row>
    <row r="159" spans="1:32" ht="12.75" customHeight="1" x14ac:dyDescent="0.2">
      <c r="D159" s="541" t="str">
        <f>IF(C_Milestones!D19="","",C_Milestones!D19)</f>
        <v/>
      </c>
      <c r="E159" s="323" t="str">
        <f>IF(C_Milestones!E19="","",C_Milestones!E19)</f>
        <v/>
      </c>
      <c r="F159" s="1011" t="str">
        <f>IF(C_Milestones!F19="","",C_Milestones!F19)</f>
        <v/>
      </c>
      <c r="G159" s="1012"/>
      <c r="H159" s="1013"/>
      <c r="I159" s="542" t="str">
        <f>IF(C_Milestones!I19="","",C_Milestones!I19)</f>
        <v/>
      </c>
      <c r="J159" s="929" t="str">
        <f>IF(C_Milestones!J19="","",C_Milestones!J19)</f>
        <v/>
      </c>
      <c r="K159" s="970" t="str">
        <f>IF(C_Milestones!K19="","",C_Milestones!K19)</f>
        <v/>
      </c>
      <c r="L159" s="970" t="str">
        <f>IF(C_Milestones!L19="","",C_Milestones!L19)</f>
        <v/>
      </c>
      <c r="M159" s="970" t="str">
        <f>IF(C_Milestones!M19="","",C_Milestones!M19)</f>
        <v/>
      </c>
      <c r="N159" s="930" t="str">
        <f>IF(C_Milestones!N19="","",C_Milestones!N19)</f>
        <v/>
      </c>
    </row>
    <row r="160" spans="1:32" ht="12.75" customHeight="1" x14ac:dyDescent="0.2">
      <c r="D160" s="541" t="str">
        <f>IF(C_Milestones!D20="","",C_Milestones!D20)</f>
        <v/>
      </c>
      <c r="E160" s="323" t="str">
        <f>IF(C_Milestones!E20="","",C_Milestones!E20)</f>
        <v/>
      </c>
      <c r="F160" s="1011" t="str">
        <f>IF(C_Milestones!F20="","",C_Milestones!F20)</f>
        <v/>
      </c>
      <c r="G160" s="1012"/>
      <c r="H160" s="1013"/>
      <c r="I160" s="542" t="str">
        <f>IF(C_Milestones!I20="","",C_Milestones!I20)</f>
        <v/>
      </c>
      <c r="J160" s="929" t="str">
        <f>IF(C_Milestones!J20="","",C_Milestones!J20)</f>
        <v/>
      </c>
      <c r="K160" s="970" t="str">
        <f>IF(C_Milestones!K20="","",C_Milestones!K20)</f>
        <v/>
      </c>
      <c r="L160" s="970" t="str">
        <f>IF(C_Milestones!L20="","",C_Milestones!L20)</f>
        <v/>
      </c>
      <c r="M160" s="970" t="str">
        <f>IF(C_Milestones!M20="","",C_Milestones!M20)</f>
        <v/>
      </c>
      <c r="N160" s="930" t="str">
        <f>IF(C_Milestones!N20="","",C_Milestones!N20)</f>
        <v/>
      </c>
    </row>
    <row r="161" spans="4:14" ht="12.75" customHeight="1" x14ac:dyDescent="0.2">
      <c r="D161" s="541" t="str">
        <f>IF(C_Milestones!D21="","",C_Milestones!D21)</f>
        <v/>
      </c>
      <c r="E161" s="323" t="str">
        <f>IF(C_Milestones!E21="","",C_Milestones!E21)</f>
        <v/>
      </c>
      <c r="F161" s="1011" t="str">
        <f>IF(C_Milestones!F21="","",C_Milestones!F21)</f>
        <v/>
      </c>
      <c r="G161" s="1012"/>
      <c r="H161" s="1013"/>
      <c r="I161" s="542" t="str">
        <f>IF(C_Milestones!I21="","",C_Milestones!I21)</f>
        <v/>
      </c>
      <c r="J161" s="929" t="str">
        <f>IF(C_Milestones!J21="","",C_Milestones!J21)</f>
        <v/>
      </c>
      <c r="K161" s="970" t="str">
        <f>IF(C_Milestones!K21="","",C_Milestones!K21)</f>
        <v/>
      </c>
      <c r="L161" s="970" t="str">
        <f>IF(C_Milestones!L21="","",C_Milestones!L21)</f>
        <v/>
      </c>
      <c r="M161" s="970" t="str">
        <f>IF(C_Milestones!M21="","",C_Milestones!M21)</f>
        <v/>
      </c>
      <c r="N161" s="930" t="str">
        <f>IF(C_Milestones!N21="","",C_Milestones!N21)</f>
        <v/>
      </c>
    </row>
    <row r="162" spans="4:14" ht="12.75" customHeight="1" x14ac:dyDescent="0.2">
      <c r="D162" s="541" t="str">
        <f>IF(C_Milestones!D22="","",C_Milestones!D22)</f>
        <v/>
      </c>
      <c r="E162" s="323" t="str">
        <f>IF(C_Milestones!E22="","",C_Milestones!E22)</f>
        <v/>
      </c>
      <c r="F162" s="1011" t="str">
        <f>IF(C_Milestones!F22="","",C_Milestones!F22)</f>
        <v/>
      </c>
      <c r="G162" s="1012"/>
      <c r="H162" s="1013"/>
      <c r="I162" s="542" t="str">
        <f>IF(C_Milestones!I22="","",C_Milestones!I22)</f>
        <v/>
      </c>
      <c r="J162" s="929" t="str">
        <f>IF(C_Milestones!J22="","",C_Milestones!J22)</f>
        <v/>
      </c>
      <c r="K162" s="970" t="str">
        <f>IF(C_Milestones!K22="","",C_Milestones!K22)</f>
        <v/>
      </c>
      <c r="L162" s="970" t="str">
        <f>IF(C_Milestones!L22="","",C_Milestones!L22)</f>
        <v/>
      </c>
      <c r="M162" s="970" t="str">
        <f>IF(C_Milestones!M22="","",C_Milestones!M22)</f>
        <v/>
      </c>
      <c r="N162" s="930" t="str">
        <f>IF(C_Milestones!N22="","",C_Milestones!N22)</f>
        <v/>
      </c>
    </row>
    <row r="163" spans="4:14" ht="12.75" customHeight="1" x14ac:dyDescent="0.2">
      <c r="D163" s="541" t="str">
        <f>IF(C_Milestones!D23="","",C_Milestones!D23)</f>
        <v/>
      </c>
      <c r="E163" s="323" t="str">
        <f>IF(C_Milestones!E23="","",C_Milestones!E23)</f>
        <v/>
      </c>
      <c r="F163" s="1011" t="str">
        <f>IF(C_Milestones!F23="","",C_Milestones!F23)</f>
        <v/>
      </c>
      <c r="G163" s="1012"/>
      <c r="H163" s="1013"/>
      <c r="I163" s="542" t="str">
        <f>IF(C_Milestones!I23="","",C_Milestones!I23)</f>
        <v/>
      </c>
      <c r="J163" s="929" t="str">
        <f>IF(C_Milestones!J23="","",C_Milestones!J23)</f>
        <v/>
      </c>
      <c r="K163" s="970" t="str">
        <f>IF(C_Milestones!K23="","",C_Milestones!K23)</f>
        <v/>
      </c>
      <c r="L163" s="970" t="str">
        <f>IF(C_Milestones!L23="","",C_Milestones!L23)</f>
        <v/>
      </c>
      <c r="M163" s="970" t="str">
        <f>IF(C_Milestones!M23="","",C_Milestones!M23)</f>
        <v/>
      </c>
      <c r="N163" s="930" t="str">
        <f>IF(C_Milestones!N23="","",C_Milestones!N23)</f>
        <v/>
      </c>
    </row>
    <row r="164" spans="4:14" ht="12.75" customHeight="1" x14ac:dyDescent="0.2">
      <c r="D164" s="541" t="str">
        <f>IF(C_Milestones!D24="","",C_Milestones!D24)</f>
        <v/>
      </c>
      <c r="E164" s="323" t="str">
        <f>IF(C_Milestones!E24="","",C_Milestones!E24)</f>
        <v/>
      </c>
      <c r="F164" s="1011" t="str">
        <f>IF(C_Milestones!F24="","",C_Milestones!F24)</f>
        <v/>
      </c>
      <c r="G164" s="1012"/>
      <c r="H164" s="1013"/>
      <c r="I164" s="542" t="str">
        <f>IF(C_Milestones!I24="","",C_Milestones!I24)</f>
        <v/>
      </c>
      <c r="J164" s="929" t="str">
        <f>IF(C_Milestones!J24="","",C_Milestones!J24)</f>
        <v/>
      </c>
      <c r="K164" s="970" t="str">
        <f>IF(C_Milestones!K24="","",C_Milestones!K24)</f>
        <v/>
      </c>
      <c r="L164" s="970" t="str">
        <f>IF(C_Milestones!L24="","",C_Milestones!L24)</f>
        <v/>
      </c>
      <c r="M164" s="970" t="str">
        <f>IF(C_Milestones!M24="","",C_Milestones!M24)</f>
        <v/>
      </c>
      <c r="N164" s="930" t="str">
        <f>IF(C_Milestones!N24="","",C_Milestones!N24)</f>
        <v/>
      </c>
    </row>
    <row r="165" spans="4:14" ht="12.75" customHeight="1" x14ac:dyDescent="0.2">
      <c r="D165" s="541" t="str">
        <f>IF(C_Milestones!D25="","",C_Milestones!D25)</f>
        <v/>
      </c>
      <c r="E165" s="323" t="str">
        <f>IF(C_Milestones!E25="","",C_Milestones!E25)</f>
        <v/>
      </c>
      <c r="F165" s="1011" t="str">
        <f>IF(C_Milestones!F25="","",C_Milestones!F25)</f>
        <v/>
      </c>
      <c r="G165" s="1012"/>
      <c r="H165" s="1013"/>
      <c r="I165" s="542" t="str">
        <f>IF(C_Milestones!I25="","",C_Milestones!I25)</f>
        <v/>
      </c>
      <c r="J165" s="929" t="str">
        <f>IF(C_Milestones!J25="","",C_Milestones!J25)</f>
        <v/>
      </c>
      <c r="K165" s="970" t="str">
        <f>IF(C_Milestones!K25="","",C_Milestones!K25)</f>
        <v/>
      </c>
      <c r="L165" s="970" t="str">
        <f>IF(C_Milestones!L25="","",C_Milestones!L25)</f>
        <v/>
      </c>
      <c r="M165" s="970" t="str">
        <f>IF(C_Milestones!M25="","",C_Milestones!M25)</f>
        <v/>
      </c>
      <c r="N165" s="930" t="str">
        <f>IF(C_Milestones!N25="","",C_Milestones!N25)</f>
        <v/>
      </c>
    </row>
    <row r="166" spans="4:14" ht="12.75" customHeight="1" x14ac:dyDescent="0.2">
      <c r="D166" s="541" t="str">
        <f>IF(C_Milestones!D26="","",C_Milestones!D26)</f>
        <v/>
      </c>
      <c r="E166" s="323" t="str">
        <f>IF(C_Milestones!E26="","",C_Milestones!E26)</f>
        <v/>
      </c>
      <c r="F166" s="1011" t="str">
        <f>IF(C_Milestones!F26="","",C_Milestones!F26)</f>
        <v/>
      </c>
      <c r="G166" s="1012"/>
      <c r="H166" s="1013"/>
      <c r="I166" s="542" t="str">
        <f>IF(C_Milestones!I26="","",C_Milestones!I26)</f>
        <v/>
      </c>
      <c r="J166" s="929" t="str">
        <f>IF(C_Milestones!J26="","",C_Milestones!J26)</f>
        <v/>
      </c>
      <c r="K166" s="970" t="str">
        <f>IF(C_Milestones!K26="","",C_Milestones!K26)</f>
        <v/>
      </c>
      <c r="L166" s="970" t="str">
        <f>IF(C_Milestones!L26="","",C_Milestones!L26)</f>
        <v/>
      </c>
      <c r="M166" s="970" t="str">
        <f>IF(C_Milestones!M26="","",C_Milestones!M26)</f>
        <v/>
      </c>
      <c r="N166" s="930" t="str">
        <f>IF(C_Milestones!N26="","",C_Milestones!N26)</f>
        <v/>
      </c>
    </row>
    <row r="167" spans="4:14" ht="12.75" customHeight="1" x14ac:dyDescent="0.2">
      <c r="D167" s="541" t="str">
        <f>IF(C_Milestones!D27="","",C_Milestones!D27)</f>
        <v/>
      </c>
      <c r="E167" s="323" t="str">
        <f>IF(C_Milestones!E27="","",C_Milestones!E27)</f>
        <v/>
      </c>
      <c r="F167" s="1011" t="str">
        <f>IF(C_Milestones!F27="","",C_Milestones!F27)</f>
        <v/>
      </c>
      <c r="G167" s="1012"/>
      <c r="H167" s="1013"/>
      <c r="I167" s="542" t="str">
        <f>IF(C_Milestones!I27="","",C_Milestones!I27)</f>
        <v/>
      </c>
      <c r="J167" s="929" t="str">
        <f>IF(C_Milestones!J27="","",C_Milestones!J27)</f>
        <v/>
      </c>
      <c r="K167" s="970" t="str">
        <f>IF(C_Milestones!K27="","",C_Milestones!K27)</f>
        <v/>
      </c>
      <c r="L167" s="970" t="str">
        <f>IF(C_Milestones!L27="","",C_Milestones!L27)</f>
        <v/>
      </c>
      <c r="M167" s="970" t="str">
        <f>IF(C_Milestones!M27="","",C_Milestones!M27)</f>
        <v/>
      </c>
      <c r="N167" s="930" t="str">
        <f>IF(C_Milestones!N27="","",C_Milestones!N27)</f>
        <v/>
      </c>
    </row>
    <row r="168" spans="4:14" ht="12.75" customHeight="1" x14ac:dyDescent="0.2">
      <c r="D168" s="541" t="str">
        <f>IF(C_Milestones!D28="","",C_Milestones!D28)</f>
        <v/>
      </c>
      <c r="E168" s="323" t="str">
        <f>IF(C_Milestones!E28="","",C_Milestones!E28)</f>
        <v/>
      </c>
      <c r="F168" s="1011" t="str">
        <f>IF(C_Milestones!F28="","",C_Milestones!F28)</f>
        <v/>
      </c>
      <c r="G168" s="1012"/>
      <c r="H168" s="1013"/>
      <c r="I168" s="542" t="str">
        <f>IF(C_Milestones!I28="","",C_Milestones!I28)</f>
        <v/>
      </c>
      <c r="J168" s="929" t="str">
        <f>IF(C_Milestones!J28="","",C_Milestones!J28)</f>
        <v/>
      </c>
      <c r="K168" s="970" t="str">
        <f>IF(C_Milestones!K28="","",C_Milestones!K28)</f>
        <v/>
      </c>
      <c r="L168" s="970" t="str">
        <f>IF(C_Milestones!L28="","",C_Milestones!L28)</f>
        <v/>
      </c>
      <c r="M168" s="970" t="str">
        <f>IF(C_Milestones!M28="","",C_Milestones!M28)</f>
        <v/>
      </c>
      <c r="N168" s="930" t="str">
        <f>IF(C_Milestones!N28="","",C_Milestones!N28)</f>
        <v/>
      </c>
    </row>
    <row r="169" spans="4:14" ht="12.75" customHeight="1" x14ac:dyDescent="0.2">
      <c r="D169" s="541" t="str">
        <f>IF(C_Milestones!D29="","",C_Milestones!D29)</f>
        <v/>
      </c>
      <c r="E169" s="323" t="str">
        <f>IF(C_Milestones!E29="","",C_Milestones!E29)</f>
        <v/>
      </c>
      <c r="F169" s="1011" t="str">
        <f>IF(C_Milestones!F29="","",C_Milestones!F29)</f>
        <v/>
      </c>
      <c r="G169" s="1012"/>
      <c r="H169" s="1013"/>
      <c r="I169" s="542" t="str">
        <f>IF(C_Milestones!I29="","",C_Milestones!I29)</f>
        <v/>
      </c>
      <c r="J169" s="929" t="str">
        <f>IF(C_Milestones!J29="","",C_Milestones!J29)</f>
        <v/>
      </c>
      <c r="K169" s="970" t="str">
        <f>IF(C_Milestones!K29="","",C_Milestones!K29)</f>
        <v/>
      </c>
      <c r="L169" s="970" t="str">
        <f>IF(C_Milestones!L29="","",C_Milestones!L29)</f>
        <v/>
      </c>
      <c r="M169" s="970" t="str">
        <f>IF(C_Milestones!M29="","",C_Milestones!M29)</f>
        <v/>
      </c>
      <c r="N169" s="930" t="str">
        <f>IF(C_Milestones!N29="","",C_Milestones!N29)</f>
        <v/>
      </c>
    </row>
    <row r="170" spans="4:14" ht="12.75" customHeight="1" x14ac:dyDescent="0.2">
      <c r="D170" s="541" t="str">
        <f>IF(C_Milestones!D30="","",C_Milestones!D30)</f>
        <v/>
      </c>
      <c r="E170" s="323" t="str">
        <f>IF(C_Milestones!E30="","",C_Milestones!E30)</f>
        <v/>
      </c>
      <c r="F170" s="1011" t="str">
        <f>IF(C_Milestones!F30="","",C_Milestones!F30)</f>
        <v/>
      </c>
      <c r="G170" s="1012"/>
      <c r="H170" s="1013"/>
      <c r="I170" s="542" t="str">
        <f>IF(C_Milestones!I30="","",C_Milestones!I30)</f>
        <v/>
      </c>
      <c r="J170" s="929" t="str">
        <f>IF(C_Milestones!J30="","",C_Milestones!J30)</f>
        <v/>
      </c>
      <c r="K170" s="970" t="str">
        <f>IF(C_Milestones!K30="","",C_Milestones!K30)</f>
        <v/>
      </c>
      <c r="L170" s="970" t="str">
        <f>IF(C_Milestones!L30="","",C_Milestones!L30)</f>
        <v/>
      </c>
      <c r="M170" s="970" t="str">
        <f>IF(C_Milestones!M30="","",C_Milestones!M30)</f>
        <v/>
      </c>
      <c r="N170" s="930" t="str">
        <f>IF(C_Milestones!N30="","",C_Milestones!N30)</f>
        <v/>
      </c>
    </row>
    <row r="171" spans="4:14" ht="12.75" customHeight="1" x14ac:dyDescent="0.2">
      <c r="D171" s="541" t="str">
        <f>IF(C_Milestones!D31="","",C_Milestones!D31)</f>
        <v/>
      </c>
      <c r="E171" s="323" t="str">
        <f>IF(C_Milestones!E31="","",C_Milestones!E31)</f>
        <v/>
      </c>
      <c r="F171" s="1011" t="str">
        <f>IF(C_Milestones!F31="","",C_Milestones!F31)</f>
        <v/>
      </c>
      <c r="G171" s="1012"/>
      <c r="H171" s="1013"/>
      <c r="I171" s="542" t="str">
        <f>IF(C_Milestones!I31="","",C_Milestones!I31)</f>
        <v/>
      </c>
      <c r="J171" s="929" t="str">
        <f>IF(C_Milestones!J31="","",C_Milestones!J31)</f>
        <v/>
      </c>
      <c r="K171" s="970" t="str">
        <f>IF(C_Milestones!K31="","",C_Milestones!K31)</f>
        <v/>
      </c>
      <c r="L171" s="970" t="str">
        <f>IF(C_Milestones!L31="","",C_Milestones!L31)</f>
        <v/>
      </c>
      <c r="M171" s="970" t="str">
        <f>IF(C_Milestones!M31="","",C_Milestones!M31)</f>
        <v/>
      </c>
      <c r="N171" s="930" t="str">
        <f>IF(C_Milestones!N31="","",C_Milestones!N31)</f>
        <v/>
      </c>
    </row>
    <row r="172" spans="4:14" ht="12.75" customHeight="1" x14ac:dyDescent="0.2">
      <c r="D172" s="541" t="str">
        <f>IF(C_Milestones!D32="","",C_Milestones!D32)</f>
        <v/>
      </c>
      <c r="E172" s="323" t="str">
        <f>IF(C_Milestones!E32="","",C_Milestones!E32)</f>
        <v/>
      </c>
      <c r="F172" s="1011" t="str">
        <f>IF(C_Milestones!F32="","",C_Milestones!F32)</f>
        <v/>
      </c>
      <c r="G172" s="1012"/>
      <c r="H172" s="1013"/>
      <c r="I172" s="542" t="str">
        <f>IF(C_Milestones!I32="","",C_Milestones!I32)</f>
        <v/>
      </c>
      <c r="J172" s="929" t="str">
        <f>IF(C_Milestones!J32="","",C_Milestones!J32)</f>
        <v/>
      </c>
      <c r="K172" s="970" t="str">
        <f>IF(C_Milestones!K32="","",C_Milestones!K32)</f>
        <v/>
      </c>
      <c r="L172" s="970" t="str">
        <f>IF(C_Milestones!L32="","",C_Milestones!L32)</f>
        <v/>
      </c>
      <c r="M172" s="970" t="str">
        <f>IF(C_Milestones!M32="","",C_Milestones!M32)</f>
        <v/>
      </c>
      <c r="N172" s="930" t="str">
        <f>IF(C_Milestones!N32="","",C_Milestones!N32)</f>
        <v/>
      </c>
    </row>
    <row r="173" spans="4:14" ht="12.75" customHeight="1" x14ac:dyDescent="0.2">
      <c r="D173" s="541" t="str">
        <f>IF(C_Milestones!D33="","",C_Milestones!D33)</f>
        <v/>
      </c>
      <c r="E173" s="323" t="str">
        <f>IF(C_Milestones!E33="","",C_Milestones!E33)</f>
        <v/>
      </c>
      <c r="F173" s="1011" t="str">
        <f>IF(C_Milestones!F33="","",C_Milestones!F33)</f>
        <v/>
      </c>
      <c r="G173" s="1012"/>
      <c r="H173" s="1013"/>
      <c r="I173" s="542" t="str">
        <f>IF(C_Milestones!I33="","",C_Milestones!I33)</f>
        <v/>
      </c>
      <c r="J173" s="929" t="str">
        <f>IF(C_Milestones!J33="","",C_Milestones!J33)</f>
        <v/>
      </c>
      <c r="K173" s="970" t="str">
        <f>IF(C_Milestones!K33="","",C_Milestones!K33)</f>
        <v/>
      </c>
      <c r="L173" s="970" t="str">
        <f>IF(C_Milestones!L33="","",C_Milestones!L33)</f>
        <v/>
      </c>
      <c r="M173" s="970" t="str">
        <f>IF(C_Milestones!M33="","",C_Milestones!M33)</f>
        <v/>
      </c>
      <c r="N173" s="930" t="str">
        <f>IF(C_Milestones!N33="","",C_Milestones!N33)</f>
        <v/>
      </c>
    </row>
    <row r="174" spans="4:14" ht="12.75" customHeight="1" x14ac:dyDescent="0.2">
      <c r="D174" s="541" t="str">
        <f>IF(C_Milestones!D34="","",C_Milestones!D34)</f>
        <v/>
      </c>
      <c r="E174" s="323" t="str">
        <f>IF(C_Milestones!E34="","",C_Milestones!E34)</f>
        <v/>
      </c>
      <c r="F174" s="1011" t="str">
        <f>IF(C_Milestones!F34="","",C_Milestones!F34)</f>
        <v/>
      </c>
      <c r="G174" s="1012"/>
      <c r="H174" s="1013"/>
      <c r="I174" s="542" t="str">
        <f>IF(C_Milestones!I34="","",C_Milestones!I34)</f>
        <v/>
      </c>
      <c r="J174" s="929" t="str">
        <f>IF(C_Milestones!J34="","",C_Milestones!J34)</f>
        <v/>
      </c>
      <c r="K174" s="970" t="str">
        <f>IF(C_Milestones!K34="","",C_Milestones!K34)</f>
        <v/>
      </c>
      <c r="L174" s="970" t="str">
        <f>IF(C_Milestones!L34="","",C_Milestones!L34)</f>
        <v/>
      </c>
      <c r="M174" s="970" t="str">
        <f>IF(C_Milestones!M34="","",C_Milestones!M34)</f>
        <v/>
      </c>
      <c r="N174" s="930" t="str">
        <f>IF(C_Milestones!N34="","",C_Milestones!N34)</f>
        <v/>
      </c>
    </row>
    <row r="175" spans="4:14" ht="12.75" customHeight="1" x14ac:dyDescent="0.2">
      <c r="D175" s="541" t="str">
        <f>IF(C_Milestones!D35="","",C_Milestones!D35)</f>
        <v/>
      </c>
      <c r="E175" s="323" t="str">
        <f>IF(C_Milestones!E35="","",C_Milestones!E35)</f>
        <v/>
      </c>
      <c r="F175" s="1011" t="str">
        <f>IF(C_Milestones!F35="","",C_Milestones!F35)</f>
        <v/>
      </c>
      <c r="G175" s="1012"/>
      <c r="H175" s="1013"/>
      <c r="I175" s="542" t="str">
        <f>IF(C_Milestones!I35="","",C_Milestones!I35)</f>
        <v/>
      </c>
      <c r="J175" s="929" t="str">
        <f>IF(C_Milestones!J35="","",C_Milestones!J35)</f>
        <v/>
      </c>
      <c r="K175" s="970" t="str">
        <f>IF(C_Milestones!K35="","",C_Milestones!K35)</f>
        <v/>
      </c>
      <c r="L175" s="970" t="str">
        <f>IF(C_Milestones!L35="","",C_Milestones!L35)</f>
        <v/>
      </c>
      <c r="M175" s="970" t="str">
        <f>IF(C_Milestones!M35="","",C_Milestones!M35)</f>
        <v/>
      </c>
      <c r="N175" s="930" t="str">
        <f>IF(C_Milestones!N35="","",C_Milestones!N35)</f>
        <v/>
      </c>
    </row>
    <row r="176" spans="4:14" ht="12.75" customHeight="1" x14ac:dyDescent="0.2">
      <c r="D176" s="541" t="str">
        <f>IF(C_Milestones!D36="","",C_Milestones!D36)</f>
        <v/>
      </c>
      <c r="E176" s="323" t="str">
        <f>IF(C_Milestones!E36="","",C_Milestones!E36)</f>
        <v/>
      </c>
      <c r="F176" s="1011" t="str">
        <f>IF(C_Milestones!F36="","",C_Milestones!F36)</f>
        <v/>
      </c>
      <c r="G176" s="1012"/>
      <c r="H176" s="1013"/>
      <c r="I176" s="542" t="str">
        <f>IF(C_Milestones!I36="","",C_Milestones!I36)</f>
        <v/>
      </c>
      <c r="J176" s="929" t="str">
        <f>IF(C_Milestones!J36="","",C_Milestones!J36)</f>
        <v/>
      </c>
      <c r="K176" s="970" t="str">
        <f>IF(C_Milestones!K36="","",C_Milestones!K36)</f>
        <v/>
      </c>
      <c r="L176" s="970" t="str">
        <f>IF(C_Milestones!L36="","",C_Milestones!L36)</f>
        <v/>
      </c>
      <c r="M176" s="970" t="str">
        <f>IF(C_Milestones!M36="","",C_Milestones!M36)</f>
        <v/>
      </c>
      <c r="N176" s="930" t="str">
        <f>IF(C_Milestones!N36="","",C_Milestones!N36)</f>
        <v/>
      </c>
    </row>
    <row r="177" spans="2:15" ht="12.75" customHeight="1" x14ac:dyDescent="0.2">
      <c r="D177" s="541" t="str">
        <f>IF(C_Milestones!D37="","",C_Milestones!D37)</f>
        <v/>
      </c>
      <c r="E177" s="323" t="str">
        <f>IF(C_Milestones!E37="","",C_Milestones!E37)</f>
        <v/>
      </c>
      <c r="F177" s="1011" t="str">
        <f>IF(C_Milestones!F37="","",C_Milestones!F37)</f>
        <v/>
      </c>
      <c r="G177" s="1012"/>
      <c r="H177" s="1013"/>
      <c r="I177" s="542" t="str">
        <f>IF(C_Milestones!I37="","",C_Milestones!I37)</f>
        <v/>
      </c>
      <c r="J177" s="929" t="str">
        <f>IF(C_Milestones!J37="","",C_Milestones!J37)</f>
        <v/>
      </c>
      <c r="K177" s="970" t="str">
        <f>IF(C_Milestones!K37="","",C_Milestones!K37)</f>
        <v/>
      </c>
      <c r="L177" s="970" t="str">
        <f>IF(C_Milestones!L37="","",C_Milestones!L37)</f>
        <v/>
      </c>
      <c r="M177" s="970" t="str">
        <f>IF(C_Milestones!M37="","",C_Milestones!M37)</f>
        <v/>
      </c>
      <c r="N177" s="930" t="str">
        <f>IF(C_Milestones!N37="","",C_Milestones!N37)</f>
        <v/>
      </c>
    </row>
    <row r="178" spans="2:15" ht="12.75" customHeight="1" x14ac:dyDescent="0.2">
      <c r="D178" s="541" t="str">
        <f>IF(C_Milestones!D38="","",C_Milestones!D38)</f>
        <v/>
      </c>
      <c r="E178" s="323" t="str">
        <f>IF(C_Milestones!E38="","",C_Milestones!E38)</f>
        <v/>
      </c>
      <c r="F178" s="1011" t="str">
        <f>IF(C_Milestones!F38="","",C_Milestones!F38)</f>
        <v/>
      </c>
      <c r="G178" s="1012"/>
      <c r="H178" s="1013"/>
      <c r="I178" s="542" t="str">
        <f>IF(C_Milestones!I38="","",C_Milestones!I38)</f>
        <v/>
      </c>
      <c r="J178" s="929" t="str">
        <f>IF(C_Milestones!J38="","",C_Milestones!J38)</f>
        <v/>
      </c>
      <c r="K178" s="970" t="str">
        <f>IF(C_Milestones!K38="","",C_Milestones!K38)</f>
        <v/>
      </c>
      <c r="L178" s="970" t="str">
        <f>IF(C_Milestones!L38="","",C_Milestones!L38)</f>
        <v/>
      </c>
      <c r="M178" s="970" t="str">
        <f>IF(C_Milestones!M38="","",C_Milestones!M38)</f>
        <v/>
      </c>
      <c r="N178" s="930" t="str">
        <f>IF(C_Milestones!N38="","",C_Milestones!N38)</f>
        <v/>
      </c>
    </row>
    <row r="179" spans="2:15" ht="12.75" customHeight="1" x14ac:dyDescent="0.2">
      <c r="D179" s="541" t="str">
        <f>IF(C_Milestones!D39="","",C_Milestones!D39)</f>
        <v/>
      </c>
      <c r="E179" s="323" t="str">
        <f>IF(C_Milestones!E39="","",C_Milestones!E39)</f>
        <v/>
      </c>
      <c r="F179" s="1011" t="str">
        <f>IF(C_Milestones!F39="","",C_Milestones!F39)</f>
        <v/>
      </c>
      <c r="G179" s="1012"/>
      <c r="H179" s="1013"/>
      <c r="I179" s="542" t="str">
        <f>IF(C_Milestones!I39="","",C_Milestones!I39)</f>
        <v/>
      </c>
      <c r="J179" s="929" t="str">
        <f>IF(C_Milestones!J39="","",C_Milestones!J39)</f>
        <v/>
      </c>
      <c r="K179" s="970" t="str">
        <f>IF(C_Milestones!K39="","",C_Milestones!K39)</f>
        <v/>
      </c>
      <c r="L179" s="970" t="str">
        <f>IF(C_Milestones!L39="","",C_Milestones!L39)</f>
        <v/>
      </c>
      <c r="M179" s="970" t="str">
        <f>IF(C_Milestones!M39="","",C_Milestones!M39)</f>
        <v/>
      </c>
      <c r="N179" s="930" t="str">
        <f>IF(C_Milestones!N39="","",C_Milestones!N39)</f>
        <v/>
      </c>
    </row>
    <row r="180" spans="2:15" ht="12.75" customHeight="1" x14ac:dyDescent="0.2">
      <c r="D180" s="541" t="str">
        <f>IF(C_Milestones!D40="","",C_Milestones!D40)</f>
        <v/>
      </c>
      <c r="E180" s="323" t="str">
        <f>IF(C_Milestones!E40="","",C_Milestones!E40)</f>
        <v/>
      </c>
      <c r="F180" s="1011" t="str">
        <f>IF(C_Milestones!F40="","",C_Milestones!F40)</f>
        <v/>
      </c>
      <c r="G180" s="1012"/>
      <c r="H180" s="1013"/>
      <c r="I180" s="542" t="str">
        <f>IF(C_Milestones!I40="","",C_Milestones!I40)</f>
        <v/>
      </c>
      <c r="J180" s="929" t="str">
        <f>IF(C_Milestones!J40="","",C_Milestones!J40)</f>
        <v/>
      </c>
      <c r="K180" s="970" t="str">
        <f>IF(C_Milestones!K40="","",C_Milestones!K40)</f>
        <v/>
      </c>
      <c r="L180" s="970" t="str">
        <f>IF(C_Milestones!L40="","",C_Milestones!L40)</f>
        <v/>
      </c>
      <c r="M180" s="970" t="str">
        <f>IF(C_Milestones!M40="","",C_Milestones!M40)</f>
        <v/>
      </c>
      <c r="N180" s="930" t="str">
        <f>IF(C_Milestones!N40="","",C_Milestones!N40)</f>
        <v/>
      </c>
    </row>
    <row r="181" spans="2:15" ht="12.75" customHeight="1" x14ac:dyDescent="0.2">
      <c r="D181" s="541" t="str">
        <f>IF(C_Milestones!D41="","",C_Milestones!D41)</f>
        <v/>
      </c>
      <c r="E181" s="323" t="str">
        <f>IF(C_Milestones!E41="","",C_Milestones!E41)</f>
        <v/>
      </c>
      <c r="F181" s="1011" t="str">
        <f>IF(C_Milestones!F41="","",C_Milestones!F41)</f>
        <v/>
      </c>
      <c r="G181" s="1012"/>
      <c r="H181" s="1013"/>
      <c r="I181" s="542" t="str">
        <f>IF(C_Milestones!I41="","",C_Milestones!I41)</f>
        <v/>
      </c>
      <c r="J181" s="929" t="str">
        <f>IF(C_Milestones!J41="","",C_Milestones!J41)</f>
        <v/>
      </c>
      <c r="K181" s="970" t="str">
        <f>IF(C_Milestones!K41="","",C_Milestones!K41)</f>
        <v/>
      </c>
      <c r="L181" s="970" t="str">
        <f>IF(C_Milestones!L41="","",C_Milestones!L41)</f>
        <v/>
      </c>
      <c r="M181" s="970" t="str">
        <f>IF(C_Milestones!M41="","",C_Milestones!M41)</f>
        <v/>
      </c>
      <c r="N181" s="930" t="str">
        <f>IF(C_Milestones!N41="","",C_Milestones!N41)</f>
        <v/>
      </c>
    </row>
    <row r="182" spans="2:15" ht="12.75" customHeight="1" x14ac:dyDescent="0.2">
      <c r="D182" s="541" t="str">
        <f>IF(C_Milestones!D42="","",C_Milestones!D42)</f>
        <v/>
      </c>
      <c r="E182" s="323" t="str">
        <f>IF(C_Milestones!E42="","",C_Milestones!E42)</f>
        <v/>
      </c>
      <c r="F182" s="1011" t="str">
        <f>IF(C_Milestones!F42="","",C_Milestones!F42)</f>
        <v/>
      </c>
      <c r="G182" s="1012"/>
      <c r="H182" s="1013"/>
      <c r="I182" s="542" t="str">
        <f>IF(C_Milestones!I42="","",C_Milestones!I42)</f>
        <v/>
      </c>
      <c r="J182" s="929" t="str">
        <f>IF(C_Milestones!J42="","",C_Milestones!J42)</f>
        <v/>
      </c>
      <c r="K182" s="970" t="str">
        <f>IF(C_Milestones!K42="","",C_Milestones!K42)</f>
        <v/>
      </c>
      <c r="L182" s="970" t="str">
        <f>IF(C_Milestones!L42="","",C_Milestones!L42)</f>
        <v/>
      </c>
      <c r="M182" s="970" t="str">
        <f>IF(C_Milestones!M42="","",C_Milestones!M42)</f>
        <v/>
      </c>
      <c r="N182" s="930" t="str">
        <f>IF(C_Milestones!N42="","",C_Milestones!N42)</f>
        <v/>
      </c>
    </row>
    <row r="183" spans="2:15" ht="12.75" customHeight="1" x14ac:dyDescent="0.2">
      <c r="D183" s="541" t="str">
        <f>IF(C_Milestones!D43="","",C_Milestones!D43)</f>
        <v/>
      </c>
      <c r="E183" s="323" t="str">
        <f>IF(C_Milestones!E43="","",C_Milestones!E43)</f>
        <v/>
      </c>
      <c r="F183" s="1011" t="str">
        <f>IF(C_Milestones!F43="","",C_Milestones!F43)</f>
        <v/>
      </c>
      <c r="G183" s="1012"/>
      <c r="H183" s="1013"/>
      <c r="I183" s="542" t="str">
        <f>IF(C_Milestones!I43="","",C_Milestones!I43)</f>
        <v/>
      </c>
      <c r="J183" s="929" t="str">
        <f>IF(C_Milestones!J43="","",C_Milestones!J43)</f>
        <v/>
      </c>
      <c r="K183" s="970" t="str">
        <f>IF(C_Milestones!K43="","",C_Milestones!K43)</f>
        <v/>
      </c>
      <c r="L183" s="970" t="str">
        <f>IF(C_Milestones!L43="","",C_Milestones!L43)</f>
        <v/>
      </c>
      <c r="M183" s="970" t="str">
        <f>IF(C_Milestones!M43="","",C_Milestones!M43)</f>
        <v/>
      </c>
      <c r="N183" s="930" t="str">
        <f>IF(C_Milestones!N43="","",C_Milestones!N43)</f>
        <v/>
      </c>
    </row>
    <row r="184" spans="2:15" ht="12.75" customHeight="1" x14ac:dyDescent="0.2">
      <c r="D184" s="541" t="str">
        <f>IF(C_Milestones!D44="","",C_Milestones!D44)</f>
        <v/>
      </c>
      <c r="E184" s="323" t="str">
        <f>IF(C_Milestones!E44="","",C_Milestones!E44)</f>
        <v/>
      </c>
      <c r="F184" s="1011" t="str">
        <f>IF(C_Milestones!F44="","",C_Milestones!F44)</f>
        <v/>
      </c>
      <c r="G184" s="1012"/>
      <c r="H184" s="1013"/>
      <c r="I184" s="542" t="str">
        <f>IF(C_Milestones!I44="","",C_Milestones!I44)</f>
        <v/>
      </c>
      <c r="J184" s="929" t="str">
        <f>IF(C_Milestones!J44="","",C_Milestones!J44)</f>
        <v/>
      </c>
      <c r="K184" s="970" t="str">
        <f>IF(C_Milestones!K44="","",C_Milestones!K44)</f>
        <v/>
      </c>
      <c r="L184" s="970" t="str">
        <f>IF(C_Milestones!L44="","",C_Milestones!L44)</f>
        <v/>
      </c>
      <c r="M184" s="970" t="str">
        <f>IF(C_Milestones!M44="","",C_Milestones!M44)</f>
        <v/>
      </c>
      <c r="N184" s="930" t="str">
        <f>IF(C_Milestones!N44="","",C_Milestones!N44)</f>
        <v/>
      </c>
    </row>
    <row r="185" spans="2:15" ht="12.75" customHeight="1" x14ac:dyDescent="0.2">
      <c r="D185" s="541" t="str">
        <f>IF(C_Milestones!D45="","",C_Milestones!D45)</f>
        <v/>
      </c>
      <c r="E185" s="323" t="str">
        <f>IF(C_Milestones!E45="","",C_Milestones!E45)</f>
        <v/>
      </c>
      <c r="F185" s="1011" t="str">
        <f>IF(C_Milestones!F45="","",C_Milestones!F45)</f>
        <v/>
      </c>
      <c r="G185" s="1012"/>
      <c r="H185" s="1013"/>
      <c r="I185" s="542" t="str">
        <f>IF(C_Milestones!I45="","",C_Milestones!I45)</f>
        <v/>
      </c>
      <c r="J185" s="929" t="str">
        <f>IF(C_Milestones!J45="","",C_Milestones!J45)</f>
        <v/>
      </c>
      <c r="K185" s="970" t="str">
        <f>IF(C_Milestones!K45="","",C_Milestones!K45)</f>
        <v/>
      </c>
      <c r="L185" s="970" t="str">
        <f>IF(C_Milestones!L45="","",C_Milestones!L45)</f>
        <v/>
      </c>
      <c r="M185" s="970" t="str">
        <f>IF(C_Milestones!M45="","",C_Milestones!M45)</f>
        <v/>
      </c>
      <c r="N185" s="930" t="str">
        <f>IF(C_Milestones!N45="","",C_Milestones!N45)</f>
        <v/>
      </c>
    </row>
    <row r="186" spans="2:15" ht="12.75" customHeight="1" x14ac:dyDescent="0.2">
      <c r="D186" s="543" t="str">
        <f>IF(C_Milestones!D46="","",C_Milestones!D46)</f>
        <v/>
      </c>
      <c r="E186" s="324" t="str">
        <f>IF(C_Milestones!E46="","",C_Milestones!E46)</f>
        <v/>
      </c>
      <c r="F186" s="1014" t="str">
        <f>IF(C_Milestones!F46="","",C_Milestones!F46)</f>
        <v/>
      </c>
      <c r="G186" s="1015"/>
      <c r="H186" s="1016"/>
      <c r="I186" s="544" t="str">
        <f>IF(C_Milestones!I46="","",C_Milestones!I46)</f>
        <v/>
      </c>
      <c r="J186" s="949" t="str">
        <f>IF(C_Milestones!J46="","",C_Milestones!J46)</f>
        <v/>
      </c>
      <c r="K186" s="971" t="str">
        <f>IF(C_Milestones!K46="","",C_Milestones!K46)</f>
        <v/>
      </c>
      <c r="L186" s="971" t="str">
        <f>IF(C_Milestones!L46="","",C_Milestones!L46)</f>
        <v/>
      </c>
      <c r="M186" s="971" t="str">
        <f>IF(C_Milestones!M46="","",C_Milestones!M46)</f>
        <v/>
      </c>
      <c r="N186" s="950" t="str">
        <f>IF(C_Milestones!N46="","",C_Milestones!N46)</f>
        <v/>
      </c>
    </row>
    <row r="187" spans="2:15" ht="5.0999999999999996" customHeight="1" x14ac:dyDescent="0.2">
      <c r="B187" s="219"/>
      <c r="C187" s="302"/>
      <c r="D187" s="303"/>
      <c r="E187" s="304"/>
      <c r="F187" s="304"/>
      <c r="G187" s="304"/>
      <c r="H187" s="304"/>
      <c r="I187" s="304"/>
      <c r="J187" s="304"/>
      <c r="K187" s="304"/>
      <c r="L187" s="304"/>
      <c r="M187" s="304"/>
      <c r="N187" s="304"/>
      <c r="O187" s="219"/>
    </row>
    <row r="188" spans="2:15" ht="12.75" customHeight="1" x14ac:dyDescent="0.2">
      <c r="B188" s="219"/>
      <c r="C188" s="302"/>
      <c r="D188" s="247" t="s">
        <v>115</v>
      </c>
      <c r="E188" s="978" t="str">
        <f>Translations!$B$648</f>
        <v>Wykres Gantta (pobrany z PNK)</v>
      </c>
      <c r="F188" s="1007"/>
      <c r="G188" s="1007"/>
      <c r="H188" s="1007"/>
      <c r="I188" s="1007"/>
      <c r="J188" s="1007"/>
      <c r="K188" s="1007"/>
      <c r="L188" s="1007"/>
      <c r="M188" s="1007"/>
      <c r="N188" s="1007"/>
    </row>
    <row r="189" spans="2:15" ht="5.0999999999999996" customHeight="1" x14ac:dyDescent="0.2">
      <c r="B189" s="219"/>
      <c r="C189" s="302"/>
      <c r="D189" s="303"/>
      <c r="E189" s="304"/>
      <c r="F189" s="304"/>
      <c r="G189" s="304"/>
      <c r="H189" s="304"/>
      <c r="I189" s="304"/>
      <c r="J189" s="304"/>
      <c r="K189" s="304"/>
      <c r="L189" s="304"/>
      <c r="M189" s="304"/>
      <c r="N189" s="304"/>
      <c r="O189" s="219"/>
    </row>
    <row r="190" spans="2:15" ht="12.75" customHeight="1" x14ac:dyDescent="0.2">
      <c r="B190" s="219"/>
      <c r="D190" s="247"/>
      <c r="E190" s="1017" t="str">
        <f>Translations!$B$244</f>
        <v>Kamienie milowe</v>
      </c>
      <c r="F190" s="1017"/>
      <c r="G190" s="1017"/>
      <c r="H190" s="956"/>
      <c r="I190" s="290" t="str">
        <f>c_CNPSummary!I184</f>
        <v>&lt;= 2025</v>
      </c>
      <c r="J190" s="290" t="str">
        <f>c_CNPSummary!J184</f>
        <v>2026-2030</v>
      </c>
      <c r="K190" s="290" t="str">
        <f>c_CNPSummary!K184</f>
        <v>2031-2035</v>
      </c>
      <c r="L190" s="290" t="str">
        <f>c_CNPSummary!L184</f>
        <v>2036-2040</v>
      </c>
      <c r="M190" s="290" t="str">
        <f>c_CNPSummary!M184</f>
        <v>2041-2045</v>
      </c>
      <c r="N190" s="290" t="str">
        <f>c_CNPSummary!N184</f>
        <v>2046-2050</v>
      </c>
      <c r="O190" s="219"/>
    </row>
    <row r="191" spans="2:15" ht="12.75" customHeight="1" x14ac:dyDescent="0.2">
      <c r="B191" s="219"/>
      <c r="D191" s="301">
        <v>1</v>
      </c>
      <c r="E191" s="1332" t="str">
        <f>c_CNPSummary!E185</f>
        <v/>
      </c>
      <c r="F191" s="1333"/>
      <c r="G191" s="1333"/>
      <c r="H191" s="1334"/>
      <c r="I191" s="82" t="str">
        <f>c_CNPSummary!I185</f>
        <v/>
      </c>
      <c r="J191" s="82" t="str">
        <f>c_CNPSummary!J185</f>
        <v/>
      </c>
      <c r="K191" s="82" t="str">
        <f>c_CNPSummary!K185</f>
        <v/>
      </c>
      <c r="L191" s="82" t="str">
        <f>c_CNPSummary!L185</f>
        <v/>
      </c>
      <c r="M191" s="82" t="str">
        <f>c_CNPSummary!M185</f>
        <v/>
      </c>
      <c r="N191" s="82" t="str">
        <f>c_CNPSummary!N185</f>
        <v/>
      </c>
      <c r="O191" s="219"/>
    </row>
    <row r="192" spans="2:15" ht="12.75" customHeight="1" x14ac:dyDescent="0.2">
      <c r="B192" s="219"/>
      <c r="D192" s="301">
        <v>2</v>
      </c>
      <c r="E192" s="1319" t="str">
        <f>c_CNPSummary!E186</f>
        <v/>
      </c>
      <c r="F192" s="1320"/>
      <c r="G192" s="1320"/>
      <c r="H192" s="1321"/>
      <c r="I192" s="83" t="str">
        <f>c_CNPSummary!I186</f>
        <v/>
      </c>
      <c r="J192" s="83" t="str">
        <f>c_CNPSummary!J186</f>
        <v/>
      </c>
      <c r="K192" s="83" t="str">
        <f>c_CNPSummary!K186</f>
        <v/>
      </c>
      <c r="L192" s="83" t="str">
        <f>c_CNPSummary!L186</f>
        <v/>
      </c>
      <c r="M192" s="83" t="str">
        <f>c_CNPSummary!M186</f>
        <v/>
      </c>
      <c r="N192" s="83" t="str">
        <f>c_CNPSummary!N186</f>
        <v/>
      </c>
      <c r="O192" s="219"/>
    </row>
    <row r="193" spans="2:15" ht="12.75" customHeight="1" x14ac:dyDescent="0.2">
      <c r="B193" s="219"/>
      <c r="D193" s="301">
        <v>3</v>
      </c>
      <c r="E193" s="1319" t="str">
        <f>c_CNPSummary!E187</f>
        <v/>
      </c>
      <c r="F193" s="1320"/>
      <c r="G193" s="1320"/>
      <c r="H193" s="1321"/>
      <c r="I193" s="83" t="str">
        <f>c_CNPSummary!I187</f>
        <v/>
      </c>
      <c r="J193" s="83" t="str">
        <f>c_CNPSummary!J187</f>
        <v/>
      </c>
      <c r="K193" s="83" t="str">
        <f>c_CNPSummary!K187</f>
        <v/>
      </c>
      <c r="L193" s="83" t="str">
        <f>c_CNPSummary!L187</f>
        <v/>
      </c>
      <c r="M193" s="83" t="str">
        <f>c_CNPSummary!M187</f>
        <v/>
      </c>
      <c r="N193" s="83" t="str">
        <f>c_CNPSummary!N187</f>
        <v/>
      </c>
      <c r="O193" s="219"/>
    </row>
    <row r="194" spans="2:15" ht="12.75" customHeight="1" x14ac:dyDescent="0.2">
      <c r="B194" s="219"/>
      <c r="D194" s="301">
        <v>4</v>
      </c>
      <c r="E194" s="1319" t="str">
        <f>c_CNPSummary!E188</f>
        <v/>
      </c>
      <c r="F194" s="1320"/>
      <c r="G194" s="1320"/>
      <c r="H194" s="1321"/>
      <c r="I194" s="83" t="str">
        <f>c_CNPSummary!I188</f>
        <v/>
      </c>
      <c r="J194" s="83" t="str">
        <f>c_CNPSummary!J188</f>
        <v/>
      </c>
      <c r="K194" s="83" t="str">
        <f>c_CNPSummary!K188</f>
        <v/>
      </c>
      <c r="L194" s="83" t="str">
        <f>c_CNPSummary!L188</f>
        <v/>
      </c>
      <c r="M194" s="83" t="str">
        <f>c_CNPSummary!M188</f>
        <v/>
      </c>
      <c r="N194" s="83" t="str">
        <f>c_CNPSummary!N188</f>
        <v/>
      </c>
      <c r="O194" s="219"/>
    </row>
    <row r="195" spans="2:15" ht="12.75" customHeight="1" x14ac:dyDescent="0.2">
      <c r="B195" s="219"/>
      <c r="D195" s="301">
        <v>5</v>
      </c>
      <c r="E195" s="1319" t="str">
        <f>c_CNPSummary!E189</f>
        <v/>
      </c>
      <c r="F195" s="1320"/>
      <c r="G195" s="1320"/>
      <c r="H195" s="1321"/>
      <c r="I195" s="83" t="str">
        <f>c_CNPSummary!I189</f>
        <v/>
      </c>
      <c r="J195" s="83" t="str">
        <f>c_CNPSummary!J189</f>
        <v/>
      </c>
      <c r="K195" s="83" t="str">
        <f>c_CNPSummary!K189</f>
        <v/>
      </c>
      <c r="L195" s="83" t="str">
        <f>c_CNPSummary!L189</f>
        <v/>
      </c>
      <c r="M195" s="83" t="str">
        <f>c_CNPSummary!M189</f>
        <v/>
      </c>
      <c r="N195" s="83" t="str">
        <f>c_CNPSummary!N189</f>
        <v/>
      </c>
      <c r="O195" s="219"/>
    </row>
    <row r="196" spans="2:15" ht="12.75" customHeight="1" x14ac:dyDescent="0.2">
      <c r="B196" s="219"/>
      <c r="D196" s="301">
        <v>6</v>
      </c>
      <c r="E196" s="1319" t="str">
        <f>c_CNPSummary!E190</f>
        <v/>
      </c>
      <c r="F196" s="1320"/>
      <c r="G196" s="1320"/>
      <c r="H196" s="1321"/>
      <c r="I196" s="83" t="str">
        <f>c_CNPSummary!I190</f>
        <v/>
      </c>
      <c r="J196" s="83" t="str">
        <f>c_CNPSummary!J190</f>
        <v/>
      </c>
      <c r="K196" s="83" t="str">
        <f>c_CNPSummary!K190</f>
        <v/>
      </c>
      <c r="L196" s="83" t="str">
        <f>c_CNPSummary!L190</f>
        <v/>
      </c>
      <c r="M196" s="83" t="str">
        <f>c_CNPSummary!M190</f>
        <v/>
      </c>
      <c r="N196" s="83" t="str">
        <f>c_CNPSummary!N190</f>
        <v/>
      </c>
      <c r="O196" s="219"/>
    </row>
    <row r="197" spans="2:15" ht="12.75" customHeight="1" x14ac:dyDescent="0.2">
      <c r="B197" s="219"/>
      <c r="D197" s="301">
        <v>7</v>
      </c>
      <c r="E197" s="1319" t="str">
        <f>c_CNPSummary!E191</f>
        <v/>
      </c>
      <c r="F197" s="1320"/>
      <c r="G197" s="1320"/>
      <c r="H197" s="1321"/>
      <c r="I197" s="83" t="str">
        <f>c_CNPSummary!I191</f>
        <v/>
      </c>
      <c r="J197" s="83" t="str">
        <f>c_CNPSummary!J191</f>
        <v/>
      </c>
      <c r="K197" s="83" t="str">
        <f>c_CNPSummary!K191</f>
        <v/>
      </c>
      <c r="L197" s="83" t="str">
        <f>c_CNPSummary!L191</f>
        <v/>
      </c>
      <c r="M197" s="83" t="str">
        <f>c_CNPSummary!M191</f>
        <v/>
      </c>
      <c r="N197" s="83" t="str">
        <f>c_CNPSummary!N191</f>
        <v/>
      </c>
      <c r="O197" s="219"/>
    </row>
    <row r="198" spans="2:15" ht="12.75" customHeight="1" x14ac:dyDescent="0.2">
      <c r="B198" s="219"/>
      <c r="D198" s="301">
        <v>8</v>
      </c>
      <c r="E198" s="1319" t="str">
        <f>c_CNPSummary!E192</f>
        <v/>
      </c>
      <c r="F198" s="1320"/>
      <c r="G198" s="1320"/>
      <c r="H198" s="1321"/>
      <c r="I198" s="83" t="str">
        <f>c_CNPSummary!I192</f>
        <v/>
      </c>
      <c r="J198" s="83" t="str">
        <f>c_CNPSummary!J192</f>
        <v/>
      </c>
      <c r="K198" s="83" t="str">
        <f>c_CNPSummary!K192</f>
        <v/>
      </c>
      <c r="L198" s="83" t="str">
        <f>c_CNPSummary!L192</f>
        <v/>
      </c>
      <c r="M198" s="83" t="str">
        <f>c_CNPSummary!M192</f>
        <v/>
      </c>
      <c r="N198" s="83" t="str">
        <f>c_CNPSummary!N192</f>
        <v/>
      </c>
      <c r="O198" s="219"/>
    </row>
    <row r="199" spans="2:15" ht="12.75" customHeight="1" x14ac:dyDescent="0.2">
      <c r="B199" s="219"/>
      <c r="D199" s="301">
        <v>9</v>
      </c>
      <c r="E199" s="1319" t="str">
        <f>c_CNPSummary!E193</f>
        <v/>
      </c>
      <c r="F199" s="1320"/>
      <c r="G199" s="1320"/>
      <c r="H199" s="1321"/>
      <c r="I199" s="83" t="str">
        <f>c_CNPSummary!I193</f>
        <v/>
      </c>
      <c r="J199" s="83" t="str">
        <f>c_CNPSummary!J193</f>
        <v/>
      </c>
      <c r="K199" s="83" t="str">
        <f>c_CNPSummary!K193</f>
        <v/>
      </c>
      <c r="L199" s="83" t="str">
        <f>c_CNPSummary!L193</f>
        <v/>
      </c>
      <c r="M199" s="83" t="str">
        <f>c_CNPSummary!M193</f>
        <v/>
      </c>
      <c r="N199" s="83" t="str">
        <f>c_CNPSummary!N193</f>
        <v/>
      </c>
      <c r="O199" s="219"/>
    </row>
    <row r="200" spans="2:15" ht="12.75" customHeight="1" x14ac:dyDescent="0.2">
      <c r="B200" s="219"/>
      <c r="D200" s="301">
        <v>10</v>
      </c>
      <c r="E200" s="1319" t="str">
        <f>c_CNPSummary!E194</f>
        <v/>
      </c>
      <c r="F200" s="1320"/>
      <c r="G200" s="1320"/>
      <c r="H200" s="1321"/>
      <c r="I200" s="83" t="str">
        <f>c_CNPSummary!I194</f>
        <v/>
      </c>
      <c r="J200" s="83" t="str">
        <f>c_CNPSummary!J194</f>
        <v/>
      </c>
      <c r="K200" s="83" t="str">
        <f>c_CNPSummary!K194</f>
        <v/>
      </c>
      <c r="L200" s="83" t="str">
        <f>c_CNPSummary!L194</f>
        <v/>
      </c>
      <c r="M200" s="83" t="str">
        <f>c_CNPSummary!M194</f>
        <v/>
      </c>
      <c r="N200" s="83" t="str">
        <f>c_CNPSummary!N194</f>
        <v/>
      </c>
      <c r="O200" s="219"/>
    </row>
    <row r="201" spans="2:15" ht="12.75" customHeight="1" x14ac:dyDescent="0.2">
      <c r="B201" s="219"/>
      <c r="D201" s="301">
        <v>11</v>
      </c>
      <c r="E201" s="1319" t="str">
        <f>c_CNPSummary!E195</f>
        <v/>
      </c>
      <c r="F201" s="1320"/>
      <c r="G201" s="1320"/>
      <c r="H201" s="1321"/>
      <c r="I201" s="83" t="str">
        <f>c_CNPSummary!I195</f>
        <v/>
      </c>
      <c r="J201" s="83" t="str">
        <f>c_CNPSummary!J195</f>
        <v/>
      </c>
      <c r="K201" s="83" t="str">
        <f>c_CNPSummary!K195</f>
        <v/>
      </c>
      <c r="L201" s="83" t="str">
        <f>c_CNPSummary!L195</f>
        <v/>
      </c>
      <c r="M201" s="83" t="str">
        <f>c_CNPSummary!M195</f>
        <v/>
      </c>
      <c r="N201" s="83" t="str">
        <f>c_CNPSummary!N195</f>
        <v/>
      </c>
      <c r="O201" s="219"/>
    </row>
    <row r="202" spans="2:15" ht="12.75" customHeight="1" x14ac:dyDescent="0.2">
      <c r="B202" s="219"/>
      <c r="D202" s="301">
        <v>12</v>
      </c>
      <c r="E202" s="1319" t="str">
        <f>c_CNPSummary!E196</f>
        <v/>
      </c>
      <c r="F202" s="1320"/>
      <c r="G202" s="1320"/>
      <c r="H202" s="1321"/>
      <c r="I202" s="83" t="str">
        <f>c_CNPSummary!I196</f>
        <v/>
      </c>
      <c r="J202" s="83" t="str">
        <f>c_CNPSummary!J196</f>
        <v/>
      </c>
      <c r="K202" s="83" t="str">
        <f>c_CNPSummary!K196</f>
        <v/>
      </c>
      <c r="L202" s="83" t="str">
        <f>c_CNPSummary!L196</f>
        <v/>
      </c>
      <c r="M202" s="83" t="str">
        <f>c_CNPSummary!M196</f>
        <v/>
      </c>
      <c r="N202" s="83" t="str">
        <f>c_CNPSummary!N196</f>
        <v/>
      </c>
      <c r="O202" s="219"/>
    </row>
    <row r="203" spans="2:15" ht="12.75" customHeight="1" x14ac:dyDescent="0.2">
      <c r="B203" s="219"/>
      <c r="D203" s="301">
        <v>13</v>
      </c>
      <c r="E203" s="1319" t="str">
        <f>c_CNPSummary!E197</f>
        <v/>
      </c>
      <c r="F203" s="1320"/>
      <c r="G203" s="1320"/>
      <c r="H203" s="1321"/>
      <c r="I203" s="83" t="str">
        <f>c_CNPSummary!I197</f>
        <v/>
      </c>
      <c r="J203" s="83" t="str">
        <f>c_CNPSummary!J197</f>
        <v/>
      </c>
      <c r="K203" s="83" t="str">
        <f>c_CNPSummary!K197</f>
        <v/>
      </c>
      <c r="L203" s="83" t="str">
        <f>c_CNPSummary!L197</f>
        <v/>
      </c>
      <c r="M203" s="83" t="str">
        <f>c_CNPSummary!M197</f>
        <v/>
      </c>
      <c r="N203" s="83" t="str">
        <f>c_CNPSummary!N197</f>
        <v/>
      </c>
      <c r="O203" s="219"/>
    </row>
    <row r="204" spans="2:15" ht="12.75" customHeight="1" x14ac:dyDescent="0.2">
      <c r="B204" s="219"/>
      <c r="D204" s="301">
        <v>14</v>
      </c>
      <c r="E204" s="1319" t="str">
        <f>c_CNPSummary!E198</f>
        <v/>
      </c>
      <c r="F204" s="1320"/>
      <c r="G204" s="1320"/>
      <c r="H204" s="1321"/>
      <c r="I204" s="83" t="str">
        <f>c_CNPSummary!I198</f>
        <v/>
      </c>
      <c r="J204" s="83" t="str">
        <f>c_CNPSummary!J198</f>
        <v/>
      </c>
      <c r="K204" s="83" t="str">
        <f>c_CNPSummary!K198</f>
        <v/>
      </c>
      <c r="L204" s="83" t="str">
        <f>c_CNPSummary!L198</f>
        <v/>
      </c>
      <c r="M204" s="83" t="str">
        <f>c_CNPSummary!M198</f>
        <v/>
      </c>
      <c r="N204" s="83" t="str">
        <f>c_CNPSummary!N198</f>
        <v/>
      </c>
      <c r="O204" s="219"/>
    </row>
    <row r="205" spans="2:15" ht="12.75" customHeight="1" x14ac:dyDescent="0.2">
      <c r="B205" s="219"/>
      <c r="D205" s="301">
        <v>15</v>
      </c>
      <c r="E205" s="1319" t="str">
        <f>c_CNPSummary!E199</f>
        <v/>
      </c>
      <c r="F205" s="1320"/>
      <c r="G205" s="1320"/>
      <c r="H205" s="1321"/>
      <c r="I205" s="83" t="str">
        <f>c_CNPSummary!I199</f>
        <v/>
      </c>
      <c r="J205" s="83" t="str">
        <f>c_CNPSummary!J199</f>
        <v/>
      </c>
      <c r="K205" s="83" t="str">
        <f>c_CNPSummary!K199</f>
        <v/>
      </c>
      <c r="L205" s="83" t="str">
        <f>c_CNPSummary!L199</f>
        <v/>
      </c>
      <c r="M205" s="83" t="str">
        <f>c_CNPSummary!M199</f>
        <v/>
      </c>
      <c r="N205" s="83" t="str">
        <f>c_CNPSummary!N199</f>
        <v/>
      </c>
      <c r="O205" s="219"/>
    </row>
    <row r="206" spans="2:15" ht="12.75" customHeight="1" x14ac:dyDescent="0.2">
      <c r="B206" s="219"/>
      <c r="D206" s="301">
        <v>16</v>
      </c>
      <c r="E206" s="1319" t="str">
        <f>c_CNPSummary!E200</f>
        <v/>
      </c>
      <c r="F206" s="1320"/>
      <c r="G206" s="1320"/>
      <c r="H206" s="1321"/>
      <c r="I206" s="83" t="str">
        <f>c_CNPSummary!I200</f>
        <v/>
      </c>
      <c r="J206" s="83" t="str">
        <f>c_CNPSummary!J200</f>
        <v/>
      </c>
      <c r="K206" s="83" t="str">
        <f>c_CNPSummary!K200</f>
        <v/>
      </c>
      <c r="L206" s="83" t="str">
        <f>c_CNPSummary!L200</f>
        <v/>
      </c>
      <c r="M206" s="83" t="str">
        <f>c_CNPSummary!M200</f>
        <v/>
      </c>
      <c r="N206" s="83" t="str">
        <f>c_CNPSummary!N200</f>
        <v/>
      </c>
      <c r="O206" s="219"/>
    </row>
    <row r="207" spans="2:15" ht="12.75" customHeight="1" x14ac:dyDescent="0.2">
      <c r="B207" s="219"/>
      <c r="D207" s="301">
        <v>17</v>
      </c>
      <c r="E207" s="1319" t="str">
        <f>c_CNPSummary!E201</f>
        <v/>
      </c>
      <c r="F207" s="1320"/>
      <c r="G207" s="1320"/>
      <c r="H207" s="1321"/>
      <c r="I207" s="83" t="str">
        <f>c_CNPSummary!I201</f>
        <v/>
      </c>
      <c r="J207" s="83" t="str">
        <f>c_CNPSummary!J201</f>
        <v/>
      </c>
      <c r="K207" s="83" t="str">
        <f>c_CNPSummary!K201</f>
        <v/>
      </c>
      <c r="L207" s="83" t="str">
        <f>c_CNPSummary!L201</f>
        <v/>
      </c>
      <c r="M207" s="83" t="str">
        <f>c_CNPSummary!M201</f>
        <v/>
      </c>
      <c r="N207" s="83" t="str">
        <f>c_CNPSummary!N201</f>
        <v/>
      </c>
      <c r="O207" s="219"/>
    </row>
    <row r="208" spans="2:15" ht="12.75" customHeight="1" x14ac:dyDescent="0.2">
      <c r="B208" s="219"/>
      <c r="D208" s="301">
        <v>18</v>
      </c>
      <c r="E208" s="1319" t="str">
        <f>c_CNPSummary!E202</f>
        <v/>
      </c>
      <c r="F208" s="1320"/>
      <c r="G208" s="1320"/>
      <c r="H208" s="1321"/>
      <c r="I208" s="83" t="str">
        <f>c_CNPSummary!I202</f>
        <v/>
      </c>
      <c r="J208" s="83" t="str">
        <f>c_CNPSummary!J202</f>
        <v/>
      </c>
      <c r="K208" s="83" t="str">
        <f>c_CNPSummary!K202</f>
        <v/>
      </c>
      <c r="L208" s="83" t="str">
        <f>c_CNPSummary!L202</f>
        <v/>
      </c>
      <c r="M208" s="83" t="str">
        <f>c_CNPSummary!M202</f>
        <v/>
      </c>
      <c r="N208" s="83" t="str">
        <f>c_CNPSummary!N202</f>
        <v/>
      </c>
      <c r="O208" s="219"/>
    </row>
    <row r="209" spans="1:32" ht="12.75" customHeight="1" x14ac:dyDescent="0.2">
      <c r="B209" s="219"/>
      <c r="D209" s="301">
        <v>19</v>
      </c>
      <c r="E209" s="1319" t="str">
        <f>c_CNPSummary!E203</f>
        <v/>
      </c>
      <c r="F209" s="1320"/>
      <c r="G209" s="1320"/>
      <c r="H209" s="1321"/>
      <c r="I209" s="83" t="str">
        <f>c_CNPSummary!I203</f>
        <v/>
      </c>
      <c r="J209" s="83" t="str">
        <f>c_CNPSummary!J203</f>
        <v/>
      </c>
      <c r="K209" s="83" t="str">
        <f>c_CNPSummary!K203</f>
        <v/>
      </c>
      <c r="L209" s="83" t="str">
        <f>c_CNPSummary!L203</f>
        <v/>
      </c>
      <c r="M209" s="83" t="str">
        <f>c_CNPSummary!M203</f>
        <v/>
      </c>
      <c r="N209" s="83" t="str">
        <f>c_CNPSummary!N203</f>
        <v/>
      </c>
      <c r="O209" s="219"/>
    </row>
    <row r="210" spans="1:32" ht="12.75" customHeight="1" x14ac:dyDescent="0.2">
      <c r="B210" s="219"/>
      <c r="D210" s="301">
        <v>20</v>
      </c>
      <c r="E210" s="1319" t="str">
        <f>c_CNPSummary!E204</f>
        <v/>
      </c>
      <c r="F210" s="1320"/>
      <c r="G210" s="1320"/>
      <c r="H210" s="1321"/>
      <c r="I210" s="83" t="str">
        <f>c_CNPSummary!I204</f>
        <v/>
      </c>
      <c r="J210" s="83" t="str">
        <f>c_CNPSummary!J204</f>
        <v/>
      </c>
      <c r="K210" s="83" t="str">
        <f>c_CNPSummary!K204</f>
        <v/>
      </c>
      <c r="L210" s="83" t="str">
        <f>c_CNPSummary!L204</f>
        <v/>
      </c>
      <c r="M210" s="83" t="str">
        <f>c_CNPSummary!M204</f>
        <v/>
      </c>
      <c r="N210" s="83" t="str">
        <f>c_CNPSummary!N204</f>
        <v/>
      </c>
      <c r="O210" s="219"/>
    </row>
    <row r="211" spans="1:32" ht="12.75" customHeight="1" x14ac:dyDescent="0.2">
      <c r="B211" s="219"/>
      <c r="D211" s="301">
        <v>21</v>
      </c>
      <c r="E211" s="1319" t="str">
        <f>c_CNPSummary!E205</f>
        <v/>
      </c>
      <c r="F211" s="1320"/>
      <c r="G211" s="1320"/>
      <c r="H211" s="1321"/>
      <c r="I211" s="83" t="str">
        <f>c_CNPSummary!I205</f>
        <v/>
      </c>
      <c r="J211" s="83" t="str">
        <f>c_CNPSummary!J205</f>
        <v/>
      </c>
      <c r="K211" s="83" t="str">
        <f>c_CNPSummary!K205</f>
        <v/>
      </c>
      <c r="L211" s="83" t="str">
        <f>c_CNPSummary!L205</f>
        <v/>
      </c>
      <c r="M211" s="83" t="str">
        <f>c_CNPSummary!M205</f>
        <v/>
      </c>
      <c r="N211" s="83" t="str">
        <f>c_CNPSummary!N205</f>
        <v/>
      </c>
      <c r="O211" s="219"/>
    </row>
    <row r="212" spans="1:32" ht="12.75" customHeight="1" x14ac:dyDescent="0.2">
      <c r="B212" s="219"/>
      <c r="D212" s="301">
        <v>22</v>
      </c>
      <c r="E212" s="1319" t="str">
        <f>c_CNPSummary!E206</f>
        <v/>
      </c>
      <c r="F212" s="1320"/>
      <c r="G212" s="1320"/>
      <c r="H212" s="1321"/>
      <c r="I212" s="83" t="str">
        <f>c_CNPSummary!I206</f>
        <v/>
      </c>
      <c r="J212" s="83" t="str">
        <f>c_CNPSummary!J206</f>
        <v/>
      </c>
      <c r="K212" s="83" t="str">
        <f>c_CNPSummary!K206</f>
        <v/>
      </c>
      <c r="L212" s="83" t="str">
        <f>c_CNPSummary!L206</f>
        <v/>
      </c>
      <c r="M212" s="83" t="str">
        <f>c_CNPSummary!M206</f>
        <v/>
      </c>
      <c r="N212" s="83" t="str">
        <f>c_CNPSummary!N206</f>
        <v/>
      </c>
      <c r="O212" s="219"/>
    </row>
    <row r="213" spans="1:32" ht="12.75" customHeight="1" x14ac:dyDescent="0.2">
      <c r="B213" s="219"/>
      <c r="D213" s="301">
        <v>23</v>
      </c>
      <c r="E213" s="1319" t="str">
        <f>c_CNPSummary!E207</f>
        <v/>
      </c>
      <c r="F213" s="1320"/>
      <c r="G213" s="1320"/>
      <c r="H213" s="1321"/>
      <c r="I213" s="83" t="str">
        <f>c_CNPSummary!I207</f>
        <v/>
      </c>
      <c r="J213" s="83" t="str">
        <f>c_CNPSummary!J207</f>
        <v/>
      </c>
      <c r="K213" s="83" t="str">
        <f>c_CNPSummary!K207</f>
        <v/>
      </c>
      <c r="L213" s="83" t="str">
        <f>c_CNPSummary!L207</f>
        <v/>
      </c>
      <c r="M213" s="83" t="str">
        <f>c_CNPSummary!M207</f>
        <v/>
      </c>
      <c r="N213" s="83" t="str">
        <f>c_CNPSummary!N207</f>
        <v/>
      </c>
      <c r="O213" s="219"/>
    </row>
    <row r="214" spans="1:32" ht="12.75" customHeight="1" x14ac:dyDescent="0.2">
      <c r="B214" s="219"/>
      <c r="D214" s="301">
        <v>24</v>
      </c>
      <c r="E214" s="1319" t="str">
        <f>c_CNPSummary!E208</f>
        <v/>
      </c>
      <c r="F214" s="1320"/>
      <c r="G214" s="1320"/>
      <c r="H214" s="1321"/>
      <c r="I214" s="83" t="str">
        <f>c_CNPSummary!I208</f>
        <v/>
      </c>
      <c r="J214" s="83" t="str">
        <f>c_CNPSummary!J208</f>
        <v/>
      </c>
      <c r="K214" s="83" t="str">
        <f>c_CNPSummary!K208</f>
        <v/>
      </c>
      <c r="L214" s="83" t="str">
        <f>c_CNPSummary!L208</f>
        <v/>
      </c>
      <c r="M214" s="83" t="str">
        <f>c_CNPSummary!M208</f>
        <v/>
      </c>
      <c r="N214" s="83" t="str">
        <f>c_CNPSummary!N208</f>
        <v/>
      </c>
      <c r="O214" s="219"/>
    </row>
    <row r="215" spans="1:32" ht="12.75" customHeight="1" x14ac:dyDescent="0.2">
      <c r="B215" s="219"/>
      <c r="D215" s="301">
        <v>25</v>
      </c>
      <c r="E215" s="1319" t="str">
        <f>c_CNPSummary!E209</f>
        <v/>
      </c>
      <c r="F215" s="1320"/>
      <c r="G215" s="1320"/>
      <c r="H215" s="1321"/>
      <c r="I215" s="83" t="str">
        <f>c_CNPSummary!I209</f>
        <v/>
      </c>
      <c r="J215" s="83" t="str">
        <f>c_CNPSummary!J209</f>
        <v/>
      </c>
      <c r="K215" s="83" t="str">
        <f>c_CNPSummary!K209</f>
        <v/>
      </c>
      <c r="L215" s="83" t="str">
        <f>c_CNPSummary!L209</f>
        <v/>
      </c>
      <c r="M215" s="83" t="str">
        <f>c_CNPSummary!M209</f>
        <v/>
      </c>
      <c r="N215" s="83" t="str">
        <f>c_CNPSummary!N209</f>
        <v/>
      </c>
      <c r="O215" s="219"/>
    </row>
    <row r="216" spans="1:32" ht="12.75" customHeight="1" x14ac:dyDescent="0.2">
      <c r="B216" s="219"/>
      <c r="D216" s="301">
        <v>26</v>
      </c>
      <c r="E216" s="1319" t="str">
        <f>c_CNPSummary!E210</f>
        <v/>
      </c>
      <c r="F216" s="1320"/>
      <c r="G216" s="1320"/>
      <c r="H216" s="1321"/>
      <c r="I216" s="83" t="str">
        <f>c_CNPSummary!I210</f>
        <v/>
      </c>
      <c r="J216" s="83" t="str">
        <f>c_CNPSummary!J210</f>
        <v/>
      </c>
      <c r="K216" s="83" t="str">
        <f>c_CNPSummary!K210</f>
        <v/>
      </c>
      <c r="L216" s="83" t="str">
        <f>c_CNPSummary!L210</f>
        <v/>
      </c>
      <c r="M216" s="83" t="str">
        <f>c_CNPSummary!M210</f>
        <v/>
      </c>
      <c r="N216" s="83" t="str">
        <f>c_CNPSummary!N210</f>
        <v/>
      </c>
      <c r="O216" s="219"/>
    </row>
    <row r="217" spans="1:32" ht="12.75" customHeight="1" x14ac:dyDescent="0.2">
      <c r="B217" s="219"/>
      <c r="D217" s="301">
        <v>27</v>
      </c>
      <c r="E217" s="1319" t="str">
        <f>c_CNPSummary!E211</f>
        <v/>
      </c>
      <c r="F217" s="1320"/>
      <c r="G217" s="1320"/>
      <c r="H217" s="1321"/>
      <c r="I217" s="83" t="str">
        <f>c_CNPSummary!I211</f>
        <v/>
      </c>
      <c r="J217" s="83" t="str">
        <f>c_CNPSummary!J211</f>
        <v/>
      </c>
      <c r="K217" s="83" t="str">
        <f>c_CNPSummary!K211</f>
        <v/>
      </c>
      <c r="L217" s="83" t="str">
        <f>c_CNPSummary!L211</f>
        <v/>
      </c>
      <c r="M217" s="83" t="str">
        <f>c_CNPSummary!M211</f>
        <v/>
      </c>
      <c r="N217" s="83" t="str">
        <f>c_CNPSummary!N211</f>
        <v/>
      </c>
      <c r="O217" s="219"/>
    </row>
    <row r="218" spans="1:32" ht="12.75" customHeight="1" x14ac:dyDescent="0.2">
      <c r="B218" s="219"/>
      <c r="D218" s="301">
        <v>28</v>
      </c>
      <c r="E218" s="1319" t="str">
        <f>c_CNPSummary!E212</f>
        <v/>
      </c>
      <c r="F218" s="1320"/>
      <c r="G218" s="1320"/>
      <c r="H218" s="1321"/>
      <c r="I218" s="83" t="str">
        <f>c_CNPSummary!I212</f>
        <v/>
      </c>
      <c r="J218" s="83" t="str">
        <f>c_CNPSummary!J212</f>
        <v/>
      </c>
      <c r="K218" s="83" t="str">
        <f>c_CNPSummary!K212</f>
        <v/>
      </c>
      <c r="L218" s="83" t="str">
        <f>c_CNPSummary!L212</f>
        <v/>
      </c>
      <c r="M218" s="83" t="str">
        <f>c_CNPSummary!M212</f>
        <v/>
      </c>
      <c r="N218" s="83" t="str">
        <f>c_CNPSummary!N212</f>
        <v/>
      </c>
      <c r="O218" s="219"/>
    </row>
    <row r="219" spans="1:32" ht="12.75" customHeight="1" x14ac:dyDescent="0.2">
      <c r="B219" s="219"/>
      <c r="D219" s="301">
        <v>29</v>
      </c>
      <c r="E219" s="1319" t="str">
        <f>c_CNPSummary!E213</f>
        <v/>
      </c>
      <c r="F219" s="1320"/>
      <c r="G219" s="1320"/>
      <c r="H219" s="1321"/>
      <c r="I219" s="83" t="str">
        <f>c_CNPSummary!I213</f>
        <v/>
      </c>
      <c r="J219" s="83" t="str">
        <f>c_CNPSummary!J213</f>
        <v/>
      </c>
      <c r="K219" s="83" t="str">
        <f>c_CNPSummary!K213</f>
        <v/>
      </c>
      <c r="L219" s="83" t="str">
        <f>c_CNPSummary!L213</f>
        <v/>
      </c>
      <c r="M219" s="83" t="str">
        <f>c_CNPSummary!M213</f>
        <v/>
      </c>
      <c r="N219" s="83" t="str">
        <f>c_CNPSummary!N213</f>
        <v/>
      </c>
      <c r="O219" s="219"/>
    </row>
    <row r="220" spans="1:32" ht="12.75" customHeight="1" x14ac:dyDescent="0.2">
      <c r="D220" s="301">
        <v>30</v>
      </c>
      <c r="E220" s="1329" t="str">
        <f>c_CNPSummary!E214</f>
        <v/>
      </c>
      <c r="F220" s="1330"/>
      <c r="G220" s="1330"/>
      <c r="H220" s="1331"/>
      <c r="I220" s="84" t="str">
        <f>c_CNPSummary!I214</f>
        <v/>
      </c>
      <c r="J220" s="84" t="str">
        <f>c_CNPSummary!J214</f>
        <v/>
      </c>
      <c r="K220" s="84" t="str">
        <f>c_CNPSummary!K214</f>
        <v/>
      </c>
      <c r="L220" s="84" t="str">
        <f>c_CNPSummary!L214</f>
        <v/>
      </c>
      <c r="M220" s="84" t="str">
        <f>c_CNPSummary!M214</f>
        <v/>
      </c>
      <c r="N220" s="84" t="str">
        <f>c_CNPSummary!N214</f>
        <v/>
      </c>
    </row>
    <row r="221" spans="1:32" ht="12.75" customHeight="1" x14ac:dyDescent="0.2">
      <c r="D221" s="301"/>
    </row>
    <row r="222" spans="1:32" ht="12.75" customHeight="1" x14ac:dyDescent="0.2">
      <c r="A222" s="340" t="s">
        <v>620</v>
      </c>
    </row>
    <row r="223" spans="1:32" s="183" customFormat="1" ht="12.75" hidden="1" customHeight="1" x14ac:dyDescent="0.25">
      <c r="A223" s="170" t="s">
        <v>246</v>
      </c>
      <c r="B223" s="147" t="s">
        <v>257</v>
      </c>
      <c r="C223" s="147" t="s">
        <v>257</v>
      </c>
      <c r="D223" s="147" t="s">
        <v>257</v>
      </c>
      <c r="E223" s="147" t="s">
        <v>257</v>
      </c>
      <c r="F223" s="147" t="s">
        <v>257</v>
      </c>
      <c r="G223" s="147" t="s">
        <v>257</v>
      </c>
      <c r="H223" s="147" t="s">
        <v>257</v>
      </c>
      <c r="I223" s="147" t="s">
        <v>257</v>
      </c>
      <c r="J223" s="147" t="s">
        <v>257</v>
      </c>
      <c r="K223" s="147" t="s">
        <v>257</v>
      </c>
      <c r="L223" s="147" t="s">
        <v>257</v>
      </c>
      <c r="M223" s="147" t="s">
        <v>257</v>
      </c>
      <c r="N223" s="147" t="s">
        <v>257</v>
      </c>
      <c r="O223" s="147" t="s">
        <v>257</v>
      </c>
      <c r="P223" s="170" t="s">
        <v>257</v>
      </c>
      <c r="Q223" s="170" t="s">
        <v>257</v>
      </c>
      <c r="R223" s="170" t="s">
        <v>257</v>
      </c>
      <c r="S223" s="170" t="s">
        <v>257</v>
      </c>
      <c r="T223" s="170" t="s">
        <v>257</v>
      </c>
      <c r="U223" s="170" t="s">
        <v>257</v>
      </c>
      <c r="V223" s="170" t="s">
        <v>257</v>
      </c>
      <c r="W223" s="170" t="s">
        <v>257</v>
      </c>
      <c r="X223" s="170" t="s">
        <v>257</v>
      </c>
      <c r="Y223" s="170" t="s">
        <v>257</v>
      </c>
      <c r="Z223" s="170" t="s">
        <v>257</v>
      </c>
      <c r="AA223" s="170" t="s">
        <v>257</v>
      </c>
      <c r="AB223" s="170" t="s">
        <v>257</v>
      </c>
      <c r="AC223" s="170" t="s">
        <v>257</v>
      </c>
      <c r="AD223" s="170" t="s">
        <v>257</v>
      </c>
      <c r="AE223" s="170" t="s">
        <v>257</v>
      </c>
      <c r="AF223" s="170" t="s">
        <v>257</v>
      </c>
    </row>
    <row r="224" spans="1:32" ht="12.75" hidden="1" customHeight="1" x14ac:dyDescent="0.2">
      <c r="A224" s="170" t="s">
        <v>246</v>
      </c>
      <c r="B224" s="170"/>
      <c r="C224" s="170"/>
      <c r="D224" s="170"/>
      <c r="E224" s="170"/>
      <c r="F224" s="170"/>
      <c r="G224" s="170"/>
      <c r="H224" s="170"/>
      <c r="I224" s="170"/>
      <c r="J224" s="170"/>
      <c r="K224" s="170"/>
      <c r="L224" s="170"/>
      <c r="M224" s="170"/>
      <c r="N224" s="170"/>
      <c r="O224" s="170" t="s">
        <v>1495</v>
      </c>
    </row>
  </sheetData>
  <sheetProtection sheet="1" objects="1" scenarios="1" formatCells="0" formatColumns="0" formatRows="0"/>
  <mergeCells count="261">
    <mergeCell ref="G69:H69"/>
    <mergeCell ref="G70:H70"/>
    <mergeCell ref="E148:K148"/>
    <mergeCell ref="D150:N150"/>
    <mergeCell ref="F168:H168"/>
    <mergeCell ref="G93:H93"/>
    <mergeCell ref="G94:H94"/>
    <mergeCell ref="E42:F42"/>
    <mergeCell ref="H42:I42"/>
    <mergeCell ref="E43:F43"/>
    <mergeCell ref="H43:I43"/>
    <mergeCell ref="E60:I60"/>
    <mergeCell ref="E61:I61"/>
    <mergeCell ref="E62:I62"/>
    <mergeCell ref="J60:N60"/>
    <mergeCell ref="J61:N61"/>
    <mergeCell ref="J62:N62"/>
    <mergeCell ref="J59:N59"/>
    <mergeCell ref="E66:F66"/>
    <mergeCell ref="E47:F47"/>
    <mergeCell ref="H47:I47"/>
    <mergeCell ref="E44:F44"/>
    <mergeCell ref="H44:I44"/>
    <mergeCell ref="E50:F50"/>
    <mergeCell ref="H50:I50"/>
    <mergeCell ref="E51:F51"/>
    <mergeCell ref="H51:I51"/>
    <mergeCell ref="E45:F45"/>
    <mergeCell ref="H45:I45"/>
    <mergeCell ref="E46:F46"/>
    <mergeCell ref="E48:F48"/>
    <mergeCell ref="H48:I48"/>
    <mergeCell ref="E49:F49"/>
    <mergeCell ref="H49:I49"/>
    <mergeCell ref="H35:I35"/>
    <mergeCell ref="E36:F36"/>
    <mergeCell ref="H36:I36"/>
    <mergeCell ref="E37:F37"/>
    <mergeCell ref="H37:I37"/>
    <mergeCell ref="E38:F38"/>
    <mergeCell ref="H38:I38"/>
    <mergeCell ref="E39:F39"/>
    <mergeCell ref="H39:I39"/>
    <mergeCell ref="H41:I41"/>
    <mergeCell ref="E10:N10"/>
    <mergeCell ref="E31:F31"/>
    <mergeCell ref="H31:I31"/>
    <mergeCell ref="E33:F33"/>
    <mergeCell ref="H33:I33"/>
    <mergeCell ref="E34:F34"/>
    <mergeCell ref="H34:I34"/>
    <mergeCell ref="J12:N12"/>
    <mergeCell ref="J13:N13"/>
    <mergeCell ref="J15:N15"/>
    <mergeCell ref="J16:N16"/>
    <mergeCell ref="E12:I12"/>
    <mergeCell ref="E27:N27"/>
    <mergeCell ref="E26:I26"/>
    <mergeCell ref="J26:N26"/>
    <mergeCell ref="L14:N14"/>
    <mergeCell ref="J14:K14"/>
    <mergeCell ref="E32:F32"/>
    <mergeCell ref="H32:I32"/>
    <mergeCell ref="E40:F40"/>
    <mergeCell ref="H40:I40"/>
    <mergeCell ref="E18:I18"/>
    <mergeCell ref="E35:F35"/>
    <mergeCell ref="E219:H219"/>
    <mergeCell ref="E197:H197"/>
    <mergeCell ref="E198:H198"/>
    <mergeCell ref="E199:H199"/>
    <mergeCell ref="E220:H220"/>
    <mergeCell ref="E190:H190"/>
    <mergeCell ref="E191:H191"/>
    <mergeCell ref="E192:H192"/>
    <mergeCell ref="E193:H193"/>
    <mergeCell ref="E212:H212"/>
    <mergeCell ref="E194:H194"/>
    <mergeCell ref="E195:H195"/>
    <mergeCell ref="E206:H206"/>
    <mergeCell ref="E196:H196"/>
    <mergeCell ref="E207:H207"/>
    <mergeCell ref="E208:H208"/>
    <mergeCell ref="E216:H216"/>
    <mergeCell ref="E217:H217"/>
    <mergeCell ref="E218:H218"/>
    <mergeCell ref="E200:H200"/>
    <mergeCell ref="E201:H201"/>
    <mergeCell ref="E209:H209"/>
    <mergeCell ref="E210:H210"/>
    <mergeCell ref="E211:H211"/>
    <mergeCell ref="E4:F4"/>
    <mergeCell ref="G4:H4"/>
    <mergeCell ref="I4:J4"/>
    <mergeCell ref="K4:L4"/>
    <mergeCell ref="M4:N4"/>
    <mergeCell ref="D6:N6"/>
    <mergeCell ref="B2:D4"/>
    <mergeCell ref="G2:H2"/>
    <mergeCell ref="I2:J2"/>
    <mergeCell ref="K2:L2"/>
    <mergeCell ref="M2:N2"/>
    <mergeCell ref="E3:F3"/>
    <mergeCell ref="G3:H3"/>
    <mergeCell ref="I3:J3"/>
    <mergeCell ref="K3:L3"/>
    <mergeCell ref="M3:N3"/>
    <mergeCell ref="D8:N8"/>
    <mergeCell ref="D64:N64"/>
    <mergeCell ref="D67:D74"/>
    <mergeCell ref="E67:F74"/>
    <mergeCell ref="G73:H73"/>
    <mergeCell ref="G74:H74"/>
    <mergeCell ref="E55:I55"/>
    <mergeCell ref="E56:I56"/>
    <mergeCell ref="E57:I57"/>
    <mergeCell ref="E58:I58"/>
    <mergeCell ref="J55:N55"/>
    <mergeCell ref="E53:N53"/>
    <mergeCell ref="J56:N56"/>
    <mergeCell ref="J57:N57"/>
    <mergeCell ref="J58:N58"/>
    <mergeCell ref="E13:I13"/>
    <mergeCell ref="E14:I14"/>
    <mergeCell ref="E15:I15"/>
    <mergeCell ref="E16:I16"/>
    <mergeCell ref="E29:N29"/>
    <mergeCell ref="H46:I46"/>
    <mergeCell ref="E23:N23"/>
    <mergeCell ref="E24:N24"/>
    <mergeCell ref="E41:F41"/>
    <mergeCell ref="E213:H213"/>
    <mergeCell ref="E214:H214"/>
    <mergeCell ref="E215:H215"/>
    <mergeCell ref="F175:H175"/>
    <mergeCell ref="F176:H176"/>
    <mergeCell ref="F180:H180"/>
    <mergeCell ref="E202:H202"/>
    <mergeCell ref="E203:H203"/>
    <mergeCell ref="E204:H204"/>
    <mergeCell ref="E205:H205"/>
    <mergeCell ref="E188:N188"/>
    <mergeCell ref="F181:H181"/>
    <mergeCell ref="F182:H182"/>
    <mergeCell ref="F183:H183"/>
    <mergeCell ref="F184:H184"/>
    <mergeCell ref="F185:H185"/>
    <mergeCell ref="F186:H186"/>
    <mergeCell ref="J184:N184"/>
    <mergeCell ref="J185:N185"/>
    <mergeCell ref="J186:N186"/>
    <mergeCell ref="E154:K154"/>
    <mergeCell ref="F178:H178"/>
    <mergeCell ref="F179:H179"/>
    <mergeCell ref="J160:N160"/>
    <mergeCell ref="J161:N161"/>
    <mergeCell ref="F166:H166"/>
    <mergeCell ref="F167:H167"/>
    <mergeCell ref="J170:N170"/>
    <mergeCell ref="J171:N171"/>
    <mergeCell ref="J172:N172"/>
    <mergeCell ref="J173:N173"/>
    <mergeCell ref="F157:H157"/>
    <mergeCell ref="F158:H158"/>
    <mergeCell ref="F159:H159"/>
    <mergeCell ref="F160:H160"/>
    <mergeCell ref="F161:H161"/>
    <mergeCell ref="F162:H162"/>
    <mergeCell ref="F163:H163"/>
    <mergeCell ref="F164:H164"/>
    <mergeCell ref="F165:H165"/>
    <mergeCell ref="J174:N174"/>
    <mergeCell ref="J175:N175"/>
    <mergeCell ref="J177:N177"/>
    <mergeCell ref="J178:N178"/>
    <mergeCell ref="F156:H156"/>
    <mergeCell ref="J156:N156"/>
    <mergeCell ref="J157:N157"/>
    <mergeCell ref="J158:N158"/>
    <mergeCell ref="J159:N159"/>
    <mergeCell ref="J181:N181"/>
    <mergeCell ref="J182:N182"/>
    <mergeCell ref="J183:N183"/>
    <mergeCell ref="J179:N179"/>
    <mergeCell ref="F177:H177"/>
    <mergeCell ref="E19:I19"/>
    <mergeCell ref="E20:I20"/>
    <mergeCell ref="E21:I21"/>
    <mergeCell ref="J18:N18"/>
    <mergeCell ref="J19:N19"/>
    <mergeCell ref="J20:N20"/>
    <mergeCell ref="J21:N21"/>
    <mergeCell ref="J180:N180"/>
    <mergeCell ref="J162:N162"/>
    <mergeCell ref="J163:N163"/>
    <mergeCell ref="J164:N164"/>
    <mergeCell ref="J165:N165"/>
    <mergeCell ref="J166:N166"/>
    <mergeCell ref="J167:N167"/>
    <mergeCell ref="J168:N168"/>
    <mergeCell ref="J169:N169"/>
    <mergeCell ref="J176:N176"/>
    <mergeCell ref="F169:H169"/>
    <mergeCell ref="F170:H170"/>
    <mergeCell ref="F171:H171"/>
    <mergeCell ref="F172:H172"/>
    <mergeCell ref="F173:H173"/>
    <mergeCell ref="F174:H174"/>
    <mergeCell ref="E152:N152"/>
    <mergeCell ref="D75:D82"/>
    <mergeCell ref="E75:F82"/>
    <mergeCell ref="G77:H77"/>
    <mergeCell ref="G78:H78"/>
    <mergeCell ref="G81:H81"/>
    <mergeCell ref="G82:H82"/>
    <mergeCell ref="D83:D90"/>
    <mergeCell ref="E83:F90"/>
    <mergeCell ref="G85:H85"/>
    <mergeCell ref="G86:H86"/>
    <mergeCell ref="G89:H89"/>
    <mergeCell ref="G90:H90"/>
    <mergeCell ref="D91:D98"/>
    <mergeCell ref="E91:F98"/>
    <mergeCell ref="G97:H97"/>
    <mergeCell ref="G98:H98"/>
    <mergeCell ref="D99:D106"/>
    <mergeCell ref="E99:F106"/>
    <mergeCell ref="G101:H101"/>
    <mergeCell ref="G102:H102"/>
    <mergeCell ref="G105:H105"/>
    <mergeCell ref="G106:H106"/>
    <mergeCell ref="D107:D114"/>
    <mergeCell ref="E107:F114"/>
    <mergeCell ref="G109:H109"/>
    <mergeCell ref="G110:H110"/>
    <mergeCell ref="G113:H113"/>
    <mergeCell ref="G114:H114"/>
    <mergeCell ref="D115:D122"/>
    <mergeCell ref="E115:F122"/>
    <mergeCell ref="G117:H117"/>
    <mergeCell ref="G118:H118"/>
    <mergeCell ref="G121:H121"/>
    <mergeCell ref="G122:H122"/>
    <mergeCell ref="D139:D146"/>
    <mergeCell ref="E139:F146"/>
    <mergeCell ref="G141:H141"/>
    <mergeCell ref="G142:H142"/>
    <mergeCell ref="G145:H145"/>
    <mergeCell ref="G146:H146"/>
    <mergeCell ref="D123:D130"/>
    <mergeCell ref="E123:F130"/>
    <mergeCell ref="G125:H125"/>
    <mergeCell ref="G126:H126"/>
    <mergeCell ref="G129:H129"/>
    <mergeCell ref="G130:H130"/>
    <mergeCell ref="D131:D138"/>
    <mergeCell ref="E131:F138"/>
    <mergeCell ref="G133:H133"/>
    <mergeCell ref="G134:H134"/>
    <mergeCell ref="G137:H137"/>
    <mergeCell ref="G138:H138"/>
  </mergeCells>
  <conditionalFormatting sqref="I74:N74 I82:N82 I90:N90 I98:N98 I106:N106 I114:N114 I122:N122 I130:N130 I138:N138 I146:N146">
    <cfRule type="cellIs" dxfId="8" priority="10" operator="equal">
      <formula>FALSE</formula>
    </cfRule>
  </conditionalFormatting>
  <conditionalFormatting sqref="I151:N151 I153:N153 M154:N154 I155:N155">
    <cfRule type="expression" dxfId="7" priority="212">
      <formula>I151=1</formula>
    </cfRule>
  </conditionalFormatting>
  <conditionalFormatting sqref="I191:N220">
    <cfRule type="expression" dxfId="6" priority="213">
      <formula>I191=1</formula>
    </cfRule>
  </conditionalFormatting>
  <conditionalFormatting sqref="J26:N26">
    <cfRule type="cellIs" dxfId="5" priority="1" operator="equal">
      <formula>FALSE</formula>
    </cfRule>
  </conditionalFormatting>
  <conditionalFormatting sqref="L148">
    <cfRule type="cellIs" dxfId="4" priority="7" operator="equal">
      <formula>FALSE</formula>
    </cfRule>
  </conditionalFormatting>
  <conditionalFormatting sqref="L154">
    <cfRule type="cellIs" dxfId="3" priority="5" operator="equal">
      <formula>FALSE</formula>
    </cfRule>
  </conditionalFormatting>
  <hyperlinks>
    <hyperlink ref="G2:H2" location="JUMP_TOC_Home" display="Table of contents"/>
  </hyperlinks>
  <pageMargins left="0.7" right="0.7" top="0.78740157499999996" bottom="0.78740157499999996" header="0.3" footer="0.3"/>
  <pageSetup paperSize="9" scale="56" orientation="portrait" r:id="rId1"/>
  <colBreaks count="1" manualBreakCount="1">
    <brk id="15"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pageSetUpPr fitToPage="1"/>
  </sheetPr>
  <dimension ref="A1:O71"/>
  <sheetViews>
    <sheetView workbookViewId="0">
      <selection activeCell="P38" sqref="P38"/>
    </sheetView>
  </sheetViews>
  <sheetFormatPr defaultColWidth="11.42578125" defaultRowHeight="15" x14ac:dyDescent="0.25"/>
  <cols>
    <col min="1" max="1" width="2.85546875" style="176" customWidth="1"/>
    <col min="2" max="3" width="4.85546875" style="176" customWidth="1"/>
    <col min="4" max="13" width="12.85546875" style="176" customWidth="1"/>
    <col min="14" max="14" width="4.85546875" style="176" customWidth="1"/>
    <col min="15" max="15" width="9.140625" style="113" hidden="1" customWidth="1"/>
    <col min="16" max="16384" width="11.42578125" style="548"/>
  </cols>
  <sheetData>
    <row r="1" spans="1:15" s="183" customFormat="1" ht="15.75" customHeight="1" thickBot="1" x14ac:dyDescent="0.3">
      <c r="A1" s="1339" t="str">
        <f>Translations!$B$649</f>
        <v>F. 
Wymagania P.Czł.</v>
      </c>
      <c r="B1" s="1340"/>
      <c r="C1" s="1184"/>
      <c r="D1" s="545" t="str">
        <f>Translations!$B$2</f>
        <v>Obszar nawigacji:</v>
      </c>
      <c r="E1" s="546"/>
      <c r="F1" s="790" t="str">
        <f>Translations!$B$14</f>
        <v>Spis treści</v>
      </c>
      <c r="G1" s="787"/>
      <c r="H1" s="787"/>
      <c r="I1" s="787"/>
      <c r="J1" s="787"/>
      <c r="K1" s="787"/>
      <c r="L1" s="787"/>
      <c r="M1" s="787"/>
      <c r="N1" s="176"/>
      <c r="O1" s="110" t="s">
        <v>246</v>
      </c>
    </row>
    <row r="2" spans="1:15" s="183" customFormat="1" ht="15.75" customHeight="1" thickBot="1" x14ac:dyDescent="0.3">
      <c r="A2" s="1341"/>
      <c r="B2" s="1342"/>
      <c r="C2" s="1343"/>
      <c r="D2" s="787"/>
      <c r="E2" s="1347"/>
      <c r="F2" s="1348"/>
      <c r="G2" s="1348"/>
      <c r="H2" s="1348"/>
      <c r="I2" s="1348"/>
      <c r="J2" s="1348"/>
      <c r="K2" s="1348"/>
      <c r="L2" s="1348"/>
      <c r="M2" s="1348"/>
      <c r="N2" s="176"/>
      <c r="O2" s="118" t="str">
        <f ca="1">IF(ISERROR(CELL("filename",P2)),"J_MSspecific",MID(CELL("filename",P2),FIND("]",CELL("filename",P2))+1,1024))</f>
        <v>F_MSspecific</v>
      </c>
    </row>
    <row r="3" spans="1:15" s="183" customFormat="1" ht="15.75" customHeight="1" thickBot="1" x14ac:dyDescent="0.3">
      <c r="A3" s="1344"/>
      <c r="B3" s="1345"/>
      <c r="C3" s="1346"/>
      <c r="D3" s="787"/>
      <c r="E3" s="787"/>
      <c r="F3" s="1348"/>
      <c r="G3" s="1348"/>
      <c r="H3" s="1348"/>
      <c r="I3" s="1348"/>
      <c r="J3" s="1348"/>
      <c r="K3" s="1348"/>
      <c r="L3" s="1348"/>
      <c r="M3" s="1348"/>
      <c r="N3" s="176"/>
      <c r="O3" s="120"/>
    </row>
    <row r="4" spans="1:15" s="183" customFormat="1" x14ac:dyDescent="0.25">
      <c r="A4" s="180"/>
      <c r="B4" s="221"/>
      <c r="C4" s="180"/>
      <c r="D4" s="180"/>
      <c r="E4" s="222"/>
      <c r="F4" s="222"/>
      <c r="G4" s="222"/>
      <c r="H4" s="180"/>
      <c r="I4" s="180"/>
      <c r="J4" s="180"/>
      <c r="K4" s="180"/>
      <c r="L4" s="172"/>
      <c r="M4" s="172"/>
      <c r="N4" s="172"/>
      <c r="O4" s="123"/>
    </row>
    <row r="5" spans="1:15" s="183" customFormat="1" ht="23.25" customHeight="1" x14ac:dyDescent="0.25">
      <c r="A5" s="180"/>
      <c r="B5" s="177" t="s">
        <v>413</v>
      </c>
      <c r="C5" s="177" t="str">
        <f>Translations!$B$508</f>
        <v>DODATKOWE WYMAGANIA DOTYCZĄCE DANYCH, USTANAWIANE PRZEZ PAŃSTWA CZŁONKOWSKIE</v>
      </c>
      <c r="D5" s="177"/>
      <c r="E5" s="177"/>
      <c r="F5" s="177"/>
      <c r="G5" s="177"/>
      <c r="H5" s="177"/>
      <c r="I5" s="177"/>
      <c r="J5" s="177"/>
      <c r="K5" s="177"/>
      <c r="L5" s="172"/>
      <c r="M5" s="172"/>
      <c r="N5" s="172"/>
      <c r="O5" s="113"/>
    </row>
    <row r="6" spans="1:15" s="183" customFormat="1" x14ac:dyDescent="0.25">
      <c r="A6" s="180"/>
      <c r="B6" s="180"/>
      <c r="C6" s="180"/>
      <c r="D6" s="180"/>
      <c r="E6" s="180"/>
      <c r="F6" s="180"/>
      <c r="G6" s="180"/>
      <c r="H6" s="180"/>
      <c r="I6" s="180"/>
      <c r="J6" s="180"/>
      <c r="K6" s="180"/>
      <c r="L6" s="172"/>
      <c r="M6" s="172"/>
      <c r="N6" s="172"/>
      <c r="O6" s="113"/>
    </row>
    <row r="7" spans="1:15" s="183" customFormat="1" ht="15.75" x14ac:dyDescent="0.25">
      <c r="A7" s="180"/>
      <c r="B7" s="181" t="s">
        <v>113</v>
      </c>
      <c r="C7" s="547">
        <f>Translations!$B$509</f>
        <v>0</v>
      </c>
      <c r="D7" s="547"/>
      <c r="E7" s="547"/>
      <c r="F7" s="547"/>
      <c r="G7" s="547"/>
      <c r="H7" s="547"/>
      <c r="I7" s="547"/>
      <c r="J7" s="547"/>
      <c r="K7" s="547"/>
      <c r="L7" s="547"/>
      <c r="M7" s="547"/>
      <c r="N7" s="172"/>
      <c r="O7" s="113"/>
    </row>
    <row r="8" spans="1:15" s="183" customFormat="1" ht="5.0999999999999996" customHeight="1" x14ac:dyDescent="0.25">
      <c r="A8" s="180"/>
      <c r="B8" s="180"/>
      <c r="C8" s="180"/>
      <c r="D8" s="180"/>
      <c r="E8" s="180"/>
      <c r="F8" s="180"/>
      <c r="G8" s="180"/>
      <c r="H8" s="180"/>
      <c r="I8" s="180"/>
      <c r="J8" s="180"/>
      <c r="K8" s="180"/>
      <c r="L8" s="172"/>
      <c r="M8" s="172"/>
      <c r="N8" s="172"/>
      <c r="O8" s="113"/>
    </row>
    <row r="9" spans="1:15" s="183" customFormat="1" ht="12.75" x14ac:dyDescent="0.2">
      <c r="A9" s="176"/>
      <c r="B9" s="176"/>
      <c r="C9" s="176"/>
      <c r="D9" s="176"/>
      <c r="E9" s="176"/>
      <c r="F9" s="176"/>
      <c r="G9" s="176"/>
      <c r="H9" s="176"/>
      <c r="I9" s="176"/>
      <c r="J9" s="176"/>
      <c r="K9" s="176"/>
      <c r="L9" s="176"/>
      <c r="M9" s="176"/>
      <c r="N9" s="176"/>
      <c r="O9" s="132"/>
    </row>
    <row r="71" spans="15:15" x14ac:dyDescent="0.25">
      <c r="O71" s="147" t="s">
        <v>257</v>
      </c>
    </row>
  </sheetData>
  <sheetProtection sheet="1" objects="1" scenarios="1" formatCells="0" formatColumns="0" formatRows="0"/>
  <mergeCells count="15">
    <mergeCell ref="A1:C3"/>
    <mergeCell ref="F1:G1"/>
    <mergeCell ref="H1:I1"/>
    <mergeCell ref="J1:K1"/>
    <mergeCell ref="L1:M1"/>
    <mergeCell ref="D2:E2"/>
    <mergeCell ref="F2:G2"/>
    <mergeCell ref="H2:I2"/>
    <mergeCell ref="J2:K2"/>
    <mergeCell ref="L2:M2"/>
    <mergeCell ref="D3:E3"/>
    <mergeCell ref="F3:G3"/>
    <mergeCell ref="H3:I3"/>
    <mergeCell ref="J3:K3"/>
    <mergeCell ref="L3:M3"/>
  </mergeCells>
  <hyperlinks>
    <hyperlink ref="F1:G1" location="JUMP_TOC_Home" display="Table of contents"/>
  </hyperlinks>
  <pageMargins left="0.70866141732283472" right="0.70866141732283472" top="0.78740157480314965" bottom="0.78740157480314965" header="0.31496062992125984" footer="0.31496062992125984"/>
  <pageSetup paperSize="9" scale="94" fitToHeight="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D8A14644E82B84E961AE4815488DB75" ma:contentTypeVersion="3" ma:contentTypeDescription="Create a new document." ma:contentTypeScope="" ma:versionID="9bc3880500417d57ccd0e7aa1058aceb">
  <xsd:schema xmlns:xsd="http://www.w3.org/2001/XMLSchema" xmlns:xs="http://www.w3.org/2001/XMLSchema" xmlns:p="http://schemas.microsoft.com/office/2006/metadata/properties" xmlns:ns2="d7d67651-dabb-4942-a920-bbd8d1865ca3" xmlns:ns3="0ca66001-fc9a-4c3c-9061-a293c2d89eaa" targetNamespace="http://schemas.microsoft.com/office/2006/metadata/properties" ma:root="true" ma:fieldsID="032e0a23ccac36cf41c55f38d408623f" ns2:_="" ns3:_="">
    <xsd:import namespace="d7d67651-dabb-4942-a920-bbd8d1865ca3"/>
    <xsd:import namespace="0ca66001-fc9a-4c3c-9061-a293c2d89eaa"/>
    <xsd:element name="properties">
      <xsd:complexType>
        <xsd:sequence>
          <xsd:element name="documentManagement">
            <xsd:complexType>
              <xsd:all>
                <xsd:element ref="ns2:SharedWithUsers" minOccurs="0"/>
                <xsd:element ref="ns3:hpsTask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d67651-dabb-4942-a920-bbd8d1865ca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a66001-fc9a-4c3c-9061-a293c2d89eaa" elementFormDefault="qualified">
    <xsd:import namespace="http://schemas.microsoft.com/office/2006/documentManagement/types"/>
    <xsd:import namespace="http://schemas.microsoft.com/office/infopath/2007/PartnerControls"/>
    <xsd:element name="hpsTasks" ma:index="9" nillable="true" ma:displayName="Arbeitspakete" ma:list="{94818b2c-c1d6-420e-9716-17fc3a74c162}" ma:internalName="hpsTasks"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hpsTasks xmlns="0ca66001-fc9a-4c3c-9061-a293c2d89eaa" xsi:nil="true"/>
  </documentManagement>
</p:properties>
</file>

<file path=customXml/itemProps1.xml><?xml version="1.0" encoding="utf-8"?>
<ds:datastoreItem xmlns:ds="http://schemas.openxmlformats.org/officeDocument/2006/customXml" ds:itemID="{E5D92443-51F3-453F-BE8D-25D137E34F77}">
  <ds:schemaRefs>
    <ds:schemaRef ds:uri="http://schemas.microsoft.com/sharepoint/v3/contenttype/forms"/>
  </ds:schemaRefs>
</ds:datastoreItem>
</file>

<file path=customXml/itemProps2.xml><?xml version="1.0" encoding="utf-8"?>
<ds:datastoreItem xmlns:ds="http://schemas.openxmlformats.org/officeDocument/2006/customXml" ds:itemID="{CB20C79D-E7BE-492D-8509-18EA1593E0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d67651-dabb-4942-a920-bbd8d1865ca3"/>
    <ds:schemaRef ds:uri="0ca66001-fc9a-4c3c-9061-a293c2d89e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A7F0F8-6F85-4E13-AB1C-6E204962B1E0}">
  <ds:schemaRefs>
    <ds:schemaRef ds:uri="http://purl.org/dc/elements/1.1/"/>
    <ds:schemaRef ds:uri="http://www.w3.org/XML/1998/namespace"/>
    <ds:schemaRef ds:uri="0ca66001-fc9a-4c3c-9061-a293c2d89eaa"/>
    <ds:schemaRef ds:uri="http://purl.org/dc/terms/"/>
    <ds:schemaRef ds:uri="http://schemas.microsoft.com/office/infopath/2007/PartnerControls"/>
    <ds:schemaRef ds:uri="http://schemas.microsoft.com/office/2006/metadata/properties"/>
    <ds:schemaRef ds:uri="d7d67651-dabb-4942-a920-bbd8d1865ca3"/>
    <ds:schemaRef ds:uri="http://purl.org/dc/dcmitype/"/>
    <ds:schemaRef ds:uri="http://schemas.microsoft.com/office/2006/documentManagement/typ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Arkusze</vt:lpstr>
      </vt:variant>
      <vt:variant>
        <vt:i4>14</vt:i4>
      </vt:variant>
      <vt:variant>
        <vt:lpstr>Zakresy nazwane</vt:lpstr>
      </vt:variant>
      <vt:variant>
        <vt:i4>117</vt:i4>
      </vt:variant>
    </vt:vector>
  </HeadingPairs>
  <TitlesOfParts>
    <vt:vector size="131" baseType="lpstr">
      <vt:lpstr>a_Contents</vt:lpstr>
      <vt:lpstr>b_GuidelinesConditions</vt:lpstr>
      <vt:lpstr>A_VersionCNR</vt:lpstr>
      <vt:lpstr>c_CNPSummary</vt:lpstr>
      <vt:lpstr>B_InstallationData</vt:lpstr>
      <vt:lpstr>C_Milestones</vt:lpstr>
      <vt:lpstr>D_Targets</vt:lpstr>
      <vt:lpstr>E_Summary</vt:lpstr>
      <vt:lpstr>F_MSspecific</vt:lpstr>
      <vt:lpstr>G_Comments</vt:lpstr>
      <vt:lpstr>MSParameters</vt:lpstr>
      <vt:lpstr>EUwideConstants</vt:lpstr>
      <vt:lpstr>Translations</vt:lpstr>
      <vt:lpstr>VersionDocumentation</vt:lpstr>
      <vt:lpstr>CNTR_CNRPeriod</vt:lpstr>
      <vt:lpstr>CNTR_CNRPeriodNr</vt:lpstr>
      <vt:lpstr>CNTR_ExistSubInstEntries</vt:lpstr>
      <vt:lpstr>CNTR_Incumbent</vt:lpstr>
      <vt:lpstr>CNTR_ReportingYear</vt:lpstr>
      <vt:lpstr>CNTR_SubInstListIsProdBM</vt:lpstr>
      <vt:lpstr>CNTR_SubInstListNames</vt:lpstr>
      <vt:lpstr>CNTR_SubInstListSorting</vt:lpstr>
      <vt:lpstr>CNTR_SubPeriod</vt:lpstr>
      <vt:lpstr>CNTR_TemplateVersion</vt:lpstr>
      <vt:lpstr>EUconst_2025OrPrior</vt:lpstr>
      <vt:lpstr>EUConst_AbsEm</vt:lpstr>
      <vt:lpstr>EUconst_BM</vt:lpstr>
      <vt:lpstr>EUconst_BMlistBMvalue</vt:lpstr>
      <vt:lpstr>EUconst_BMlistCBAMstatus</vt:lpstr>
      <vt:lpstr>EUconst_BMlistCLstatus</vt:lpstr>
      <vt:lpstr>EUconst_BMlistElExchangability</vt:lpstr>
      <vt:lpstr>EUconst_BMlistNames</vt:lpstr>
      <vt:lpstr>EUconst_BMlistNumberOfActivity</vt:lpstr>
      <vt:lpstr>EUconst_BMlistNumberOfBM</vt:lpstr>
      <vt:lpstr>EUconst_BMlistSpecialJumpTable</vt:lpstr>
      <vt:lpstr>EUconst_BMlistSpecialReporting</vt:lpstr>
      <vt:lpstr>EUconst_BMlistUnitHE</vt:lpstr>
      <vt:lpstr>EUconst_BMlistUnits</vt:lpstr>
      <vt:lpstr>EUconst_Cessation</vt:lpstr>
      <vt:lpstr>EUconst_CessationRow</vt:lpstr>
      <vt:lpstr>EUconst_CNPstatus</vt:lpstr>
      <vt:lpstr>EUconst_ConfirmAllowUseOfData</vt:lpstr>
      <vt:lpstr>EUconst_ConfirmHistoricalEmissions</vt:lpstr>
      <vt:lpstr>EUconst_ConfirmMilestones</vt:lpstr>
      <vt:lpstr>EUconst_ConfirmTargets</vt:lpstr>
      <vt:lpstr>EUconst_ConnectedEntityTypes</vt:lpstr>
      <vt:lpstr>EUconst_ConnectionShortTypes</vt:lpstr>
      <vt:lpstr>EUconst_ConnectionTransferTypes</vt:lpstr>
      <vt:lpstr>EUconst_ConnectionTypes</vt:lpstr>
      <vt:lpstr>EUconst_Consistent</vt:lpstr>
      <vt:lpstr>Euconst_date</vt:lpstr>
      <vt:lpstr>EUconst_DHErrorMessage</vt:lpstr>
      <vt:lpstr>EUconst_EffEvalPeriods</vt:lpstr>
      <vt:lpstr>EUconst_EndOfPeriods</vt:lpstr>
      <vt:lpstr>EUconst_ERR_LinkToCNP</vt:lpstr>
      <vt:lpstr>EUconst_FallBackListCBAMstatus</vt:lpstr>
      <vt:lpstr>EUconst_FallBackListCLstatus</vt:lpstr>
      <vt:lpstr>EUconst_FallBackListNames</vt:lpstr>
      <vt:lpstr>EUconst_FallBackListNumber</vt:lpstr>
      <vt:lpstr>EUconst_FallBackListUnitHE</vt:lpstr>
      <vt:lpstr>EUconst_FallBackListUnits</vt:lpstr>
      <vt:lpstr>EUconst_FallBackListValues</vt:lpstr>
      <vt:lpstr>EUconst_Fuel</vt:lpstr>
      <vt:lpstr>EUconst_HistorialAbsEmissions</vt:lpstr>
      <vt:lpstr>EUconst_HistorialEmissions</vt:lpstr>
      <vt:lpstr>EUconst_Inconsistent</vt:lpstr>
      <vt:lpstr>EUconst_MeInCategories</vt:lpstr>
      <vt:lpstr>EUconst_MeInCategoriesNumbers</vt:lpstr>
      <vt:lpstr>Euconst_MsgCondApplies</vt:lpstr>
      <vt:lpstr>EUConst_MsgDescription</vt:lpstr>
      <vt:lpstr>EUconst_MsgEnterThisSection</vt:lpstr>
      <vt:lpstr>EUconst_MsgGoOn</vt:lpstr>
      <vt:lpstr>EUconst_MsgGoToNextSubInst</vt:lpstr>
      <vt:lpstr>EUconst_MsgSeeFirst</vt:lpstr>
      <vt:lpstr>EUconst_MSlist</vt:lpstr>
      <vt:lpstr>EUconst_MSlistDistrictHeating</vt:lpstr>
      <vt:lpstr>EUconst_MSlistEUTLcodes</vt:lpstr>
      <vt:lpstr>Euconst_NA</vt:lpstr>
      <vt:lpstr>EUconst_NextSheet</vt:lpstr>
      <vt:lpstr>EUconst_NoInvestment</vt:lpstr>
      <vt:lpstr>EUConst_NotRelevant</vt:lpstr>
      <vt:lpstr>EUconst_OtherProcess</vt:lpstr>
      <vt:lpstr>EUconst_Periods</vt:lpstr>
      <vt:lpstr>EUconst_PreviousSheet</vt:lpstr>
      <vt:lpstr>EUConst_Relevant</vt:lpstr>
      <vt:lpstr>EUconst_ReportingYears</vt:lpstr>
      <vt:lpstr>EUConst_SpecEm</vt:lpstr>
      <vt:lpstr>EUconst_SpecEmRelToBaseline</vt:lpstr>
      <vt:lpstr>EUconst_SpecEmRelToBM</vt:lpstr>
      <vt:lpstr>EUconst_StartRow</vt:lpstr>
      <vt:lpstr>EUconst_SubAbsoluteReduction</vt:lpstr>
      <vt:lpstr>EUconst_SubinstallationCessation</vt:lpstr>
      <vt:lpstr>EUconst_SubinstallationStart</vt:lpstr>
      <vt:lpstr>EUconst_SubMeasureImpact</vt:lpstr>
      <vt:lpstr>EUconst_SubRelToBaseline</vt:lpstr>
      <vt:lpstr>EUconst_SubRelToBM</vt:lpstr>
      <vt:lpstr>EUconst_t</vt:lpstr>
      <vt:lpstr>EUConst_Target</vt:lpstr>
      <vt:lpstr>EUConst_TargetAbs</vt:lpstr>
      <vt:lpstr>EUConst_TargetsMet</vt:lpstr>
      <vt:lpstr>EUconst_tCO2e</vt:lpstr>
      <vt:lpstr>EUconst_Timespans</vt:lpstr>
      <vt:lpstr>EUconst_TJ</vt:lpstr>
      <vt:lpstr>EUconst_Tons</vt:lpstr>
      <vt:lpstr>Euconst_TrueFalse</vt:lpstr>
      <vt:lpstr>EUconst_Unit</vt:lpstr>
      <vt:lpstr>EUconst_Years</vt:lpstr>
      <vt:lpstr>EUconst_YearToPeriodMatch</vt:lpstr>
      <vt:lpstr>JUMP_A</vt:lpstr>
      <vt:lpstr>JUMP_B</vt:lpstr>
      <vt:lpstr>JUMP_CNPSummary</vt:lpstr>
      <vt:lpstr>JUMP_Coverpage_Bottom</vt:lpstr>
      <vt:lpstr>JUMP_Coverpage_Top</vt:lpstr>
      <vt:lpstr>JUMP_E</vt:lpstr>
      <vt:lpstr>E_Summary!JUMP_F</vt:lpstr>
      <vt:lpstr>JUMP_F</vt:lpstr>
      <vt:lpstr>JUMP_Guidelines_Home</vt:lpstr>
      <vt:lpstr>JUMP_I_Top</vt:lpstr>
      <vt:lpstr>JUMP_J_Top</vt:lpstr>
      <vt:lpstr>JUMP_TOC_Home</vt:lpstr>
      <vt:lpstr>a_Contents!Obszar_wydruku</vt:lpstr>
      <vt:lpstr>A_VersionCNR!Obszar_wydruku</vt:lpstr>
      <vt:lpstr>b_GuidelinesConditions!Obszar_wydruku</vt:lpstr>
      <vt:lpstr>B_InstallationData!Obszar_wydruku</vt:lpstr>
      <vt:lpstr>c_CNPSummary!Obszar_wydruku</vt:lpstr>
      <vt:lpstr>C_Milestones!Obszar_wydruku</vt:lpstr>
      <vt:lpstr>D_Targets!Obszar_wydruku</vt:lpstr>
      <vt:lpstr>E_Summary!Obszar_wydruku</vt:lpstr>
      <vt:lpstr>F_MSspecific!Obszar_wydruku</vt:lpstr>
      <vt:lpstr>G_Comments!Obszar_wydruku</vt:lpstr>
      <vt:lpstr>VersionDocumentation!Obszar_wydruku</vt:lpstr>
    </vt:vector>
  </TitlesOfParts>
  <Company>Umweltbundesamt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Heller Christian;Fabian.Coosmann@umweltbundesamt.at</dc:creator>
  <cp:lastModifiedBy>Chrzan Przemysław</cp:lastModifiedBy>
  <cp:lastPrinted>2019-03-04T13:19:05Z</cp:lastPrinted>
  <dcterms:created xsi:type="dcterms:W3CDTF">2018-09-21T08:45:33Z</dcterms:created>
  <dcterms:modified xsi:type="dcterms:W3CDTF">2026-02-13T06:40:24Z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0x0101006D8A14644E82B84E961AE4815488DB75</vt:lpwstr>
  </property>
</Properties>
</file>