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LOTNICTWO\Informacje na stronę internetową\2024 01 26 - aktualizacja zaokr\"/>
    </mc:Choice>
  </mc:AlternateContent>
  <workbookProtection lockStructure="1"/>
  <bookViews>
    <workbookView xWindow="0" yWindow="0" windowWidth="23040" windowHeight="9072" tabRatio="944"/>
  </bookViews>
  <sheets>
    <sheet name="Spis treści" sheetId="9" r:id="rId1"/>
    <sheet name="Wytyczne i warunki" sheetId="10" r:id="rId2"/>
    <sheet name="Identyfikacja operatora" sheetId="33" r:id="rId3"/>
    <sheet name="Przegląd emisji" sheetId="34" r:id="rId4"/>
    <sheet name="Dane emisyjne" sheetId="35" r:id="rId5"/>
    <sheet name="Dane statków powietrznych" sheetId="36" r:id="rId6"/>
    <sheet name="Dalsze uwagi" sheetId="37" r:id="rId7"/>
    <sheet name="Załącznik" sheetId="38" r:id="rId8"/>
    <sheet name="Załącznik 2023" sheetId="41" r:id="rId9"/>
    <sheet name="Emisje CORSIA" sheetId="39" r:id="rId10"/>
    <sheet name="EUwideConstants" sheetId="17" state="hidden" r:id="rId11"/>
    <sheet name="MSParameters" sheetId="31" state="hidden" r:id="rId12"/>
    <sheet name="Translations" sheetId="30" state="hidden" r:id="rId13"/>
    <sheet name="VersionDocumentation" sheetId="25" state="hidden" r:id="rId14"/>
  </sheets>
  <definedNames>
    <definedName name="_xlnm._FilterDatabase" localSheetId="12" hidden="1">Translations!$A$1:$C$1326</definedName>
    <definedName name="aviationauthorities">EUwideConstants!$A$527:$A$643</definedName>
    <definedName name="BooleanValues">EUwideConstants!$A$411:$A$414</definedName>
    <definedName name="CNTR_EFListSelected">EUwideConstants!$D$646:$D$649</definedName>
    <definedName name="CNTR_EFSystemselected">'Emisje CORSIA'!$N$5</definedName>
    <definedName name="CNTR_ReportingYear">'Identyfikacja operatora'!$M$7</definedName>
    <definedName name="CommissionApprovedTools">EUwideConstants!$A$495:$A$499</definedName>
    <definedName name="CompetentAuthorities">EUwideConstants!$A$506:$A$523</definedName>
    <definedName name="CONTR_CORSIAapplied">'Identyfikacja operatora'!$M$30</definedName>
    <definedName name="CONTR_onlyCORSIA">'Identyfikacja operatora'!$M$38</definedName>
    <definedName name="CORSIA_EFList">EUwideConstants!$C$646:$C$649</definedName>
    <definedName name="CORSIA_FuelsList">EUwideConstants!$A$646:$A$649</definedName>
    <definedName name="DensMethod">EUwideConstants!$A$474:$A$477</definedName>
    <definedName name="EF_SystemSelection">EUwideConstants!$A$652:$A$653</definedName>
    <definedName name="EU_EF_forCORSIAFuelList">EUwideConstants!$B$646:$B$649</definedName>
    <definedName name="EUconst_Eligible">EUwideConstants!$A$20</definedName>
    <definedName name="EUconst_ErrMsgNumerOfFlights">EUwideConstants!$A$24</definedName>
    <definedName name="Euconst_MPReferenceDateTypes">EUwideConstants!$A$306:$A$311</definedName>
    <definedName name="Euconst_NA">EUwideConstants!$A$403</definedName>
    <definedName name="EUconst_NotEligible">EUwideConstants!$A$22</definedName>
    <definedName name="EUETS_FuelsList">'Przegląd emisji'!$E$35:$E$47</definedName>
    <definedName name="flighttypes">EUwideConstants!$A$325:$A$328</definedName>
    <definedName name="freightandmail">EUwideConstants!$A$355:$A$357</definedName>
    <definedName name="Frequency">EUwideConstants!$A$419:$A$424</definedName>
    <definedName name="ICAO_MSList">EUwideConstants!$A$687:$A$879</definedName>
    <definedName name="IND_COL_AircraftEndDate">'Dane statków powietrznych'!$H$9:$H$63</definedName>
    <definedName name="IND_COL_AircraftFuelUsedAvGas">'Dane statków powietrznych'!$L$9:$L$63</definedName>
    <definedName name="IND_COL_AircraftFuelUsedJetA">'Dane statków powietrznych'!$I$9:$I$63</definedName>
    <definedName name="IND_COL_AircraftFuelUsedJetA1">'Dane statków powietrznych'!$J$9:$J$63</definedName>
    <definedName name="IND_COL_AircraftFuelUsedJetB">'Dane statków powietrznych'!$K$9:$K$63</definedName>
    <definedName name="IND_COL_AircraftFuelUsedOther">'Dane statków powietrznych'!$M$9:$M$63</definedName>
    <definedName name="IND_COL_AircraftOwner">'Dane statków powietrznych'!$F$9:$F$63</definedName>
    <definedName name="IND_COL_AircraftRegistrytionNumbers">'Dane statków powietrznych'!$E$9:$E$63</definedName>
    <definedName name="IND_COL_AircraftStartingDate">'Dane statków powietrznych'!$G$9:$G$63</definedName>
    <definedName name="IND_COL_AircraftSubType">'Dane statków powietrznych'!$D$9:$D$63</definedName>
    <definedName name="IND_COL_AircraftType">'Dane statków powietrznych'!$C$9:$C$63</definedName>
    <definedName name="IND_COL_AircraftUsedForCHETS">'Dane statków powietrznych'!$O$9:$O$63</definedName>
    <definedName name="IND_COL_AircraftUsedForCORSIA">'Dane statków powietrznych'!$P$9:$P$63</definedName>
    <definedName name="IND_COL_AircraftUsedForEUETS">'Dane statków powietrznych'!$N$9:$N$63</definedName>
    <definedName name="IND_COL_CORSIA_CERTused">'Emisje CORSIA'!$I$70:$I$369</definedName>
    <definedName name="IND_COL_CORSIA_UnusedColumnE">'Emisje CORSIA'!$E$70:$E$369</definedName>
    <definedName name="IND_COL_CORSIA_UnusedColumnH">'Emisje CORSIA'!$H$70:$H$369</definedName>
    <definedName name="IND_COL_CORSIAairportFROM">'Emisje CORSIA'!$C$70:$C$369</definedName>
    <definedName name="IND_COL_CORSIAairportTO">'Emisje CORSIA'!$F$70:$F$369</definedName>
    <definedName name="IND_COL_CORSIAcountryFROM">'Emisje CORSIA'!$D$70:$D$369</definedName>
    <definedName name="IND_COL_CORSIAcountryTO">'Emisje CORSIA'!$G$70:$G$369</definedName>
    <definedName name="IND_COL_CORSIAemissionsTCO2">'Emisje CORSIA'!$N$70:$N$369</definedName>
    <definedName name="IND_COL_CORSIAfuelEmissionFactor">'Emisje CORSIA'!$M$70:$M$369</definedName>
    <definedName name="IND_COL_CORSIAfuelTonnesConsumed">'Emisje CORSIA'!$L$70:$L$369</definedName>
    <definedName name="IND_COL_CORSIAfuelType">'Emisje CORSIA'!$K$70:$K$369</definedName>
    <definedName name="IND_COL_CORSIANumberOfFlights">'Emisje CORSIA'!$J$70:$J$369</definedName>
    <definedName name="IND_COL_CORSIAoffsettingRequirement">'Emisje CORSIA'!$O$70:$O$369</definedName>
    <definedName name="INDICATOR_5b1ETS_AlternativeFuelsDescription">'Przegląd emisji'!$C$54:$K$63</definedName>
    <definedName name="INDICATOR_5b1ETS_AlternativeFuelsDescriptionFeedstock">'Przegląd emisji'!$G$54:$H$63</definedName>
    <definedName name="INDICATOR_5b1ETS_AlternativeFuelsDescriptionLCEmissions">'Przegląd emisji'!$K$54:$K$63</definedName>
    <definedName name="INDICATOR_5b1ETS_AlternativeFuelsDescriptionName">'Przegląd emisji'!$D$54:$E$63</definedName>
    <definedName name="INDICATOR_5b1ETS_AlternativeFuelsDescriptionNumber">'Przegląd emisji'!$C$54:$C$63</definedName>
    <definedName name="INDICATOR_5b1ETS_AlternativeFuelsDescriptionProcess">'Przegląd emisji'!$I$54:$J$63</definedName>
    <definedName name="INDICATOR_5b1ETS_AlternativeFuelsDescriptionType">'Przegląd emisji'!$F$54:$F$63</definedName>
    <definedName name="INDICATOR_5bETS_FuelsDefinition">'Przegląd emisji'!$D$35:$K$47</definedName>
    <definedName name="INDICATOR_5bETS_FuelsDefinitionBioContent">'Przegląd emisji'!$J$35:$J$47</definedName>
    <definedName name="INDICATOR_5bETS_FuelsDefinitionBioContentNonSust">'Przegląd emisji'!$K$35:$K$47</definedName>
    <definedName name="INDICATOR_5bETS_FuelsDefinitionName">'Przegląd emisji'!$E$35:$G$47</definedName>
    <definedName name="INDICATOR_5bETS_FuelsDefinitionNCV">'Przegląd emisji'!$I$35:$I$47</definedName>
    <definedName name="INDICATOR_5bETS_FuelsDefinitionNumber">'Przegląd emisji'!$D$35:$D$47</definedName>
    <definedName name="INDICATOR_5bETS_FuelsDefinitionPrelimEF">'Przegląd emisji'!$H$35:$H$47</definedName>
    <definedName name="INDICATOR_5cETS_FuelsEmissionsCO2Bio">'Przegląd emisji'!$J$75:$J$87</definedName>
    <definedName name="INDICATOR_5cETS_FuelsEmissionsCO2BioNonSust">'Przegląd emisji'!$K$75:$K$87</definedName>
    <definedName name="INDICATOR_5cETS_FuelsEmissionsCO2Em">'Przegląd emisji'!$I$75:$I$87</definedName>
    <definedName name="INDICATOR_5cETS_FuelsEmissionsEF">'Przegląd emisji'!$G$75:$G$87</definedName>
    <definedName name="INDICATOR_5cETS_FuelsEmissionsFuelConsumption">'Przegląd emisji'!$H$75:$H$87</definedName>
    <definedName name="INDICATOR_5cETS_FuelsEmissionsName">'Przegląd emisji'!$E$75:$F$87</definedName>
    <definedName name="INDICATOR_5cETS_FuelsEmissionsNumber">'Przegląd emisji'!$D$75:$D$87</definedName>
    <definedName name="INDICATOR_5cETS_FuelsEmissionsTable">'Przegląd emisji'!$D$75:$K$87</definedName>
    <definedName name="INDICATOR_5dCHETS_FuelsEmissionsCO2Bio">'Przegląd emisji'!$J$101:$J$113</definedName>
    <definedName name="INDICATOR_5dCHETS_FuelsEmissionsCO2BioNonSust">'Przegląd emisji'!$K$101:$K$113</definedName>
    <definedName name="INDICATOR_5dCHETS_FuelsEmissionsCO2Em">'Przegląd emisji'!$I$101:$I$113</definedName>
    <definedName name="INDICATOR_5dCHETS_FuelsEmissionsEF">'Przegląd emisji'!$G$101:$G$113</definedName>
    <definedName name="INDICATOR_5dCHETS_FuelsEmissionsFuelConsumption">'Przegląd emisji'!$H$101:$H$113</definedName>
    <definedName name="INDICATOR_5dCHETS_FuelsEmissionsName">'Przegląd emisji'!$E$101:$F$113</definedName>
    <definedName name="INDICATOR_5dCHETS_FuelsEmissionsTable">'Przegląd emisji'!$D$101:$K$113</definedName>
    <definedName name="INDICATOR_8aEUETS_Summary">'Dane emisyjne'!$E$12:$K$16</definedName>
    <definedName name="INDICATOR_8bbCHETS_DomesticFlightsTable">'Dane emisyjne'!$C$142:$K$142</definedName>
    <definedName name="INDICATOR_8bbCHETS_EmissionsAlternative1">'Dane emisyjne'!$H$142</definedName>
    <definedName name="INDICATOR_8bbCHETS_EmissionsAvGas">'Dane emisyjne'!$G$142</definedName>
    <definedName name="INDICATOR_8bbCHETS_EmissionsJetA_A1">'Dane emisyjne'!$E$142</definedName>
    <definedName name="INDICATOR_8bbCHETS_EmissionsJetB">'Dane emisyjne'!$F$142</definedName>
    <definedName name="INDICATOR_8bbCHETS_EmissionsTotalCH">'Dane emisyjne'!$J$142</definedName>
    <definedName name="INDICATOR_8bbCHETS_NumberFlights">'Dane emisyjne'!$K$142</definedName>
    <definedName name="INDICATOR_8bcCHETS_EmissionsAlternative1">'Dane emisyjne'!$H$148:$H$179</definedName>
    <definedName name="INDICATOR_8bcCHETS_EmissionsAvGas">'Dane emisyjne'!$G$148:$G$179</definedName>
    <definedName name="INDICATOR_8bcCHETS_EmissionsJetA_A1">'Dane emisyjne'!$E$148:$E$179</definedName>
    <definedName name="INDICATOR_8bcCHETS_EmissionsJetB">'Dane emisyjne'!$F$148:$F$179</definedName>
    <definedName name="INDICATOR_8bcCHETS_EmissionsTotalPerPair">'Dane emisyjne'!$J$148:$J$179</definedName>
    <definedName name="INDICATOR_8bcCHETS_MSFlightsTable">'Dane emisyjne'!$C$148:$K$179</definedName>
    <definedName name="INDICATOR_8bcCHETS_NumberFlights">'Dane emisyjne'!$K$148:$K$179</definedName>
    <definedName name="INDICATOR_8bcCHETS_StateArrival">'Dane emisyjne'!$D$148:$D$178</definedName>
    <definedName name="INDICATOR_8bCHETS_Summary">'Dane emisyjne'!$E$131:$K$133</definedName>
    <definedName name="INDICATOR_8bETS_EmissionsAlternative1">'Dane emisyjne'!$H$25:$H$56</definedName>
    <definedName name="INDICATOR_8bETS_EmissionsAvGas">'Dane emisyjne'!$G$25:$G$56</definedName>
    <definedName name="INDICATOR_8bETS_EmissionsJetA_A1">'Dane emisyjne'!$E$25:$E$56</definedName>
    <definedName name="INDICATOR_8bETS_EmissionsJetB">'Dane emisyjne'!$F$25:$F$56</definedName>
    <definedName name="INDICATOR_8bETS_EmissionsTotalPerMS">'Dane emisyjne'!$J$25:$J$56</definedName>
    <definedName name="INDICATOR_8bETS_MS">'Dane emisyjne'!$C$25:$C$56</definedName>
    <definedName name="INDICATOR_8bETS_MSFlightsTable">'Dane emisyjne'!$C$25:$K$56</definedName>
    <definedName name="INDICATOR_8bETS_NumberFlights">'Dane emisyjne'!$K$25:$K$56</definedName>
    <definedName name="INDICATOR_8cETS_EEAFlightsTable">'Dane emisyjne'!$C$62:$K$88</definedName>
    <definedName name="INDICATOR_8cETS_EmissionsAlternative1">'Dane emisyjne'!$H$62:$H$88</definedName>
    <definedName name="INDICATOR_8cETS_EmissionsAvGas">'Dane emisyjne'!$G$62:$G$88</definedName>
    <definedName name="INDICATOR_8cETS_EmissionsJetA_A1">'Dane emisyjne'!$E$62:$E$88</definedName>
    <definedName name="INDICATOR_8cETS_EmissionsJetB">'Dane emisyjne'!$F$62:$F$88</definedName>
    <definedName name="INDICATOR_8cETS_EmissionsTotalPerPair">'Dane emisyjne'!$J$62:$J$88</definedName>
    <definedName name="INDICATOR_8cETS_NumberFlights">'Dane emisyjne'!$K$62:$K$88</definedName>
    <definedName name="INDICATOR_8cETS_StateArrival">'Dane emisyjne'!$D$62:$D$88</definedName>
    <definedName name="INDICATOR_8cETS_StateDeparture">'Dane emisyjne'!$C$62:$C$88</definedName>
    <definedName name="INDICATOR_AdminCA">'Identyfikacja operatora'!$I$61</definedName>
    <definedName name="INDICATOR_AdminMS">'Identyfikacja operatora'!$I$59</definedName>
    <definedName name="INDICATOR_AircraftData">'Dane statków powietrznych'!$C$9:$P$63</definedName>
    <definedName name="INDICATOR_AircraftData_CORSIAuse">'Dane statków powietrznych'!$P$9:$P$63</definedName>
    <definedName name="INDICATOR_AircraftData_EUETSuse">'Dane statków powietrznych'!$N$9:$N$63</definedName>
    <definedName name="INDICATOR_AircraftData_FleetEndDate">'Dane statków powietrznych'!$H$9:$H$63</definedName>
    <definedName name="INDICATOR_AircraftData_FleetStartingDate">'Dane statków powietrznych'!$G$9:$G$63</definedName>
    <definedName name="INDICATOR_AircraftData_Owner">'Dane statków powietrznych'!$F$9:$F$63</definedName>
    <definedName name="INDICATOR_AircraftData_RegistrationNumber">'Dane statków powietrznych'!$E$9:$E$63</definedName>
    <definedName name="INDICATOR_AircraftData_SubType">'Dane statków powietrznych'!$D$9:$D$63</definedName>
    <definedName name="INDICATOR_AircraftData_Type">'Dane statków powietrznych'!$C$9:$C$63</definedName>
    <definedName name="INDICATOR_AircraftData_UsedAvGas">'Dane statków powietrznych'!$L$9:$L$63</definedName>
    <definedName name="INDICATOR_AircraftData_UsedJetA">'Dane statków powietrznych'!$I$9:$I$63</definedName>
    <definedName name="INDICATOR_AircraftData_UsedJetA1">'Dane statków powietrznych'!$J$9:$J$63</definedName>
    <definedName name="INDICATOR_AircraftData_UsedJetB">'Dane statków powietrznych'!$K$9:$K$63</definedName>
    <definedName name="INDICATOR_AircraftData_UsedOtherFuel">'Dane statków powietrznych'!$M$9:$M$63</definedName>
    <definedName name="INDICATOR_Annex23EUETS_AerodromeArrival" localSheetId="8">'Załącznik 2023'!$D$37:$D$117</definedName>
    <definedName name="INDICATOR_Annex23EUETS_AerodromeDeparture" localSheetId="8">'Załącznik 2023'!$C$37:$C$117</definedName>
    <definedName name="INDICATOR_Annex23EUETS_EmissionsPerPair" localSheetId="8">'Załącznik 2023'!$F$37:$F$117</definedName>
    <definedName name="INDICATOR_Annex23EUETS_ExcludedEmissions">'Załącznik 2023'!$G$19</definedName>
    <definedName name="INDICATOR_Annex23EUETS_FlightsPerPair" localSheetId="8">'Załącznik 2023'!$E$37:$E$117</definedName>
    <definedName name="INDICATOR_Annex23EUETS_TotalEmissions" localSheetId="8">'Załącznik 2023'!$F$121</definedName>
    <definedName name="INDICATOR_Annex23EUETS_TotalFlights" localSheetId="8">'Załącznik 2023'!$E$121</definedName>
    <definedName name="INDICATOR_Annex23EUETS_TotalforAllocation">'Załącznik 2023'!$G$21</definedName>
    <definedName name="INDICATOR_Annex23EUETStable" localSheetId="8">'Załącznik 2023'!$C$37:$F$117</definedName>
    <definedName name="INDICATOR_AnnexEUETS_AerodromeArrival">Załącznik!$D$28:$D$108</definedName>
    <definedName name="INDICATOR_AnnexEUETS_AerodromeDeparture">Załącznik!$C$28:$C$108</definedName>
    <definedName name="INDICATOR_AnnexEUETS_EmissionsPerPair">Załącznik!$F$28:$F$108</definedName>
    <definedName name="INDICATOR_AnnexEUETS_FlightsPerPair">Załącznik!$E$28:$E$108</definedName>
    <definedName name="INDICATOR_AnnexEUETS_TotalEmissions">Załącznik!$F$112</definedName>
    <definedName name="INDICATOR_AnnexEUETS_TotalFlights">Załącznik!$E$112</definedName>
    <definedName name="INDICATOR_AnnexEUETStable">Załącznik!$C$28:$F$108</definedName>
    <definedName name="INDICATOR_AOAddressCity">'Identyfikacja operatora'!$I$73</definedName>
    <definedName name="INDICATOR_AOAddressCountry">'Identyfikacja operatora'!$I$76</definedName>
    <definedName name="INDICATOR_AOAddressEmail">'Identyfikacja operatora'!$I$78</definedName>
    <definedName name="INDICATOR_AOAddressLine1">'Identyfikacja operatora'!$I$71</definedName>
    <definedName name="INDICATOR_AOAddressLine2">'Identyfikacja operatora'!$I$72</definedName>
    <definedName name="INDICATOR_AOAddressStateProvince">'Identyfikacja operatora'!$I$74</definedName>
    <definedName name="INDICATOR_AOAddressTelephone">'Identyfikacja operatora'!$I$77</definedName>
    <definedName name="INDICATOR_AOAddressZIP">'Identyfikacja operatora'!$I$75</definedName>
    <definedName name="INDICATOR_AOC">'Identyfikacja operatora'!$I$65</definedName>
    <definedName name="INDICATOR_AOCissueingAuthority">'Identyfikacja operatora'!$I$66</definedName>
    <definedName name="INDICATOR_AOContactPersonEmail">'Identyfikacja operatora'!$I$89</definedName>
    <definedName name="INDICATOR_AOContactPersonFirstName">'Identyfikacja operatora'!$I$83</definedName>
    <definedName name="INDICATOR_AOContactPersonJobTitle">'Identyfikacja operatora'!$I$85</definedName>
    <definedName name="INDICATOR_AOContactPersonOrganisation">'Identyfikacja operatora'!$I$87</definedName>
    <definedName name="INDICATOR_AOContactPersonSurname">'Identyfikacja operatora'!$I$84</definedName>
    <definedName name="INDICATOR_AOContactPersonTelephone">'Identyfikacja operatora'!$I$88</definedName>
    <definedName name="INDICATOR_AOContactPersonTitle">'Identyfikacja operatora'!$I$82</definedName>
    <definedName name="INDICATOR_AOCorrespondenceAddressLine1">'Identyfikacja operatora'!$I$98</definedName>
    <definedName name="INDICATOR_AOCorrespondenceAddressLine2">'Identyfikacja operatora'!$I$99</definedName>
    <definedName name="INDICATOR_AOCorrespondenceCity">'Identyfikacja operatora'!$I$100</definedName>
    <definedName name="INDICATOR_AOCorrespondenceCountry">'Identyfikacja operatora'!$I$103</definedName>
    <definedName name="INDICATOR_AOCorrespondenceEmail">'Identyfikacja operatora'!$I$96</definedName>
    <definedName name="INDICATOR_AOCorrespondenceFirstName">'Identyfikacja operatora'!$I$94</definedName>
    <definedName name="INDICATOR_AOCorrespondenceStateProvince">'Identyfikacja operatora'!$I$101</definedName>
    <definedName name="INDICATOR_AOCorrespondenceSurname">'Identyfikacja operatora'!$I$95</definedName>
    <definedName name="INDICATOR_AOCorrespondenceTelephone">'Identyfikacja operatora'!$I$97</definedName>
    <definedName name="INDICATOR_AOCorrespondenceTitle">'Identyfikacja operatora'!$I$93</definedName>
    <definedName name="INDICATOR_AOCorrespondenceZIP">'Identyfikacja operatora'!$I$102</definedName>
    <definedName name="INDICATOR_AOLegalReprAddressLine1">'Identyfikacja operatora'!$I$113</definedName>
    <definedName name="INDICATOR_AOLegalReprAddressLine2">'Identyfikacja operatora'!$I$114</definedName>
    <definedName name="INDICATOR_AOLegalReprCity">'Identyfikacja operatora'!$I$115</definedName>
    <definedName name="INDICATOR_AOLegalReprCountry">'Identyfikacja operatora'!$I$118</definedName>
    <definedName name="INDICATOR_AOLegalReprEmail">'Identyfikacja operatora'!$I$111</definedName>
    <definedName name="INDICATOR_AOLegalReprFirstName">'Identyfikacja operatora'!$I$109</definedName>
    <definedName name="INDICATOR_AOLegalReprStateProvince">'Identyfikacja operatora'!$I$116</definedName>
    <definedName name="INDICATOR_AOLegalReprSurname">'Identyfikacja operatora'!$I$110</definedName>
    <definedName name="INDICATOR_AOLegalReprTelephone">'Identyfikacja operatora'!$I$112</definedName>
    <definedName name="INDICATOR_AOLegalReprTitle">'Identyfikacja operatora'!$I$108</definedName>
    <definedName name="INDICATOR_AOLegalReprZIP">'Identyfikacja operatora'!$I$117</definedName>
    <definedName name="INDICATOR_AOname">'Identyfikacja operatora'!$I$44</definedName>
    <definedName name="INDICATOR_AOnameEClist">'Identyfikacja operatora'!$I$50</definedName>
    <definedName name="INDICATOR_AOuniquID">'Identyfikacja operatora'!$I$47</definedName>
    <definedName name="INDICATOR_Art28a6Used">'Identyfikacja operatora'!$K$16</definedName>
    <definedName name="INDICATOR_CHETS_TotalEmissions">'Przegląd emisji'!$I$116</definedName>
    <definedName name="INDICATOR_CHETS_TotalFlights">'Przegląd emisji'!$K$23</definedName>
    <definedName name="INDICATOR_CHETS_TotalNonSustainableBiomassEmissions">'Przegląd emisji'!$K$120</definedName>
    <definedName name="INDICATOR_CHETS_TotalSustainableBiomassEmissions">'Przegląd emisji'!$J$119</definedName>
    <definedName name="INDICATOR_Comments">'Dalsze uwagi'!$B$7:$J$32</definedName>
    <definedName name="INDICATOR_CORSIA_EligibleFuels">'Emisje CORSIA'!$C$34:$M$39</definedName>
    <definedName name="INDICATOR_CORSIA_EligibleFuels_Feedstock">'Emisje CORSIA'!$D$34:$D$39</definedName>
    <definedName name="INDICATOR_CORSIA_EligibleFuels_LCEmissions">'Emisje CORSIA'!$J$34:$K$39</definedName>
    <definedName name="INDICATOR_CORSIA_EligibleFuels_MassNeat">'Emisje CORSIA'!$G$34:$I$39</definedName>
    <definedName name="INDICATOR_CORSIA_EligibleFuels_ReductionsClaimed">'Emisje CORSIA'!$L$34:$M$39</definedName>
    <definedName name="INDICATOR_CORSIA_EligibleFuels_Type">'Emisje CORSIA'!$C$34:A$39</definedName>
    <definedName name="INDICATOR_CORSIA_EligibleFuelsTable">'Emisje CORSIA'!$C$34:$N$38</definedName>
    <definedName name="INDICATOR_CORSIA_EmissionsTable">'Emisje CORSIA'!$C$70:$O$369</definedName>
    <definedName name="INDICATOR_CORSIA_totalCO2">'Emisje CORSIA'!$M$15</definedName>
    <definedName name="INDICATOR_CORSIA_totalCO2withOffsetting">'Emisje CORSIA'!$M$16</definedName>
    <definedName name="INDICATOR_CORSIA_totalFlights">'Emisje CORSIA'!$M$17</definedName>
    <definedName name="INDICATOR_CORSIA_totalFlightsWithOffsetting">'Emisje CORSIA'!$M$18</definedName>
    <definedName name="INDICATOR_CORSIA_totalTonnesAvGas">'Emisje CORSIA'!$H$27</definedName>
    <definedName name="INDICATOR_CORSIA_totalTonnesEligibleFuelsClaimed">'Emisje CORSIA'!$M$19</definedName>
    <definedName name="INDICATOR_CORSIA_totalTonnesJetA">'Emisje CORSIA'!$H$24</definedName>
    <definedName name="INDICATOR_CORSIA_totalTonnesJetA1">'Emisje CORSIA'!$H$25</definedName>
    <definedName name="INDICATOR_CORSIA_totalTonnesJetB">'Emisje CORSIA'!$H$26</definedName>
    <definedName name="INDICATOR_CORSIAAnnexConfidential">'Emisje CORSIA'!$N$50</definedName>
    <definedName name="INDICATOR_CORSIAAnnexConfidentialReasonFromETS">'Emisje CORSIA'!$N$52</definedName>
    <definedName name="INDICATOR_CORSIAapplied">'Identyfikacja operatora'!$K$30</definedName>
    <definedName name="INDICATOR_CORSIAotherState">'Identyfikacja operatora'!$K$32</definedName>
    <definedName name="INDICATOR_CORSIAReportToState">'Identyfikacja operatora'!$I$34</definedName>
    <definedName name="INDICATOR_DataGapsEmissions">'Przegląd emisji'!$K$173:$K$184</definedName>
    <definedName name="INDICATOR_DataGapsPercentCORSIA">'Przegląd emisji'!$K$190</definedName>
    <definedName name="INDICATOR_DataGapsPercentETS">'Przegląd emisji'!$K$187</definedName>
    <definedName name="INDICATOR_DataGapsReason">'Przegląd emisji'!$F$173:$F$184</definedName>
    <definedName name="INDICATOR_DataGapsReference">'Przegląd emisji'!$D$173:$E$184</definedName>
    <definedName name="INDICATOR_DataGapsReplacementMethod">'Przegląd emisji'!$I$173:$J$184</definedName>
    <definedName name="INDICATOR_DataGapsTable">'Przegląd emisji'!$D$173:$K$184</definedName>
    <definedName name="INDICATOR_DataGapsType">'Przegląd emisji'!$G$173:$H$184</definedName>
    <definedName name="INDICATOR_ETS_EmissionsFullScope">'Przegląd emisji'!$H$139</definedName>
    <definedName name="INDICATOR_ETS_FlightsPerPeriod">'Przegląd emisji'!$G$133:$G$135</definedName>
    <definedName name="INDICATOR_ETS_SETEligibility">'Przegląd emisji'!$J$141</definedName>
    <definedName name="INDICATOR_ETS_TotalEmissions">'Przegląd emisji'!$I$90</definedName>
    <definedName name="INDICATOR_ETS_TotalFlights">'Przegląd emisji'!$K$24</definedName>
    <definedName name="INDICATOR_ETS_TotalNonSustainableBiomassEmissions">'Przegląd emisji'!$K$94</definedName>
    <definedName name="INDICATOR_ETS_TotalSustainableBiomassEmissions">'Przegląd emisji'!$J$93</definedName>
    <definedName name="INDICATOR_EUETS_TotalFlights">'Przegląd emisji'!$K$22</definedName>
    <definedName name="INDICATOR_EUETSAnnexConfidential">Załącznik!$G$11</definedName>
    <definedName name="INDICATOR_EUETSAnnexConfidentialFileName">Załącznik!$E$21</definedName>
    <definedName name="INDICATOR_EUETSAnnexConfidentialReasoning">Załącznik!$C$14:$G$18</definedName>
    <definedName name="INDICATOR_ICAOcallSign">'Identyfikacja operatora'!$I$53</definedName>
    <definedName name="INDICATOR_LanguageFilling">'Identyfikacja operatora'!$J$13</definedName>
    <definedName name="INDICATOR_MPApprovalDate">'Przegląd emisji'!$I$9</definedName>
    <definedName name="INDICATOR_MPDeviations">'Przegląd emisji'!$I$12</definedName>
    <definedName name="INDICATOR_MPDeviationsDescription">'Przegląd emisji'!$D$15:$K$17</definedName>
    <definedName name="INDICATOR_MPVersion">'Przegląd emisji'!$I$7</definedName>
    <definedName name="INDICATOR_NoETSobligation">'Identyfikacja operatora'!$K$38</definedName>
    <definedName name="INDICATOR_OperatingLicense">'Identyfikacja operatora'!$I$67</definedName>
    <definedName name="INDICATOR_OperatingLicenseAuthority">'Identyfikacja operatora'!$I$68</definedName>
    <definedName name="INDICATOR_ReferenceFileName">'Spis treści'!$E$77</definedName>
    <definedName name="INDICATOR_RegistrationMarkings">'Identyfikacja operatora'!$I$56</definedName>
    <definedName name="INDICATOR_ReportingYear">'Identyfikacja operatora'!$I$7</definedName>
    <definedName name="INDICATOR_ReportVersion">'Identyfikacja operatora'!$K$10</definedName>
    <definedName name="INDICATOR_TemplateLanguage">'Spis treści'!$E$76</definedName>
    <definedName name="INDICATOR_TemplateProvidedBy">'Spis treści'!$E$74</definedName>
    <definedName name="INDICATOR_TemplatePublicationDate">'Spis treści'!$E$75</definedName>
    <definedName name="INDICATOR_ToolUsedForAllCORSIAemissions">'Przegląd emisji'!$K$153</definedName>
    <definedName name="INDICATOR_ToolUsedForEmissionsWithoutOffsetting">'Przegląd emisji'!$K$155</definedName>
    <definedName name="INDICATOR_UsedSimplifiedApproachETS">'Przegląd emisji'!$I$128</definedName>
    <definedName name="INDICATOR_VerifierAccredMS">'Identyfikacja operatora'!$I$145</definedName>
    <definedName name="INDICATOR_VerifierAccredNumber">'Identyfikacja operatora'!$I$146</definedName>
    <definedName name="INDICATOR_VerifierAdressLine1">'Identyfikacja operatora'!$I$127</definedName>
    <definedName name="INDICATOR_VerifierAdressLine2">'Identyfikacja operatora'!$I$128</definedName>
    <definedName name="INDICATOR_VerifierCity">'Identyfikacja operatora'!$I$129</definedName>
    <definedName name="INDICATOR_VerifierCompany">'Identyfikacja operatora'!$I$126</definedName>
    <definedName name="INDICATOR_VerifierContactEmail">'Identyfikacja operatora'!$I$139</definedName>
    <definedName name="INDICATOR_VerifierContactFirstName">'Identyfikacja operatora'!$I$137</definedName>
    <definedName name="INDICATOR_VerifierContactSurname">'Identyfikacja operatora'!$I$138</definedName>
    <definedName name="INDICATOR_VerifierContactTelephone">'Identyfikacja operatora'!$I$140</definedName>
    <definedName name="INDICATOR_VerifierContactTitle">'Identyfikacja operatora'!$I$136</definedName>
    <definedName name="INDICATOR_VerifierCountry">'Identyfikacja operatora'!$I$132</definedName>
    <definedName name="INDICATOR_VerifierStateProvince">'Identyfikacja operatora'!$I$130</definedName>
    <definedName name="INDICATOR_VerifierZIP">'Identyfikacja operatora'!$I$131</definedName>
    <definedName name="INDICATOR_WhichOtherTool">'Przegląd emisji'!$J$148</definedName>
    <definedName name="INDICATOR_WhichToolUsed">'Przegląd emisji'!$J$146</definedName>
    <definedName name="indRange">EUwideConstants!$A$365:$A$373</definedName>
    <definedName name="JUMP_11a">Załącznik!$B$11</definedName>
    <definedName name="JUMP_2">'Identyfikacja operatora'!$C$42</definedName>
    <definedName name="JUMP_3">'Identyfikacja operatora'!$C$121</definedName>
    <definedName name="JUMP_5">'Przegląd emisji'!$C$19</definedName>
    <definedName name="JUMP_6">'Przegląd emisji'!$C$123</definedName>
    <definedName name="JUMP_7">'Przegląd emisji'!$C$159</definedName>
    <definedName name="Jump_8b">'Dane emisyjne'!$B$123</definedName>
    <definedName name="Legalstatus">EUwideConstants!$A$348:$A$352</definedName>
    <definedName name="ManSys">EUwideConstants!$A$376:$A$379</definedName>
    <definedName name="MeasMethod">EUwideConstants!$A$468:$A$470</definedName>
    <definedName name="memberstates">EUwideConstants!$A$28:$A$58</definedName>
    <definedName name="MemberStatesWithSwiss">EUwideConstants!$A$884:$A$916</definedName>
    <definedName name="MSLanguages">EUwideConstants!$A$657:$A$682</definedName>
    <definedName name="MSversiontracking">EUwideConstants!$A$392:$A$393</definedName>
    <definedName name="NewUpdate">EUwideConstants!$A$406:$A$407</definedName>
    <definedName name="notapplicable">EUwideConstants!$A$402:$A$403</definedName>
    <definedName name="_xlnm.Print_Area" localSheetId="6">'Dalsze uwagi'!$A$1:$K$33</definedName>
    <definedName name="_xlnm.Print_Area" localSheetId="4">'Dane emisyjne'!$A$1:$L$181</definedName>
    <definedName name="_xlnm.Print_Area" localSheetId="5">'Dane statków powietrznych'!$B$1:$P$65</definedName>
    <definedName name="_xlnm.Print_Area" localSheetId="9">'Emisje CORSIA'!$A$1:$Q$373</definedName>
    <definedName name="_xlnm.Print_Area" localSheetId="2">'Identyfikacja operatora'!$A$1:$L$147</definedName>
    <definedName name="_xlnm.Print_Area" localSheetId="3">'Przegląd emisji'!$B$2:$L$193</definedName>
    <definedName name="_xlnm.Print_Area" localSheetId="0">'Spis treści'!$A$1:$J$78</definedName>
    <definedName name="_xlnm.Print_Area" localSheetId="13">VersionDocumentation!$A$1:$E$104</definedName>
    <definedName name="_xlnm.Print_Area" localSheetId="1">'Wytyczne i warunki'!$A$1:$M$163</definedName>
    <definedName name="_xlnm.Print_Area" localSheetId="7">Załącznik!$A$1:$H$113</definedName>
    <definedName name="_xlnm.Print_Area" localSheetId="8">'Załącznik 2023'!$A$1:$H$121</definedName>
    <definedName name="operationscope">EUwideConstants!$A$332:$A$334</definedName>
    <definedName name="operationsscope">EUwideConstants!$A$332:$A$334</definedName>
    <definedName name="opstatus">EUwideConstants!$A$319:$A$321</definedName>
    <definedName name="parameters">EUwideConstants!$A$439:$A$444</definedName>
    <definedName name="passengermass">EUwideConstants!$A$360:$A$362</definedName>
    <definedName name="ReportingYears">EUwideConstants!$A$2:$A$17</definedName>
    <definedName name="SelectPrimaryInfoSource">EUwideConstants!$A$397:$A$398</definedName>
    <definedName name="SourceClass">EUwideConstants!$A$462:$A$465</definedName>
    <definedName name="TankDataSource">EUwideConstants!$A$423:$A$428</definedName>
    <definedName name="Title">EUwideConstants!$A$338:$A$345</definedName>
    <definedName name="TrueFalse">EUwideConstants!$A$388:$A$389</definedName>
    <definedName name="UncertThreshold">EUwideConstants!$A$447:$A$450</definedName>
    <definedName name="UncertTierResult">EUwideConstants!$A$453:$A$456</definedName>
    <definedName name="UncertValue">EUwideConstants!$A$488:$A$491</definedName>
    <definedName name="UpliftDataSource">EUwideConstants!$A$418:$A$420</definedName>
    <definedName name="worldcountries">EUwideConstants!$A$63:$A$301</definedName>
    <definedName name="YesNo">EUwideConstants!$A$383:$A$385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41" l="1"/>
  <c r="G18" i="41" s="1"/>
  <c r="G21" i="41" s="1"/>
  <c r="B25" i="10" l="1"/>
  <c r="B19" i="10" l="1"/>
  <c r="B15" i="10"/>
  <c r="B13" i="10"/>
  <c r="B11" i="10"/>
  <c r="B8" i="10" l="1"/>
  <c r="B7" i="10"/>
  <c r="C63" i="39" l="1"/>
  <c r="C62" i="39"/>
  <c r="C61" i="39"/>
  <c r="C55" i="39"/>
  <c r="C54" i="39"/>
  <c r="C52" i="39"/>
  <c r="C49" i="39"/>
  <c r="C48" i="39"/>
  <c r="C47" i="39"/>
  <c r="C46" i="39"/>
  <c r="C45" i="39"/>
  <c r="C44" i="39"/>
  <c r="C43" i="39"/>
  <c r="C10" i="39"/>
  <c r="C7" i="39"/>
  <c r="C5" i="39"/>
  <c r="C32" i="41"/>
  <c r="C31" i="41"/>
  <c r="C29" i="41"/>
  <c r="C28" i="41"/>
  <c r="C27" i="41"/>
  <c r="C26" i="41"/>
  <c r="C23" i="41"/>
  <c r="C21" i="41"/>
  <c r="C20" i="41"/>
  <c r="C19" i="41"/>
  <c r="C18" i="41"/>
  <c r="G17" i="41"/>
  <c r="C17" i="41"/>
  <c r="C15" i="41"/>
  <c r="C14" i="41"/>
  <c r="C13" i="41"/>
  <c r="C11" i="41"/>
  <c r="C10" i="41"/>
  <c r="C9" i="41"/>
  <c r="C8" i="41"/>
  <c r="C7" i="41"/>
  <c r="C6" i="41"/>
  <c r="C4" i="41"/>
  <c r="B2" i="41"/>
  <c r="C21" i="38"/>
  <c r="C20" i="38"/>
  <c r="C19" i="38"/>
  <c r="C13" i="38"/>
  <c r="C9" i="38"/>
  <c r="C8" i="38"/>
  <c r="C7" i="38"/>
  <c r="C6" i="38"/>
  <c r="C179" i="35"/>
  <c r="C133" i="35"/>
  <c r="D162" i="34"/>
  <c r="D125" i="34"/>
  <c r="D143" i="33"/>
  <c r="C122" i="33"/>
  <c r="D26" i="33"/>
  <c r="D25" i="33"/>
  <c r="D17" i="33"/>
  <c r="D16" i="33"/>
  <c r="B73" i="10"/>
  <c r="B68" i="10"/>
  <c r="B64" i="10"/>
  <c r="B61" i="10"/>
  <c r="B57" i="10"/>
  <c r="C53" i="10"/>
  <c r="C52" i="10"/>
  <c r="C51" i="10"/>
  <c r="C50" i="10"/>
  <c r="B49" i="10"/>
  <c r="C48" i="10"/>
  <c r="B47" i="10"/>
  <c r="C45" i="10"/>
  <c r="C44" i="10"/>
  <c r="B43" i="10"/>
  <c r="B41" i="10"/>
  <c r="B37" i="10"/>
  <c r="B36" i="10"/>
  <c r="B14" i="10"/>
  <c r="B5" i="10"/>
  <c r="B20" i="9"/>
  <c r="B4" i="9"/>
  <c r="G19" i="41" l="1"/>
  <c r="C24" i="41" l="1"/>
  <c r="C121" i="41"/>
  <c r="F120" i="41"/>
  <c r="E120" i="41"/>
  <c r="C119" i="41"/>
  <c r="F117" i="41"/>
  <c r="F121" i="41" s="1"/>
  <c r="G20" i="41" s="1"/>
  <c r="E117" i="41"/>
  <c r="E121" i="41" s="1"/>
  <c r="D117" i="41"/>
  <c r="C117" i="41"/>
  <c r="D36" i="41"/>
  <c r="C36" i="41"/>
  <c r="F35" i="41"/>
  <c r="E35" i="41"/>
  <c r="C35" i="41"/>
  <c r="C34" i="41"/>
  <c r="C33" i="41"/>
  <c r="C50" i="39" l="1"/>
  <c r="B56" i="10"/>
  <c r="A281" i="17" l="1"/>
  <c r="A863" i="17"/>
  <c r="A633" i="17"/>
  <c r="B40" i="25" l="1"/>
  <c r="B39" i="25"/>
  <c r="B38" i="25"/>
  <c r="D142" i="34" l="1"/>
  <c r="D18" i="33"/>
  <c r="B46" i="10"/>
  <c r="D127" i="34"/>
  <c r="C88" i="35"/>
  <c r="C14" i="35"/>
  <c r="C58" i="35" l="1"/>
  <c r="C15" i="35"/>
  <c r="D105" i="10"/>
  <c r="D103" i="10"/>
  <c r="D102" i="10"/>
  <c r="B74" i="10"/>
  <c r="B71" i="10"/>
  <c r="B41" i="25"/>
  <c r="B37" i="25"/>
  <c r="B36" i="25"/>
  <c r="B60" i="10"/>
  <c r="B33" i="10"/>
  <c r="B31" i="10"/>
  <c r="B32" i="10"/>
  <c r="B30" i="10"/>
  <c r="B29" i="10"/>
  <c r="B28" i="10"/>
  <c r="B27" i="10"/>
  <c r="B12" i="10"/>
  <c r="K179" i="35" l="1"/>
  <c r="I179" i="35"/>
  <c r="H179" i="35"/>
  <c r="G179" i="35"/>
  <c r="F179" i="35"/>
  <c r="E179" i="35"/>
  <c r="A916" i="17"/>
  <c r="K56" i="35"/>
  <c r="I56" i="35"/>
  <c r="H56" i="35"/>
  <c r="G56" i="35"/>
  <c r="F56" i="35"/>
  <c r="E56" i="35"/>
  <c r="D106" i="10" l="1"/>
  <c r="D101" i="10"/>
  <c r="B38" i="10"/>
  <c r="A915" i="17"/>
  <c r="A513" i="17"/>
  <c r="A506" i="17"/>
  <c r="C5" i="38"/>
  <c r="C4" i="38"/>
  <c r="B2" i="38"/>
  <c r="O7" i="36"/>
  <c r="C5" i="36"/>
  <c r="C178" i="35"/>
  <c r="C177" i="35"/>
  <c r="C176" i="35"/>
  <c r="C175" i="35"/>
  <c r="C174" i="35"/>
  <c r="C173" i="35"/>
  <c r="C172" i="35"/>
  <c r="C171" i="35"/>
  <c r="C170" i="35"/>
  <c r="C169" i="35"/>
  <c r="C168" i="35"/>
  <c r="C167" i="35"/>
  <c r="C166" i="35"/>
  <c r="C165" i="35"/>
  <c r="C164" i="35"/>
  <c r="C163" i="35"/>
  <c r="C162" i="35"/>
  <c r="C161" i="35"/>
  <c r="C160" i="35"/>
  <c r="C159" i="35"/>
  <c r="C158" i="35"/>
  <c r="C157" i="35"/>
  <c r="C156" i="35"/>
  <c r="C155" i="35"/>
  <c r="C154" i="35"/>
  <c r="C153" i="35"/>
  <c r="C152" i="35"/>
  <c r="C151" i="35"/>
  <c r="C150" i="35"/>
  <c r="C149" i="35"/>
  <c r="C148" i="35"/>
  <c r="C144" i="35"/>
  <c r="C142" i="35"/>
  <c r="C141" i="35"/>
  <c r="C138" i="35"/>
  <c r="C135" i="35"/>
  <c r="C132" i="35"/>
  <c r="C131" i="35"/>
  <c r="C126" i="35"/>
  <c r="C125" i="35"/>
  <c r="C123" i="35"/>
  <c r="M120" i="35"/>
  <c r="M119" i="35"/>
  <c r="M118" i="35"/>
  <c r="M117" i="35"/>
  <c r="M116" i="35"/>
  <c r="M115" i="35"/>
  <c r="M114" i="35"/>
  <c r="M113" i="35"/>
  <c r="M112" i="35"/>
  <c r="M111" i="35"/>
  <c r="M110" i="35"/>
  <c r="M109" i="35"/>
  <c r="M108" i="35"/>
  <c r="M107" i="35"/>
  <c r="M106" i="35"/>
  <c r="M105" i="35"/>
  <c r="M104" i="35"/>
  <c r="M103" i="35"/>
  <c r="M102" i="35"/>
  <c r="M101" i="35"/>
  <c r="M100" i="35"/>
  <c r="M99" i="35"/>
  <c r="M98" i="35"/>
  <c r="M97" i="35"/>
  <c r="M96" i="35"/>
  <c r="M95" i="35"/>
  <c r="M94" i="35"/>
  <c r="M93" i="35"/>
  <c r="M92" i="35"/>
  <c r="M91" i="35"/>
  <c r="M90" i="35"/>
  <c r="M16" i="35"/>
  <c r="D191" i="34"/>
  <c r="D187" i="34"/>
  <c r="D160" i="34"/>
  <c r="D124" i="34"/>
  <c r="D117" i="34"/>
  <c r="D116" i="34"/>
  <c r="D98" i="34"/>
  <c r="D97" i="34"/>
  <c r="D90" i="34"/>
  <c r="D66" i="34"/>
  <c r="D24" i="34"/>
  <c r="D23" i="34"/>
  <c r="D21" i="34"/>
  <c r="D20" i="34"/>
  <c r="D19" i="34"/>
  <c r="D6" i="34"/>
  <c r="B136" i="10"/>
  <c r="B133" i="10"/>
  <c r="B24" i="10"/>
  <c r="B23" i="10"/>
  <c r="B22" i="10"/>
  <c r="B21" i="10"/>
  <c r="B20" i="10"/>
  <c r="B18" i="10"/>
  <c r="B17" i="10"/>
  <c r="B42" i="9"/>
  <c r="B41" i="9"/>
  <c r="B19" i="9"/>
  <c r="B16" i="9"/>
  <c r="B3" i="9"/>
  <c r="A652" i="17" l="1"/>
  <c r="C139" i="35" l="1"/>
  <c r="K132" i="35"/>
  <c r="I132" i="35"/>
  <c r="H132" i="35"/>
  <c r="G132" i="35"/>
  <c r="F132" i="35"/>
  <c r="E132" i="35"/>
  <c r="C136" i="35"/>
  <c r="I130" i="35"/>
  <c r="H130" i="35"/>
  <c r="G130" i="35"/>
  <c r="F130" i="35"/>
  <c r="E130" i="35"/>
  <c r="K129" i="35"/>
  <c r="J129" i="35"/>
  <c r="E129" i="35"/>
  <c r="C127" i="35"/>
  <c r="D178" i="35"/>
  <c r="D177" i="35"/>
  <c r="D176" i="35"/>
  <c r="D175" i="35"/>
  <c r="D174" i="35"/>
  <c r="D173" i="35"/>
  <c r="D172" i="35"/>
  <c r="D171" i="35"/>
  <c r="D170" i="35"/>
  <c r="D169" i="35"/>
  <c r="D168" i="35"/>
  <c r="D167" i="35"/>
  <c r="D166" i="35"/>
  <c r="D165" i="35"/>
  <c r="D164" i="35"/>
  <c r="D163" i="35"/>
  <c r="D162" i="35"/>
  <c r="D161" i="35"/>
  <c r="D160" i="35"/>
  <c r="D159" i="35"/>
  <c r="D158" i="35"/>
  <c r="D157" i="35"/>
  <c r="D156" i="35"/>
  <c r="D155" i="35"/>
  <c r="D154" i="35"/>
  <c r="D153" i="35"/>
  <c r="D152" i="35"/>
  <c r="D151" i="35"/>
  <c r="D150" i="35"/>
  <c r="D149" i="35"/>
  <c r="D148" i="35"/>
  <c r="J165" i="35"/>
  <c r="J164" i="35"/>
  <c r="J163" i="35"/>
  <c r="J162" i="35"/>
  <c r="J161" i="35"/>
  <c r="J160" i="35"/>
  <c r="J159" i="35"/>
  <c r="J158" i="35"/>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K133" i="35"/>
  <c r="I133" i="35"/>
  <c r="H133" i="35"/>
  <c r="G133" i="35"/>
  <c r="F133" i="35"/>
  <c r="E133" i="35"/>
  <c r="J178" i="35"/>
  <c r="J177" i="35"/>
  <c r="J176" i="35"/>
  <c r="J175" i="35"/>
  <c r="J174" i="35"/>
  <c r="J173" i="35"/>
  <c r="J172" i="35"/>
  <c r="J171" i="35"/>
  <c r="J170" i="35"/>
  <c r="J169" i="35"/>
  <c r="J168" i="35"/>
  <c r="J167" i="35"/>
  <c r="J166" i="35"/>
  <c r="J157" i="35"/>
  <c r="J156" i="35"/>
  <c r="J155" i="35"/>
  <c r="J154" i="35"/>
  <c r="J153" i="35"/>
  <c r="J152" i="35"/>
  <c r="J151" i="35"/>
  <c r="J150" i="35"/>
  <c r="J149" i="35"/>
  <c r="J148" i="35"/>
  <c r="I147" i="35"/>
  <c r="H147" i="35"/>
  <c r="G147" i="35"/>
  <c r="F147" i="35"/>
  <c r="E147" i="35"/>
  <c r="D147" i="35"/>
  <c r="C147" i="35"/>
  <c r="K146" i="35"/>
  <c r="J146" i="35"/>
  <c r="E146" i="35"/>
  <c r="C145" i="35"/>
  <c r="J142" i="35"/>
  <c r="J132" i="35" s="1"/>
  <c r="I141" i="35"/>
  <c r="H141" i="35"/>
  <c r="G141" i="35"/>
  <c r="F141" i="35"/>
  <c r="E141" i="35"/>
  <c r="K140" i="35"/>
  <c r="J140" i="35"/>
  <c r="E140" i="35"/>
  <c r="J102" i="34"/>
  <c r="K102" i="34"/>
  <c r="J103" i="34"/>
  <c r="K103" i="34"/>
  <c r="J104" i="34"/>
  <c r="K104" i="34"/>
  <c r="J105" i="34"/>
  <c r="K105" i="34"/>
  <c r="J106" i="34"/>
  <c r="K106" i="34"/>
  <c r="J107" i="34"/>
  <c r="K107" i="34"/>
  <c r="J108" i="34"/>
  <c r="K108" i="34"/>
  <c r="J109" i="34"/>
  <c r="K109" i="34"/>
  <c r="J110" i="34"/>
  <c r="K110" i="34"/>
  <c r="J111" i="34"/>
  <c r="K111" i="34"/>
  <c r="J112" i="34"/>
  <c r="K112" i="34"/>
  <c r="K101" i="34"/>
  <c r="J101" i="34"/>
  <c r="G113" i="34"/>
  <c r="D120" i="34"/>
  <c r="D119" i="34"/>
  <c r="D114" i="34"/>
  <c r="D102" i="34"/>
  <c r="D103" i="34" s="1"/>
  <c r="D104" i="34" s="1"/>
  <c r="D105" i="34" s="1"/>
  <c r="D106" i="34" s="1"/>
  <c r="D107" i="34" s="1"/>
  <c r="D108" i="34" s="1"/>
  <c r="D109" i="34" s="1"/>
  <c r="D110" i="34" s="1"/>
  <c r="D111" i="34" s="1"/>
  <c r="D112" i="34" s="1"/>
  <c r="K100" i="34"/>
  <c r="J100" i="34"/>
  <c r="I100" i="34"/>
  <c r="H100" i="34"/>
  <c r="G100" i="34"/>
  <c r="E100" i="34"/>
  <c r="D100" i="34"/>
  <c r="K24" i="34"/>
  <c r="D22" i="34"/>
  <c r="D9" i="34"/>
  <c r="E113" i="38" l="1"/>
  <c r="I131" i="35"/>
  <c r="J179" i="35"/>
  <c r="J133" i="35" s="1"/>
  <c r="J119" i="34"/>
  <c r="G44" i="9" s="1"/>
  <c r="K120" i="34"/>
  <c r="G46" i="9" s="1"/>
  <c r="K131" i="35"/>
  <c r="F131" i="35"/>
  <c r="G131" i="35"/>
  <c r="H131" i="35"/>
  <c r="E131" i="35"/>
  <c r="B46" i="9"/>
  <c r="B44" i="9"/>
  <c r="J131" i="35" l="1"/>
  <c r="A879" i="17"/>
  <c r="A878" i="17"/>
  <c r="A877" i="17"/>
  <c r="A876" i="17"/>
  <c r="A875" i="17"/>
  <c r="A874" i="17"/>
  <c r="A873" i="17"/>
  <c r="A872" i="17"/>
  <c r="A871" i="17"/>
  <c r="A870" i="17"/>
  <c r="A869" i="17"/>
  <c r="A868" i="17"/>
  <c r="A867" i="17"/>
  <c r="A866" i="17"/>
  <c r="A865" i="17"/>
  <c r="A864"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A692" i="17"/>
  <c r="A691" i="17"/>
  <c r="A690" i="17"/>
  <c r="A689" i="17"/>
  <c r="A688" i="17"/>
  <c r="A687" i="17"/>
  <c r="A686" i="17"/>
  <c r="D156" i="34"/>
  <c r="A682" i="17" l="1"/>
  <c r="A681" i="17"/>
  <c r="A680" i="17"/>
  <c r="A679" i="17"/>
  <c r="A678" i="17"/>
  <c r="A677" i="17"/>
  <c r="A676" i="17"/>
  <c r="A675" i="17"/>
  <c r="A674" i="17"/>
  <c r="A673" i="17"/>
  <c r="A672" i="17"/>
  <c r="A671" i="17"/>
  <c r="A670" i="17"/>
  <c r="A669" i="17"/>
  <c r="A668" i="17"/>
  <c r="A667" i="17"/>
  <c r="A666" i="17"/>
  <c r="A665" i="17"/>
  <c r="A664" i="17"/>
  <c r="A663" i="17"/>
  <c r="A662" i="17"/>
  <c r="A661" i="17"/>
  <c r="A660" i="17"/>
  <c r="A659" i="17"/>
  <c r="A658" i="17"/>
  <c r="A657" i="17"/>
  <c r="A653" i="17"/>
  <c r="A649" i="17"/>
  <c r="A648" i="17"/>
  <c r="A647" i="17"/>
  <c r="A646" i="17"/>
  <c r="A591" i="17"/>
  <c r="A582" i="17"/>
  <c r="A499" i="17"/>
  <c r="A498" i="17"/>
  <c r="A497" i="17"/>
  <c r="A187" i="17"/>
  <c r="C371" i="39"/>
  <c r="G67" i="39"/>
  <c r="F67" i="39"/>
  <c r="D67" i="39"/>
  <c r="C67" i="39"/>
  <c r="O65" i="39"/>
  <c r="N65" i="39"/>
  <c r="M65" i="39"/>
  <c r="L65" i="39"/>
  <c r="K65" i="39"/>
  <c r="J65" i="39"/>
  <c r="I65" i="39"/>
  <c r="F65" i="39"/>
  <c r="C65" i="39"/>
  <c r="C42" i="39"/>
  <c r="C39" i="39"/>
  <c r="E32" i="39"/>
  <c r="D32" i="39"/>
  <c r="C32" i="39"/>
  <c r="N31" i="39"/>
  <c r="L31" i="39"/>
  <c r="J31" i="39"/>
  <c r="G31" i="39"/>
  <c r="C31" i="39"/>
  <c r="C30" i="39"/>
  <c r="C29" i="39"/>
  <c r="C27" i="39"/>
  <c r="C26" i="39"/>
  <c r="C25" i="39"/>
  <c r="C24" i="39"/>
  <c r="C22" i="39"/>
  <c r="C20" i="39"/>
  <c r="C19" i="39"/>
  <c r="C18" i="39"/>
  <c r="C17" i="39"/>
  <c r="C16" i="39"/>
  <c r="C15" i="39"/>
  <c r="C13" i="39"/>
  <c r="C11" i="39"/>
  <c r="C9" i="39"/>
  <c r="C8" i="39"/>
  <c r="C6" i="39"/>
  <c r="C4" i="39"/>
  <c r="C2" i="39"/>
  <c r="C65" i="36"/>
  <c r="M8" i="36"/>
  <c r="L8" i="36"/>
  <c r="K8" i="36"/>
  <c r="J8" i="36"/>
  <c r="I8" i="36"/>
  <c r="P7" i="36"/>
  <c r="N7" i="36"/>
  <c r="I7" i="36"/>
  <c r="C6" i="36"/>
  <c r="C4" i="36"/>
  <c r="K92" i="35"/>
  <c r="C91" i="35"/>
  <c r="K60" i="35"/>
  <c r="C59" i="35"/>
  <c r="K23" i="35"/>
  <c r="C22" i="35"/>
  <c r="K10" i="35"/>
  <c r="C4" i="35"/>
  <c r="B2" i="35"/>
  <c r="D190" i="34"/>
  <c r="D185" i="34"/>
  <c r="E170" i="34"/>
  <c r="D155" i="34"/>
  <c r="D153" i="34"/>
  <c r="D151" i="34"/>
  <c r="D148" i="34"/>
  <c r="D146" i="34"/>
  <c r="K53" i="34"/>
  <c r="I53" i="34"/>
  <c r="G53" i="34"/>
  <c r="F53" i="34"/>
  <c r="D52" i="34"/>
  <c r="D51" i="34"/>
  <c r="D50" i="34"/>
  <c r="E30" i="34"/>
  <c r="D142" i="33"/>
  <c r="D134" i="33"/>
  <c r="D125" i="33"/>
  <c r="C124" i="33"/>
  <c r="C123" i="33"/>
  <c r="G118" i="33"/>
  <c r="G117" i="33"/>
  <c r="G116" i="33"/>
  <c r="G115" i="33"/>
  <c r="G114" i="33"/>
  <c r="G113" i="33"/>
  <c r="G112" i="33"/>
  <c r="G111" i="33"/>
  <c r="G110" i="33"/>
  <c r="G109" i="33"/>
  <c r="G108" i="33"/>
  <c r="D107" i="33"/>
  <c r="D106" i="33"/>
  <c r="D64" i="33"/>
  <c r="D50" i="33"/>
  <c r="D47" i="33"/>
  <c r="D38" i="33"/>
  <c r="D36" i="33"/>
  <c r="D34" i="33"/>
  <c r="D32" i="33"/>
  <c r="D30" i="33"/>
  <c r="D28" i="33"/>
  <c r="D27" i="33"/>
  <c r="D23" i="33"/>
  <c r="D22" i="33"/>
  <c r="D19" i="33"/>
  <c r="D14" i="33"/>
  <c r="D13" i="33"/>
  <c r="D11" i="33"/>
  <c r="D10" i="33"/>
  <c r="D5" i="33"/>
  <c r="B146" i="10"/>
  <c r="B129" i="10"/>
  <c r="B106" i="10"/>
  <c r="C79" i="10"/>
  <c r="C78" i="10"/>
  <c r="C77" i="10"/>
  <c r="B66" i="10"/>
  <c r="B59" i="10"/>
  <c r="B55" i="10"/>
  <c r="B54" i="10"/>
  <c r="B42" i="10"/>
  <c r="B40" i="10"/>
  <c r="B35" i="10"/>
  <c r="B10" i="10"/>
  <c r="B9" i="10"/>
  <c r="B6" i="10"/>
  <c r="B4" i="10"/>
  <c r="B56" i="9"/>
  <c r="B54" i="9"/>
  <c r="B52" i="9"/>
  <c r="B50" i="9"/>
  <c r="B33" i="9"/>
  <c r="B31" i="9"/>
  <c r="B29" i="9"/>
  <c r="B21" i="9"/>
  <c r="B15" i="9"/>
  <c r="D63" i="34" l="1"/>
  <c r="D55" i="34" l="1"/>
  <c r="D56" i="34"/>
  <c r="D57" i="34"/>
  <c r="D58" i="34"/>
  <c r="D59" i="34"/>
  <c r="D60" i="34"/>
  <c r="D61" i="34"/>
  <c r="D62" i="34"/>
  <c r="D54" i="34"/>
  <c r="D64" i="34"/>
  <c r="D53" i="34"/>
  <c r="C53" i="34"/>
  <c r="C8" i="35"/>
  <c r="M7" i="33" l="1"/>
  <c r="K120" i="35"/>
  <c r="K16" i="35" s="1"/>
  <c r="J92" i="35"/>
  <c r="K88" i="35"/>
  <c r="K15" i="35" s="1"/>
  <c r="K13" i="35"/>
  <c r="K78" i="34"/>
  <c r="J78" i="34"/>
  <c r="G78" i="34"/>
  <c r="E78" i="34"/>
  <c r="E104" i="34" s="1"/>
  <c r="E37" i="34"/>
  <c r="E36" i="34"/>
  <c r="E35" i="34"/>
  <c r="I78" i="34" l="1"/>
  <c r="G104" i="34"/>
  <c r="I104" i="34" s="1"/>
  <c r="K14" i="35"/>
  <c r="K12" i="35" s="1"/>
  <c r="M17" i="39" l="1"/>
  <c r="M18" i="39" s="1"/>
  <c r="M368" i="39"/>
  <c r="N368" i="39" s="1"/>
  <c r="M367" i="39"/>
  <c r="N367" i="39" s="1"/>
  <c r="M366" i="39"/>
  <c r="N366" i="39" s="1"/>
  <c r="M365" i="39"/>
  <c r="N365" i="39" s="1"/>
  <c r="M364" i="39"/>
  <c r="N364" i="39" s="1"/>
  <c r="M363" i="39"/>
  <c r="N363" i="39" s="1"/>
  <c r="M362" i="39"/>
  <c r="N362" i="39" s="1"/>
  <c r="M361" i="39"/>
  <c r="N361" i="39" s="1"/>
  <c r="M360" i="39"/>
  <c r="N360" i="39" s="1"/>
  <c r="M359" i="39"/>
  <c r="N359" i="39" s="1"/>
  <c r="M358" i="39"/>
  <c r="N358" i="39" s="1"/>
  <c r="M357" i="39"/>
  <c r="N357" i="39" s="1"/>
  <c r="M356" i="39"/>
  <c r="N356" i="39" s="1"/>
  <c r="M355" i="39"/>
  <c r="N355" i="39" s="1"/>
  <c r="M354" i="39"/>
  <c r="N354" i="39" s="1"/>
  <c r="M353" i="39"/>
  <c r="N353" i="39" s="1"/>
  <c r="M352" i="39"/>
  <c r="N352" i="39" s="1"/>
  <c r="M351" i="39"/>
  <c r="N351" i="39" s="1"/>
  <c r="M350" i="39"/>
  <c r="N350" i="39" s="1"/>
  <c r="M349" i="39"/>
  <c r="N349" i="39" s="1"/>
  <c r="M348" i="39"/>
  <c r="N348" i="39" s="1"/>
  <c r="M347" i="39"/>
  <c r="N347" i="39" s="1"/>
  <c r="M346" i="39"/>
  <c r="N346" i="39" s="1"/>
  <c r="M345" i="39"/>
  <c r="N345" i="39" s="1"/>
  <c r="M344" i="39"/>
  <c r="N344" i="39" s="1"/>
  <c r="M343" i="39"/>
  <c r="N343" i="39" s="1"/>
  <c r="M342" i="39"/>
  <c r="N342" i="39" s="1"/>
  <c r="M341" i="39"/>
  <c r="N341" i="39" s="1"/>
  <c r="M340" i="39"/>
  <c r="N340" i="39" s="1"/>
  <c r="M339" i="39"/>
  <c r="N339" i="39" s="1"/>
  <c r="M338" i="39"/>
  <c r="N338" i="39" s="1"/>
  <c r="M337" i="39"/>
  <c r="N337" i="39" s="1"/>
  <c r="M336" i="39"/>
  <c r="N336" i="39" s="1"/>
  <c r="M335" i="39"/>
  <c r="N335" i="39" s="1"/>
  <c r="M334" i="39"/>
  <c r="N334" i="39" s="1"/>
  <c r="M333" i="39"/>
  <c r="N333" i="39" s="1"/>
  <c r="M332" i="39"/>
  <c r="N332" i="39" s="1"/>
  <c r="M331" i="39"/>
  <c r="N331" i="39" s="1"/>
  <c r="M330" i="39"/>
  <c r="N330" i="39" s="1"/>
  <c r="M329" i="39"/>
  <c r="N329" i="39" s="1"/>
  <c r="M328" i="39"/>
  <c r="N328" i="39" s="1"/>
  <c r="M327" i="39"/>
  <c r="N327" i="39" s="1"/>
  <c r="M326" i="39"/>
  <c r="N326" i="39" s="1"/>
  <c r="M325" i="39"/>
  <c r="N325" i="39" s="1"/>
  <c r="M324" i="39"/>
  <c r="N324" i="39" s="1"/>
  <c r="M323" i="39"/>
  <c r="N323" i="39" s="1"/>
  <c r="M322" i="39"/>
  <c r="N322" i="39" s="1"/>
  <c r="M321" i="39"/>
  <c r="N321" i="39" s="1"/>
  <c r="M320" i="39"/>
  <c r="N320" i="39" s="1"/>
  <c r="M319" i="39"/>
  <c r="N319" i="39" s="1"/>
  <c r="M318" i="39"/>
  <c r="N318" i="39" s="1"/>
  <c r="M317" i="39"/>
  <c r="N317" i="39" s="1"/>
  <c r="M316" i="39"/>
  <c r="N316" i="39" s="1"/>
  <c r="M315" i="39"/>
  <c r="N315" i="39" s="1"/>
  <c r="M314" i="39"/>
  <c r="N314" i="39" s="1"/>
  <c r="M313" i="39"/>
  <c r="N313" i="39" s="1"/>
  <c r="M312" i="39"/>
  <c r="N312" i="39" s="1"/>
  <c r="M311" i="39"/>
  <c r="N311" i="39" s="1"/>
  <c r="M310" i="39"/>
  <c r="N310" i="39" s="1"/>
  <c r="M309" i="39"/>
  <c r="N309" i="39" s="1"/>
  <c r="M308" i="39"/>
  <c r="N308" i="39" s="1"/>
  <c r="M307" i="39"/>
  <c r="N307" i="39" s="1"/>
  <c r="M306" i="39"/>
  <c r="N306" i="39" s="1"/>
  <c r="M305" i="39"/>
  <c r="N305" i="39" s="1"/>
  <c r="M304" i="39"/>
  <c r="N304" i="39" s="1"/>
  <c r="M303" i="39"/>
  <c r="N303" i="39" s="1"/>
  <c r="M302" i="39"/>
  <c r="N302" i="39" s="1"/>
  <c r="M301" i="39"/>
  <c r="N301" i="39" s="1"/>
  <c r="M300" i="39"/>
  <c r="N300" i="39" s="1"/>
  <c r="M299" i="39"/>
  <c r="N299" i="39" s="1"/>
  <c r="M298" i="39"/>
  <c r="N298" i="39" s="1"/>
  <c r="M297" i="39"/>
  <c r="N297" i="39" s="1"/>
  <c r="M296" i="39"/>
  <c r="N296" i="39" s="1"/>
  <c r="M295" i="39"/>
  <c r="N295" i="39" s="1"/>
  <c r="M294" i="39"/>
  <c r="N294" i="39" s="1"/>
  <c r="M293" i="39"/>
  <c r="N293" i="39" s="1"/>
  <c r="M292" i="39"/>
  <c r="N292" i="39" s="1"/>
  <c r="M291" i="39"/>
  <c r="N291" i="39" s="1"/>
  <c r="M290" i="39"/>
  <c r="N290" i="39" s="1"/>
  <c r="M289" i="39"/>
  <c r="N289" i="39" s="1"/>
  <c r="M288" i="39"/>
  <c r="N288" i="39" s="1"/>
  <c r="M287" i="39"/>
  <c r="N287" i="39" s="1"/>
  <c r="M286" i="39"/>
  <c r="N286" i="39" s="1"/>
  <c r="M285" i="39"/>
  <c r="N285" i="39" s="1"/>
  <c r="M284" i="39"/>
  <c r="N284" i="39" s="1"/>
  <c r="M283" i="39"/>
  <c r="N283" i="39" s="1"/>
  <c r="M282" i="39"/>
  <c r="N282" i="39" s="1"/>
  <c r="M281" i="39"/>
  <c r="N281" i="39" s="1"/>
  <c r="M280" i="39"/>
  <c r="N280" i="39" s="1"/>
  <c r="M279" i="39"/>
  <c r="N279" i="39" s="1"/>
  <c r="M278" i="39"/>
  <c r="N278" i="39" s="1"/>
  <c r="M277" i="39"/>
  <c r="N277" i="39" s="1"/>
  <c r="M276" i="39"/>
  <c r="N276" i="39" s="1"/>
  <c r="M275" i="39"/>
  <c r="N275" i="39" s="1"/>
  <c r="M274" i="39"/>
  <c r="N274" i="39" s="1"/>
  <c r="M273" i="39"/>
  <c r="N273" i="39" s="1"/>
  <c r="M272" i="39"/>
  <c r="N272" i="39" s="1"/>
  <c r="M271" i="39"/>
  <c r="N271" i="39" s="1"/>
  <c r="M270" i="39"/>
  <c r="N270" i="39" s="1"/>
  <c r="M269" i="39"/>
  <c r="N269" i="39" s="1"/>
  <c r="M268" i="39"/>
  <c r="N268" i="39" s="1"/>
  <c r="M267" i="39"/>
  <c r="N267" i="39" s="1"/>
  <c r="M266" i="39"/>
  <c r="N266" i="39" s="1"/>
  <c r="M265" i="39"/>
  <c r="N265" i="39" s="1"/>
  <c r="M264" i="39"/>
  <c r="N264" i="39" s="1"/>
  <c r="M263" i="39"/>
  <c r="N263" i="39" s="1"/>
  <c r="M262" i="39"/>
  <c r="N262" i="39" s="1"/>
  <c r="M261" i="39"/>
  <c r="N261" i="39" s="1"/>
  <c r="M260" i="39"/>
  <c r="N260" i="39" s="1"/>
  <c r="M259" i="39"/>
  <c r="N259" i="39" s="1"/>
  <c r="M258" i="39"/>
  <c r="N258" i="39" s="1"/>
  <c r="M257" i="39"/>
  <c r="N257" i="39" s="1"/>
  <c r="M256" i="39"/>
  <c r="N256" i="39" s="1"/>
  <c r="M255" i="39"/>
  <c r="N255" i="39" s="1"/>
  <c r="M254" i="39"/>
  <c r="N254" i="39" s="1"/>
  <c r="M253" i="39"/>
  <c r="N253" i="39" s="1"/>
  <c r="M252" i="39"/>
  <c r="N252" i="39" s="1"/>
  <c r="M251" i="39"/>
  <c r="N251" i="39" s="1"/>
  <c r="M250" i="39"/>
  <c r="N250" i="39" s="1"/>
  <c r="M249" i="39"/>
  <c r="N249" i="39" s="1"/>
  <c r="M248" i="39"/>
  <c r="N248" i="39" s="1"/>
  <c r="M247" i="39"/>
  <c r="N247" i="39" s="1"/>
  <c r="M246" i="39"/>
  <c r="N246" i="39" s="1"/>
  <c r="M245" i="39"/>
  <c r="N245" i="39" s="1"/>
  <c r="M244" i="39"/>
  <c r="N244" i="39" s="1"/>
  <c r="M243" i="39"/>
  <c r="N243" i="39" s="1"/>
  <c r="M242" i="39"/>
  <c r="N242" i="39" s="1"/>
  <c r="M241" i="39"/>
  <c r="N241" i="39" s="1"/>
  <c r="M240" i="39"/>
  <c r="N240" i="39" s="1"/>
  <c r="M239" i="39"/>
  <c r="N239" i="39" s="1"/>
  <c r="M238" i="39"/>
  <c r="N238" i="39" s="1"/>
  <c r="M237" i="39"/>
  <c r="N237" i="39" s="1"/>
  <c r="M236" i="39"/>
  <c r="N236" i="39" s="1"/>
  <c r="M235" i="39"/>
  <c r="N235" i="39" s="1"/>
  <c r="M234" i="39"/>
  <c r="N234" i="39" s="1"/>
  <c r="M233" i="39"/>
  <c r="N233" i="39" s="1"/>
  <c r="M232" i="39"/>
  <c r="N232" i="39" s="1"/>
  <c r="M231" i="39"/>
  <c r="N231" i="39" s="1"/>
  <c r="M230" i="39"/>
  <c r="N230" i="39" s="1"/>
  <c r="M229" i="39"/>
  <c r="N229" i="39" s="1"/>
  <c r="M228" i="39"/>
  <c r="N228" i="39" s="1"/>
  <c r="M227" i="39"/>
  <c r="N227" i="39" s="1"/>
  <c r="M226" i="39"/>
  <c r="N226" i="39" s="1"/>
  <c r="M225" i="39"/>
  <c r="N225" i="39" s="1"/>
  <c r="M224" i="39"/>
  <c r="N224" i="39" s="1"/>
  <c r="M223" i="39"/>
  <c r="N223" i="39" s="1"/>
  <c r="M222" i="39"/>
  <c r="N222" i="39" s="1"/>
  <c r="M221" i="39"/>
  <c r="N221" i="39" s="1"/>
  <c r="M220" i="39"/>
  <c r="N220" i="39" s="1"/>
  <c r="M219" i="39"/>
  <c r="N219" i="39" s="1"/>
  <c r="M218" i="39"/>
  <c r="N218" i="39" s="1"/>
  <c r="M217" i="39"/>
  <c r="N217" i="39" s="1"/>
  <c r="M216" i="39"/>
  <c r="N216" i="39" s="1"/>
  <c r="M215" i="39"/>
  <c r="N215" i="39" s="1"/>
  <c r="M214" i="39"/>
  <c r="N214" i="39" s="1"/>
  <c r="M213" i="39"/>
  <c r="N213" i="39" s="1"/>
  <c r="M212" i="39"/>
  <c r="N212" i="39" s="1"/>
  <c r="M211" i="39"/>
  <c r="N211" i="39" s="1"/>
  <c r="M210" i="39"/>
  <c r="N210" i="39" s="1"/>
  <c r="M209" i="39"/>
  <c r="N209" i="39" s="1"/>
  <c r="M208" i="39"/>
  <c r="N208" i="39" s="1"/>
  <c r="M207" i="39"/>
  <c r="N207" i="39" s="1"/>
  <c r="M206" i="39"/>
  <c r="N206" i="39" s="1"/>
  <c r="M205" i="39"/>
  <c r="N205" i="39" s="1"/>
  <c r="M204" i="39"/>
  <c r="N204" i="39" s="1"/>
  <c r="M203" i="39"/>
  <c r="N203" i="39" s="1"/>
  <c r="M202" i="39"/>
  <c r="N202" i="39" s="1"/>
  <c r="M201" i="39"/>
  <c r="N201" i="39" s="1"/>
  <c r="M200" i="39"/>
  <c r="N200" i="39" s="1"/>
  <c r="M199" i="39"/>
  <c r="N199" i="39" s="1"/>
  <c r="M198" i="39"/>
  <c r="N198" i="39" s="1"/>
  <c r="M197" i="39"/>
  <c r="N197" i="39" s="1"/>
  <c r="M196" i="39"/>
  <c r="N196" i="39" s="1"/>
  <c r="M195" i="39"/>
  <c r="N195" i="39" s="1"/>
  <c r="M194" i="39"/>
  <c r="N194" i="39" s="1"/>
  <c r="M193" i="39"/>
  <c r="N193" i="39" s="1"/>
  <c r="M192" i="39"/>
  <c r="N192" i="39" s="1"/>
  <c r="M191" i="39"/>
  <c r="N191" i="39" s="1"/>
  <c r="M190" i="39"/>
  <c r="N190" i="39" s="1"/>
  <c r="M189" i="39"/>
  <c r="N189" i="39" s="1"/>
  <c r="M188" i="39"/>
  <c r="N188" i="39" s="1"/>
  <c r="M187" i="39"/>
  <c r="N187" i="39" s="1"/>
  <c r="M186" i="39"/>
  <c r="N186" i="39" s="1"/>
  <c r="M185" i="39"/>
  <c r="N185" i="39" s="1"/>
  <c r="M184" i="39"/>
  <c r="N184" i="39" s="1"/>
  <c r="M183" i="39"/>
  <c r="N183" i="39" s="1"/>
  <c r="M182" i="39"/>
  <c r="N182" i="39" s="1"/>
  <c r="M181" i="39"/>
  <c r="N181" i="39" s="1"/>
  <c r="M180" i="39"/>
  <c r="N180" i="39" s="1"/>
  <c r="M179" i="39"/>
  <c r="N179" i="39" s="1"/>
  <c r="M178" i="39"/>
  <c r="N178" i="39" s="1"/>
  <c r="M177" i="39"/>
  <c r="N177" i="39" s="1"/>
  <c r="M176" i="39"/>
  <c r="N176" i="39" s="1"/>
  <c r="M175" i="39"/>
  <c r="N175" i="39" s="1"/>
  <c r="M174" i="39"/>
  <c r="N174" i="39" s="1"/>
  <c r="M173" i="39"/>
  <c r="N173" i="39" s="1"/>
  <c r="M172" i="39"/>
  <c r="N172" i="39" s="1"/>
  <c r="M171" i="39"/>
  <c r="N171" i="39" s="1"/>
  <c r="M170" i="39"/>
  <c r="N170" i="39" s="1"/>
  <c r="M169" i="39"/>
  <c r="N169" i="39" s="1"/>
  <c r="M168" i="39"/>
  <c r="N168" i="39" s="1"/>
  <c r="M167" i="39"/>
  <c r="N167" i="39" s="1"/>
  <c r="M166" i="39"/>
  <c r="N166" i="39" s="1"/>
  <c r="M165" i="39"/>
  <c r="N165" i="39" s="1"/>
  <c r="M164" i="39"/>
  <c r="N164" i="39" s="1"/>
  <c r="M163" i="39"/>
  <c r="N163" i="39" s="1"/>
  <c r="M162" i="39"/>
  <c r="N162" i="39" s="1"/>
  <c r="M161" i="39"/>
  <c r="N161" i="39" s="1"/>
  <c r="M160" i="39"/>
  <c r="N160" i="39" s="1"/>
  <c r="M159" i="39"/>
  <c r="N159" i="39" s="1"/>
  <c r="M158" i="39"/>
  <c r="N158" i="39" s="1"/>
  <c r="M157" i="39"/>
  <c r="N157" i="39" s="1"/>
  <c r="M156" i="39"/>
  <c r="N156" i="39" s="1"/>
  <c r="M155" i="39"/>
  <c r="N155" i="39" s="1"/>
  <c r="M154" i="39"/>
  <c r="N154" i="39" s="1"/>
  <c r="M153" i="39"/>
  <c r="N153" i="39" s="1"/>
  <c r="M152" i="39"/>
  <c r="N152" i="39" s="1"/>
  <c r="M151" i="39"/>
  <c r="N151" i="39" s="1"/>
  <c r="M150" i="39"/>
  <c r="N150" i="39" s="1"/>
  <c r="M149" i="39"/>
  <c r="N149" i="39" s="1"/>
  <c r="M148" i="39"/>
  <c r="N148" i="39" s="1"/>
  <c r="M147" i="39"/>
  <c r="N147" i="39" s="1"/>
  <c r="M146" i="39"/>
  <c r="N146" i="39" s="1"/>
  <c r="M145" i="39"/>
  <c r="N145" i="39" s="1"/>
  <c r="M144" i="39"/>
  <c r="N144" i="39" s="1"/>
  <c r="M143" i="39"/>
  <c r="N143" i="39" s="1"/>
  <c r="M142" i="39"/>
  <c r="N142" i="39" s="1"/>
  <c r="M141" i="39"/>
  <c r="N141" i="39" s="1"/>
  <c r="M140" i="39"/>
  <c r="N140" i="39" s="1"/>
  <c r="M139" i="39"/>
  <c r="N139" i="39" s="1"/>
  <c r="M138" i="39"/>
  <c r="N138" i="39" s="1"/>
  <c r="M137" i="39"/>
  <c r="N137" i="39" s="1"/>
  <c r="M136" i="39"/>
  <c r="N136" i="39" s="1"/>
  <c r="M135" i="39"/>
  <c r="N135" i="39" s="1"/>
  <c r="M134" i="39"/>
  <c r="N134" i="39" s="1"/>
  <c r="M133" i="39"/>
  <c r="N133" i="39" s="1"/>
  <c r="M132" i="39"/>
  <c r="N132" i="39" s="1"/>
  <c r="M131" i="39"/>
  <c r="N131" i="39" s="1"/>
  <c r="M130" i="39"/>
  <c r="N130" i="39" s="1"/>
  <c r="M129" i="39"/>
  <c r="N129" i="39" s="1"/>
  <c r="M128" i="39"/>
  <c r="N128" i="39" s="1"/>
  <c r="M127" i="39"/>
  <c r="N127" i="39" s="1"/>
  <c r="M126" i="39"/>
  <c r="N126" i="39" s="1"/>
  <c r="M125" i="39"/>
  <c r="N125" i="39" s="1"/>
  <c r="M124" i="39"/>
  <c r="N124" i="39" s="1"/>
  <c r="M123" i="39"/>
  <c r="N123" i="39" s="1"/>
  <c r="M122" i="39"/>
  <c r="N122" i="39" s="1"/>
  <c r="M121" i="39"/>
  <c r="N121" i="39" s="1"/>
  <c r="M120" i="39"/>
  <c r="N120" i="39" s="1"/>
  <c r="M119" i="39"/>
  <c r="N119" i="39" s="1"/>
  <c r="M118" i="39"/>
  <c r="N118" i="39" s="1"/>
  <c r="M117" i="39"/>
  <c r="N117" i="39" s="1"/>
  <c r="M116" i="39"/>
  <c r="N116" i="39" s="1"/>
  <c r="M115" i="39"/>
  <c r="N115" i="39" s="1"/>
  <c r="M114" i="39"/>
  <c r="N114" i="39" s="1"/>
  <c r="M113" i="39"/>
  <c r="N113" i="39" s="1"/>
  <c r="M112" i="39"/>
  <c r="N112" i="39" s="1"/>
  <c r="M111" i="39"/>
  <c r="N111" i="39" s="1"/>
  <c r="M110" i="39"/>
  <c r="N110" i="39" s="1"/>
  <c r="M109" i="39"/>
  <c r="N109" i="39" s="1"/>
  <c r="M108" i="39"/>
  <c r="N108" i="39" s="1"/>
  <c r="M107" i="39"/>
  <c r="N107" i="39" s="1"/>
  <c r="M106" i="39"/>
  <c r="N106" i="39" s="1"/>
  <c r="M105" i="39"/>
  <c r="N105" i="39" s="1"/>
  <c r="M104" i="39"/>
  <c r="N104" i="39" s="1"/>
  <c r="M103" i="39"/>
  <c r="N103" i="39" s="1"/>
  <c r="M102" i="39"/>
  <c r="N102" i="39" s="1"/>
  <c r="M101" i="39"/>
  <c r="N101" i="39" s="1"/>
  <c r="M100" i="39"/>
  <c r="N100" i="39" s="1"/>
  <c r="M99" i="39"/>
  <c r="N99" i="39" s="1"/>
  <c r="M98" i="39"/>
  <c r="N98" i="39" s="1"/>
  <c r="M97" i="39"/>
  <c r="N97" i="39" s="1"/>
  <c r="M96" i="39"/>
  <c r="N96" i="39" s="1"/>
  <c r="M95" i="39"/>
  <c r="N95" i="39" s="1"/>
  <c r="M94" i="39"/>
  <c r="N94" i="39" s="1"/>
  <c r="M93" i="39"/>
  <c r="N93" i="39" s="1"/>
  <c r="M92" i="39"/>
  <c r="N92" i="39" s="1"/>
  <c r="M91" i="39"/>
  <c r="N91" i="39" s="1"/>
  <c r="M90" i="39"/>
  <c r="N90" i="39" s="1"/>
  <c r="M89" i="39"/>
  <c r="N89" i="39" s="1"/>
  <c r="M88" i="39"/>
  <c r="N88" i="39" s="1"/>
  <c r="M87" i="39"/>
  <c r="N87" i="39" s="1"/>
  <c r="M86" i="39"/>
  <c r="N86" i="39" s="1"/>
  <c r="M85" i="39"/>
  <c r="N85" i="39" s="1"/>
  <c r="M84" i="39"/>
  <c r="N84" i="39" s="1"/>
  <c r="M83" i="39"/>
  <c r="N83" i="39" s="1"/>
  <c r="M82" i="39"/>
  <c r="N82" i="39" s="1"/>
  <c r="M81" i="39"/>
  <c r="N81" i="39" s="1"/>
  <c r="M80" i="39"/>
  <c r="N80" i="39" s="1"/>
  <c r="M79" i="39"/>
  <c r="N79" i="39" s="1"/>
  <c r="M78" i="39"/>
  <c r="N78" i="39" s="1"/>
  <c r="M77" i="39"/>
  <c r="N77" i="39" s="1"/>
  <c r="M76" i="39"/>
  <c r="N76" i="39" s="1"/>
  <c r="M75" i="39"/>
  <c r="N75" i="39" s="1"/>
  <c r="M74" i="39"/>
  <c r="N74" i="39" s="1"/>
  <c r="M73" i="39"/>
  <c r="N73" i="39" s="1"/>
  <c r="M72" i="39"/>
  <c r="N72" i="39" s="1"/>
  <c r="M71" i="39"/>
  <c r="N71" i="39" s="1"/>
  <c r="D649" i="17"/>
  <c r="D648" i="17"/>
  <c r="D647" i="17"/>
  <c r="D646" i="17"/>
  <c r="M70" i="39" s="1"/>
  <c r="N70" i="39" s="1"/>
  <c r="G76" i="34"/>
  <c r="G102" i="34" s="1"/>
  <c r="I102" i="34" s="1"/>
  <c r="G77" i="34"/>
  <c r="G103" i="34" s="1"/>
  <c r="I103" i="34" s="1"/>
  <c r="E76" i="34"/>
  <c r="E102" i="34" s="1"/>
  <c r="E75" i="34"/>
  <c r="E101" i="34" s="1"/>
  <c r="L39" i="39"/>
  <c r="M19" i="39" s="1"/>
  <c r="G56" i="9" s="1"/>
  <c r="E77" i="34" l="1"/>
  <c r="E103" i="34" s="1"/>
  <c r="M15" i="39"/>
  <c r="G52" i="9" s="1"/>
  <c r="M16" i="39" l="1"/>
  <c r="G54" i="9" s="1"/>
  <c r="H25" i="39"/>
  <c r="H26" i="39"/>
  <c r="H27" i="39"/>
  <c r="H24" i="39"/>
  <c r="F29" i="9" l="1"/>
  <c r="F31" i="9"/>
  <c r="M38" i="33"/>
  <c r="M34" i="33"/>
  <c r="M32" i="33"/>
  <c r="M30" i="33"/>
  <c r="C17" i="35" l="1"/>
  <c r="B30" i="9"/>
  <c r="B27" i="9"/>
  <c r="A643" i="17"/>
  <c r="A642" i="17"/>
  <c r="A641" i="17"/>
  <c r="A640" i="17"/>
  <c r="A639" i="17"/>
  <c r="A638" i="17"/>
  <c r="A637" i="17"/>
  <c r="A636" i="17"/>
  <c r="A635" i="17"/>
  <c r="A634"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0" i="17"/>
  <c r="A589" i="17"/>
  <c r="A588" i="17"/>
  <c r="A587" i="17"/>
  <c r="A586" i="17"/>
  <c r="A585" i="17"/>
  <c r="A584" i="17"/>
  <c r="A583"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5" i="17"/>
  <c r="A534" i="17"/>
  <c r="A533" i="17"/>
  <c r="A532" i="17"/>
  <c r="A531" i="17"/>
  <c r="A530" i="17"/>
  <c r="A529" i="17"/>
  <c r="A527" i="17"/>
  <c r="A512" i="17"/>
  <c r="A511" i="17"/>
  <c r="A510" i="17"/>
  <c r="A509" i="17"/>
  <c r="A508" i="17"/>
  <c r="A495" i="17"/>
  <c r="A491" i="17"/>
  <c r="A485" i="17"/>
  <c r="A484" i="17"/>
  <c r="A483" i="17"/>
  <c r="A482" i="17"/>
  <c r="A481" i="17"/>
  <c r="A477" i="17"/>
  <c r="A476" i="17"/>
  <c r="A475" i="17"/>
  <c r="A474" i="17"/>
  <c r="A470" i="17"/>
  <c r="A469" i="17"/>
  <c r="A468" i="17"/>
  <c r="A465" i="17"/>
  <c r="A464" i="17"/>
  <c r="A463" i="17"/>
  <c r="A462" i="17"/>
  <c r="A456" i="17"/>
  <c r="A450" i="17"/>
  <c r="A447" i="17"/>
  <c r="A444" i="17"/>
  <c r="A443" i="17"/>
  <c r="A442" i="17"/>
  <c r="A441" i="17"/>
  <c r="A440" i="17"/>
  <c r="A439" i="17"/>
  <c r="A436" i="17"/>
  <c r="A435" i="17"/>
  <c r="A434" i="17"/>
  <c r="A433" i="17"/>
  <c r="A431" i="17"/>
  <c r="A428" i="17"/>
  <c r="A427" i="17"/>
  <c r="A426" i="17"/>
  <c r="A425" i="17"/>
  <c r="A423" i="17"/>
  <c r="A420" i="17"/>
  <c r="A419" i="17"/>
  <c r="A418" i="17"/>
  <c r="A407" i="17"/>
  <c r="A406" i="17"/>
  <c r="A403" i="17"/>
  <c r="A398" i="17"/>
  <c r="A397" i="17"/>
  <c r="A393" i="17"/>
  <c r="A392" i="17"/>
  <c r="A383" i="17"/>
  <c r="A379" i="17"/>
  <c r="A378" i="17"/>
  <c r="A377" i="17"/>
  <c r="A376" i="17"/>
  <c r="A362" i="17"/>
  <c r="A361" i="17"/>
  <c r="A360" i="17"/>
  <c r="A357" i="17"/>
  <c r="A356" i="17"/>
  <c r="A355" i="17"/>
  <c r="A352" i="17"/>
  <c r="A351" i="17"/>
  <c r="A350" i="17"/>
  <c r="A348" i="17"/>
  <c r="A345" i="17"/>
  <c r="A344" i="17"/>
  <c r="A343" i="17"/>
  <c r="A342" i="17"/>
  <c r="A341" i="17"/>
  <c r="A340" i="17"/>
  <c r="A338" i="17"/>
  <c r="A334" i="17"/>
  <c r="A333" i="17"/>
  <c r="A332" i="17"/>
  <c r="A328" i="17"/>
  <c r="A327" i="17"/>
  <c r="A326" i="17"/>
  <c r="A325" i="17"/>
  <c r="A321" i="17"/>
  <c r="A320" i="17"/>
  <c r="A319" i="17"/>
  <c r="A310" i="17"/>
  <c r="A309" i="17"/>
  <c r="A308" i="17"/>
  <c r="A307" i="17"/>
  <c r="A306" i="17"/>
  <c r="A301" i="17"/>
  <c r="A300" i="17"/>
  <c r="A299" i="17"/>
  <c r="A298" i="17"/>
  <c r="A297" i="17"/>
  <c r="A296" i="17"/>
  <c r="A295" i="17"/>
  <c r="A294" i="17"/>
  <c r="A293" i="17"/>
  <c r="A292" i="17"/>
  <c r="A291" i="17"/>
  <c r="A290" i="17"/>
  <c r="A289" i="17"/>
  <c r="A288" i="17"/>
  <c r="A287" i="17"/>
  <c r="A286" i="17"/>
  <c r="A285" i="17"/>
  <c r="A284" i="17"/>
  <c r="A283" i="17"/>
  <c r="A282"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3"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4" i="17"/>
  <c r="A22" i="17"/>
  <c r="A20" i="17"/>
  <c r="C113" i="38"/>
  <c r="C112" i="38"/>
  <c r="F111" i="38"/>
  <c r="E111" i="38"/>
  <c r="C110" i="38"/>
  <c r="F108" i="38"/>
  <c r="F112" i="38" s="1"/>
  <c r="E108" i="38"/>
  <c r="E112" i="38" s="1"/>
  <c r="D108" i="38"/>
  <c r="C108" i="38"/>
  <c r="D27" i="38"/>
  <c r="C27" i="38"/>
  <c r="F26" i="38"/>
  <c r="E26" i="38"/>
  <c r="C26" i="38"/>
  <c r="C25" i="38"/>
  <c r="C24" i="38"/>
  <c r="C23" i="38"/>
  <c r="C11" i="38"/>
  <c r="B35" i="37"/>
  <c r="B6" i="37"/>
  <c r="C4" i="37"/>
  <c r="B2" i="37"/>
  <c r="H8" i="36"/>
  <c r="G8" i="36"/>
  <c r="G7" i="36"/>
  <c r="F7" i="36"/>
  <c r="E7" i="36"/>
  <c r="D7" i="36"/>
  <c r="C7" i="36"/>
  <c r="C2" i="36"/>
  <c r="C120" i="35"/>
  <c r="C119" i="35"/>
  <c r="I93" i="35"/>
  <c r="H93" i="35"/>
  <c r="G93" i="35"/>
  <c r="F93" i="35"/>
  <c r="E93" i="35"/>
  <c r="D93" i="35"/>
  <c r="C93" i="35"/>
  <c r="E92" i="35"/>
  <c r="C90" i="35"/>
  <c r="C87" i="35"/>
  <c r="I61" i="35"/>
  <c r="H61" i="35"/>
  <c r="G61" i="35"/>
  <c r="F61" i="35"/>
  <c r="E61" i="35"/>
  <c r="D61" i="35"/>
  <c r="C61" i="35"/>
  <c r="J60" i="35"/>
  <c r="E60"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I24" i="35"/>
  <c r="H24" i="35"/>
  <c r="G24" i="35"/>
  <c r="F24" i="35"/>
  <c r="E24" i="35"/>
  <c r="C24" i="35"/>
  <c r="J23" i="35"/>
  <c r="E23" i="35"/>
  <c r="C21" i="35"/>
  <c r="C19" i="35"/>
  <c r="C18" i="35"/>
  <c r="C16" i="35"/>
  <c r="C13" i="35"/>
  <c r="C12" i="35"/>
  <c r="I11" i="35"/>
  <c r="H11" i="35"/>
  <c r="G11" i="35"/>
  <c r="F11" i="35"/>
  <c r="E11" i="35"/>
  <c r="J10" i="35"/>
  <c r="E10" i="35"/>
  <c r="C7" i="35"/>
  <c r="C6" i="35"/>
  <c r="D195" i="34"/>
  <c r="K172" i="34"/>
  <c r="I172" i="34"/>
  <c r="G172" i="34"/>
  <c r="F172" i="34"/>
  <c r="D172" i="34"/>
  <c r="D170" i="34"/>
  <c r="E169" i="34"/>
  <c r="D169" i="34"/>
  <c r="E168" i="34"/>
  <c r="D168" i="34"/>
  <c r="E167" i="34"/>
  <c r="D167" i="34"/>
  <c r="E166" i="34"/>
  <c r="D166" i="34"/>
  <c r="D165" i="34"/>
  <c r="D163" i="34"/>
  <c r="D161" i="34"/>
  <c r="D159" i="34"/>
  <c r="D144" i="34"/>
  <c r="D143" i="34"/>
  <c r="D141" i="34"/>
  <c r="D139" i="34"/>
  <c r="D138" i="34"/>
  <c r="D136" i="34"/>
  <c r="D135" i="34"/>
  <c r="D134" i="34"/>
  <c r="D133" i="34"/>
  <c r="G132" i="34"/>
  <c r="D132" i="34"/>
  <c r="D131" i="34"/>
  <c r="D130" i="34"/>
  <c r="D126" i="34"/>
  <c r="D123" i="34"/>
  <c r="D94" i="34"/>
  <c r="D93" i="34"/>
  <c r="D91" i="34"/>
  <c r="D88" i="34"/>
  <c r="K74" i="34"/>
  <c r="J74" i="34"/>
  <c r="I74" i="34"/>
  <c r="H74" i="34"/>
  <c r="G74" i="34"/>
  <c r="E74" i="34"/>
  <c r="D74" i="34"/>
  <c r="E72" i="34"/>
  <c r="D72" i="34"/>
  <c r="E71" i="34"/>
  <c r="D71" i="34"/>
  <c r="E70" i="34"/>
  <c r="D70" i="34"/>
  <c r="E69" i="34"/>
  <c r="D69" i="34"/>
  <c r="E68" i="34"/>
  <c r="D68" i="34"/>
  <c r="D67" i="34"/>
  <c r="D48" i="34"/>
  <c r="K34" i="34"/>
  <c r="J34" i="34"/>
  <c r="I34" i="34"/>
  <c r="H34" i="34"/>
  <c r="E34" i="34"/>
  <c r="D34" i="34"/>
  <c r="D32" i="34"/>
  <c r="E31" i="34"/>
  <c r="D31" i="34"/>
  <c r="D30" i="34"/>
  <c r="E29" i="34"/>
  <c r="D29" i="34"/>
  <c r="E28" i="34"/>
  <c r="D28" i="34"/>
  <c r="D27" i="34"/>
  <c r="D26" i="34"/>
  <c r="D14" i="34"/>
  <c r="D11" i="34"/>
  <c r="D7" i="34"/>
  <c r="D5" i="34"/>
  <c r="C3" i="34"/>
  <c r="D149" i="33"/>
  <c r="D147" i="33"/>
  <c r="D146" i="33"/>
  <c r="D145" i="33"/>
  <c r="D144" i="33"/>
  <c r="F140" i="33"/>
  <c r="F139" i="33"/>
  <c r="F138" i="33"/>
  <c r="F137" i="33"/>
  <c r="F136" i="33"/>
  <c r="D135" i="33"/>
  <c r="F132" i="33"/>
  <c r="F131" i="33"/>
  <c r="F130" i="33"/>
  <c r="F129" i="33"/>
  <c r="F128" i="33"/>
  <c r="F127" i="33"/>
  <c r="F126" i="33"/>
  <c r="D121" i="33"/>
  <c r="F103" i="33"/>
  <c r="F102" i="33"/>
  <c r="F101" i="33"/>
  <c r="F100" i="33"/>
  <c r="F99" i="33"/>
  <c r="F98" i="33"/>
  <c r="F97" i="33"/>
  <c r="F96" i="33"/>
  <c r="F95" i="33"/>
  <c r="F94" i="33"/>
  <c r="F93" i="33"/>
  <c r="D92" i="33"/>
  <c r="D91" i="33"/>
  <c r="F89" i="33"/>
  <c r="F88" i="33"/>
  <c r="F86" i="33"/>
  <c r="F85" i="33"/>
  <c r="F84" i="33"/>
  <c r="F83" i="33"/>
  <c r="F82" i="33"/>
  <c r="D81" i="33"/>
  <c r="D80" i="33"/>
  <c r="F78" i="33"/>
  <c r="F77" i="33"/>
  <c r="F76" i="33"/>
  <c r="F75" i="33"/>
  <c r="F74" i="33"/>
  <c r="F73" i="33"/>
  <c r="F72" i="33"/>
  <c r="F71" i="33"/>
  <c r="D70" i="33"/>
  <c r="F68" i="33"/>
  <c r="F67" i="33"/>
  <c r="F66" i="33"/>
  <c r="F65" i="33"/>
  <c r="D63" i="33"/>
  <c r="D62" i="33"/>
  <c r="D61" i="33"/>
  <c r="D59" i="33"/>
  <c r="D58" i="33"/>
  <c r="D56" i="33"/>
  <c r="D55" i="33"/>
  <c r="D53" i="33"/>
  <c r="D52" i="33"/>
  <c r="D49" i="33"/>
  <c r="D46" i="33"/>
  <c r="D45" i="33"/>
  <c r="D44" i="33"/>
  <c r="D42" i="33"/>
  <c r="D8" i="33"/>
  <c r="D7" i="33"/>
  <c r="C3" i="33"/>
  <c r="B149" i="10"/>
  <c r="B144" i="10"/>
  <c r="B142" i="10"/>
  <c r="B140" i="10"/>
  <c r="B139" i="10"/>
  <c r="B138" i="10"/>
  <c r="E126" i="10"/>
  <c r="E125" i="10"/>
  <c r="E124" i="10"/>
  <c r="E123" i="10"/>
  <c r="E122" i="10"/>
  <c r="C122" i="10"/>
  <c r="E121" i="10"/>
  <c r="C121" i="10"/>
  <c r="B120" i="10"/>
  <c r="B119" i="10"/>
  <c r="B118" i="10"/>
  <c r="B117" i="10"/>
  <c r="B116" i="10"/>
  <c r="B112" i="10"/>
  <c r="B111" i="10"/>
  <c r="B109" i="10"/>
  <c r="B108" i="10"/>
  <c r="B104" i="10"/>
  <c r="B103" i="10"/>
  <c r="B102" i="10"/>
  <c r="B101" i="10"/>
  <c r="B100" i="10"/>
  <c r="B99" i="10"/>
  <c r="B97" i="10"/>
  <c r="B96" i="10"/>
  <c r="E87" i="10"/>
  <c r="B85" i="10"/>
  <c r="C83" i="10"/>
  <c r="C82" i="10"/>
  <c r="C81" i="10"/>
  <c r="C80" i="10"/>
  <c r="B76" i="10"/>
  <c r="B70" i="10"/>
  <c r="B67" i="10"/>
  <c r="B65" i="10"/>
  <c r="B63" i="10"/>
  <c r="B62" i="10"/>
  <c r="B2" i="10"/>
  <c r="B76" i="9"/>
  <c r="B75" i="9"/>
  <c r="B74" i="9"/>
  <c r="B73" i="9"/>
  <c r="F68" i="9"/>
  <c r="B68" i="9"/>
  <c r="B60" i="9"/>
  <c r="B38" i="9"/>
  <c r="B36" i="9"/>
  <c r="B34" i="9"/>
  <c r="B28" i="9"/>
  <c r="B26" i="9"/>
  <c r="B24" i="9"/>
  <c r="B17" i="9"/>
  <c r="B14" i="9"/>
  <c r="B13" i="9"/>
  <c r="B12" i="9"/>
  <c r="B11" i="9"/>
  <c r="B10" i="9"/>
  <c r="B9" i="9"/>
  <c r="B8" i="9"/>
  <c r="B7" i="9"/>
  <c r="B6" i="9"/>
  <c r="B2" i="9"/>
  <c r="M56" i="33"/>
  <c r="F24" i="9"/>
  <c r="J28" i="35"/>
  <c r="M139" i="34"/>
  <c r="M134" i="34"/>
  <c r="M135" i="34"/>
  <c r="M133" i="34"/>
  <c r="F30" i="9"/>
  <c r="F28" i="9"/>
  <c r="F27" i="9"/>
  <c r="M128" i="34"/>
  <c r="K76" i="34"/>
  <c r="K77" i="34"/>
  <c r="K79" i="34"/>
  <c r="K80" i="34"/>
  <c r="K81" i="34"/>
  <c r="K82" i="34"/>
  <c r="K83" i="34"/>
  <c r="K84" i="34"/>
  <c r="K85" i="34"/>
  <c r="K86" i="34"/>
  <c r="K75" i="34"/>
  <c r="J76" i="34"/>
  <c r="J77" i="34"/>
  <c r="J79" i="34"/>
  <c r="J80" i="34"/>
  <c r="J81" i="34"/>
  <c r="J82" i="34"/>
  <c r="J83" i="34"/>
  <c r="J84" i="34"/>
  <c r="J85" i="34"/>
  <c r="J86" i="34"/>
  <c r="J75" i="34"/>
  <c r="I76" i="34"/>
  <c r="I77" i="34"/>
  <c r="G79" i="34"/>
  <c r="G80" i="34"/>
  <c r="G81" i="34"/>
  <c r="G82" i="34"/>
  <c r="G83" i="34"/>
  <c r="G84" i="34"/>
  <c r="G85" i="34"/>
  <c r="G86" i="34"/>
  <c r="G75" i="34"/>
  <c r="E79" i="34"/>
  <c r="E105" i="34" s="1"/>
  <c r="E80" i="34"/>
  <c r="E106" i="34" s="1"/>
  <c r="E81" i="34"/>
  <c r="E107" i="34" s="1"/>
  <c r="E82" i="34"/>
  <c r="E108" i="34" s="1"/>
  <c r="E83" i="34"/>
  <c r="E109" i="34" s="1"/>
  <c r="E84" i="34"/>
  <c r="E110" i="34" s="1"/>
  <c r="E85" i="34"/>
  <c r="E111" i="34" s="1"/>
  <c r="E86" i="34"/>
  <c r="E112" i="34" s="1"/>
  <c r="E87" i="34"/>
  <c r="E113" i="34" s="1"/>
  <c r="D76" i="34"/>
  <c r="D77" i="34" s="1"/>
  <c r="D78" i="34" s="1"/>
  <c r="D79" i="34" s="1"/>
  <c r="D80" i="34" s="1"/>
  <c r="D81" i="34" s="1"/>
  <c r="D82" i="34" s="1"/>
  <c r="D83" i="34" s="1"/>
  <c r="D84" i="34" s="1"/>
  <c r="D85" i="34" s="1"/>
  <c r="D86" i="34" s="1"/>
  <c r="D36" i="34"/>
  <c r="M12" i="34"/>
  <c r="J25" i="35"/>
  <c r="J26" i="35"/>
  <c r="J27" i="35"/>
  <c r="J29" i="35"/>
  <c r="J30" i="35"/>
  <c r="J31" i="35"/>
  <c r="J32" i="35"/>
  <c r="J33" i="35"/>
  <c r="J34" i="35"/>
  <c r="J35" i="35"/>
  <c r="J36" i="35"/>
  <c r="J37" i="35"/>
  <c r="J38" i="35"/>
  <c r="J39" i="35"/>
  <c r="J40" i="35"/>
  <c r="J41" i="35"/>
  <c r="J42" i="35"/>
  <c r="J43" i="35"/>
  <c r="J44" i="35"/>
  <c r="J45" i="35"/>
  <c r="J46" i="35"/>
  <c r="J47" i="35"/>
  <c r="J48" i="35"/>
  <c r="J49" i="35"/>
  <c r="J50" i="35"/>
  <c r="J51" i="35"/>
  <c r="J52" i="35"/>
  <c r="J53" i="35"/>
  <c r="J54" i="35"/>
  <c r="J55" i="35"/>
  <c r="E13" i="35"/>
  <c r="F13" i="35"/>
  <c r="G13" i="35"/>
  <c r="H13" i="35"/>
  <c r="I13" i="35"/>
  <c r="J62" i="35"/>
  <c r="J63" i="35"/>
  <c r="J64" i="35"/>
  <c r="J65" i="35"/>
  <c r="J66" i="35"/>
  <c r="J67" i="35"/>
  <c r="J68" i="35"/>
  <c r="J69" i="35"/>
  <c r="J70" i="35"/>
  <c r="J71" i="35"/>
  <c r="J72" i="35"/>
  <c r="J73" i="35"/>
  <c r="J74" i="35"/>
  <c r="J75" i="35"/>
  <c r="J76" i="35"/>
  <c r="J77" i="35"/>
  <c r="J78" i="35"/>
  <c r="J79" i="35"/>
  <c r="J80" i="35"/>
  <c r="J81" i="35"/>
  <c r="J82" i="35"/>
  <c r="J83" i="35"/>
  <c r="J84" i="35"/>
  <c r="J85" i="35"/>
  <c r="J86" i="35"/>
  <c r="E88" i="35"/>
  <c r="E15" i="35" s="1"/>
  <c r="F88" i="35"/>
  <c r="F15" i="35" s="1"/>
  <c r="G88" i="35"/>
  <c r="G15" i="35" s="1"/>
  <c r="H88" i="35"/>
  <c r="H15" i="35" s="1"/>
  <c r="I88" i="35"/>
  <c r="I15" i="35" s="1"/>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E120" i="35"/>
  <c r="E16" i="35" s="1"/>
  <c r="F120" i="35"/>
  <c r="F16" i="35" s="1"/>
  <c r="G120" i="35"/>
  <c r="G16" i="35" s="1"/>
  <c r="H120" i="35"/>
  <c r="H16" i="35" s="1"/>
  <c r="I120" i="35"/>
  <c r="I16" i="35" s="1"/>
  <c r="H133" i="34"/>
  <c r="H134" i="34"/>
  <c r="H135" i="34"/>
  <c r="G136" i="34"/>
  <c r="A85" i="10"/>
  <c r="A96" i="10" s="1"/>
  <c r="A97" i="10" s="1"/>
  <c r="A99" i="10" s="1"/>
  <c r="A116" i="10" s="1"/>
  <c r="A138" i="10" s="1"/>
  <c r="A139" i="10" s="1"/>
  <c r="A140" i="10" s="1"/>
  <c r="A142" i="10" s="1"/>
  <c r="A146" i="10" s="1"/>
  <c r="A149" i="10" s="1"/>
  <c r="B34" i="25"/>
  <c r="B33" i="25"/>
  <c r="B32" i="25"/>
  <c r="B31" i="25"/>
  <c r="B30" i="25"/>
  <c r="B29" i="25"/>
  <c r="B35" i="25"/>
  <c r="B77" i="9"/>
  <c r="E75" i="9"/>
  <c r="B42" i="25"/>
  <c r="A453" i="17"/>
  <c r="E76" i="9"/>
  <c r="E74" i="9"/>
  <c r="M136" i="34"/>
  <c r="J141" i="34"/>
  <c r="J56" i="35" l="1"/>
  <c r="J93" i="34"/>
  <c r="G36" i="9" s="1"/>
  <c r="K94" i="34"/>
  <c r="G38" i="9" s="1"/>
  <c r="I75" i="34"/>
  <c r="G101" i="34"/>
  <c r="I101" i="34" s="1"/>
  <c r="I79" i="34"/>
  <c r="G105" i="34"/>
  <c r="I105" i="34" s="1"/>
  <c r="I86" i="34"/>
  <c r="G112" i="34"/>
  <c r="I112" i="34" s="1"/>
  <c r="I82" i="34"/>
  <c r="G108" i="34"/>
  <c r="I108" i="34" s="1"/>
  <c r="I83" i="34"/>
  <c r="G109" i="34"/>
  <c r="I109" i="34" s="1"/>
  <c r="I85" i="34"/>
  <c r="G111" i="34"/>
  <c r="I111" i="34" s="1"/>
  <c r="I81" i="34"/>
  <c r="G107" i="34"/>
  <c r="I107" i="34" s="1"/>
  <c r="I84" i="34"/>
  <c r="G110" i="34"/>
  <c r="I110" i="34" s="1"/>
  <c r="I80" i="34"/>
  <c r="G106" i="34"/>
  <c r="I106" i="34" s="1"/>
  <c r="J120" i="35"/>
  <c r="D37" i="34"/>
  <c r="F14" i="35"/>
  <c r="F12" i="35" s="1"/>
  <c r="C3" i="25"/>
  <c r="E77" i="9" s="1"/>
  <c r="H14" i="35"/>
  <c r="H12" i="35" s="1"/>
  <c r="G14" i="35"/>
  <c r="G12" i="35" s="1"/>
  <c r="J88" i="35"/>
  <c r="J15" i="35"/>
  <c r="J16" i="35"/>
  <c r="I14" i="35"/>
  <c r="I12" i="35" s="1"/>
  <c r="J13" i="35"/>
  <c r="E14" i="35"/>
  <c r="I116" i="34" l="1"/>
  <c r="G41" i="9" s="1"/>
  <c r="I90" i="34"/>
  <c r="J14" i="35"/>
  <c r="D38" i="34"/>
  <c r="C54" i="34" s="1"/>
  <c r="C55" i="34" s="1"/>
  <c r="C56" i="34" s="1"/>
  <c r="C57" i="34" s="1"/>
  <c r="C58" i="34" s="1"/>
  <c r="C59" i="34" s="1"/>
  <c r="C60" i="34" s="1"/>
  <c r="C61" i="34" s="1"/>
  <c r="C62" i="34" s="1"/>
  <c r="E12" i="35"/>
  <c r="J12" i="35" s="1"/>
  <c r="G33" i="9" l="1"/>
  <c r="F18" i="35"/>
  <c r="F19" i="35" s="1"/>
  <c r="F113" i="38"/>
  <c r="F135" i="35"/>
  <c r="F136" i="35" s="1"/>
  <c r="D39" i="34"/>
  <c r="D40" i="34" s="1"/>
  <c r="D41" i="34" s="1"/>
  <c r="D42" i="34" s="1"/>
  <c r="D43" i="34" s="1"/>
  <c r="D44" i="34" s="1"/>
  <c r="D45" i="34" s="1"/>
  <c r="D46" i="34" s="1"/>
</calcChain>
</file>

<file path=xl/comments1.xml><?xml version="1.0" encoding="utf-8"?>
<comments xmlns="http://schemas.openxmlformats.org/spreadsheetml/2006/main">
  <authors>
    <author>Hubert Fallmann</author>
    <author>Fallmann Hubert</author>
  </authors>
  <commentList>
    <comment ref="A23" authorId="0" shapeId="0">
      <text>
        <r>
          <rPr>
            <b/>
            <sz val="9"/>
            <color indexed="81"/>
            <rFont val="Segoe UI"/>
            <family val="2"/>
          </rPr>
          <t>can be deleted</t>
        </r>
      </text>
    </comment>
    <comment ref="A59" authorId="1" shapeId="0">
      <text>
        <r>
          <rPr>
            <b/>
            <sz val="9"/>
            <color indexed="81"/>
            <rFont val="Segoe UI"/>
            <family val="2"/>
          </rPr>
          <t>Removed from list in 2022 update</t>
        </r>
      </text>
    </comment>
    <comment ref="A187" authorId="0"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A505"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authors>
    <author>Fallmann Hubert</author>
    <author>Hubert Fallmann</author>
  </authors>
  <commentList>
    <comment ref="B45" authorId="0" shapeId="0">
      <text>
        <r>
          <rPr>
            <b/>
            <sz val="8"/>
            <color indexed="81"/>
            <rFont val="Tahoma"/>
            <family val="2"/>
          </rPr>
          <t>Final link to be added as soon as available.</t>
        </r>
      </text>
    </comment>
    <comment ref="C45" authorId="0" shapeId="0">
      <text>
        <r>
          <rPr>
            <b/>
            <sz val="8"/>
            <color indexed="81"/>
            <rFont val="Tahoma"/>
            <family val="2"/>
          </rPr>
          <t>Final link to be added as soon as available.</t>
        </r>
      </text>
    </comment>
    <comment ref="B1194" authorId="1"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C1194" authorId="1"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List>
</comments>
</file>

<file path=xl/sharedStrings.xml><?xml version="1.0" encoding="utf-8"?>
<sst xmlns="http://schemas.openxmlformats.org/spreadsheetml/2006/main" count="3777" uniqueCount="2377">
  <si>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</si>
  <si>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</si>
  <si>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</si>
  <si>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</si>
  <si>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</si>
  <si>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</si>
  <si>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</si>
  <si>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</si>
  <si>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</si>
  <si>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</si>
  <si>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</si>
  <si>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</si>
  <si>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</si>
  <si>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</si>
  <si>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</si>
  <si>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</si>
  <si>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</si>
  <si>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</si>
  <si>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</si>
  <si>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</si>
  <si>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</si>
  <si>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</si>
  <si>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</si>
  <si>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</si>
  <si>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</si>
  <si>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sz val="10"/>
        <rFont val="Arial"/>
        <family val="2"/>
      </rPr>
      <t>deviations</t>
    </r>
    <r>
      <rPr>
        <b/>
        <sz val="10"/>
        <rFont val="Arial"/>
        <family val="2"/>
      </rPr>
      <t xml:space="preserve"> from the general methodologies for determining </t>
    </r>
    <r>
      <rPr>
        <b/>
        <u/>
        <sz val="10"/>
        <rFont val="Arial"/>
        <family val="2"/>
      </rPr>
      <t>fuel uplifts</t>
    </r>
    <r>
      <rPr>
        <b/>
        <sz val="10"/>
        <rFont val="Arial"/>
        <family val="2"/>
      </rPr>
      <t>/</t>
    </r>
    <r>
      <rPr>
        <b/>
        <u/>
        <sz val="10"/>
        <rFont val="Arial"/>
        <family val="2"/>
      </rPr>
      <t>fuel contained in the tank</t>
    </r>
    <r>
      <rPr>
        <b/>
        <sz val="10"/>
        <rFont val="Arial"/>
        <family val="2"/>
      </rPr>
      <t xml:space="preserve"> and </t>
    </r>
    <r>
      <rPr>
        <b/>
        <u/>
        <sz val="10"/>
        <rFont val="Arial"/>
        <family val="2"/>
      </rPr>
      <t>density</t>
    </r>
    <r>
      <rPr>
        <b/>
        <sz val="10"/>
        <rFont val="Arial"/>
        <family val="2"/>
      </rPr>
      <t xml:space="preserve"> for </t>
    </r>
    <r>
      <rPr>
        <b/>
        <u/>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</si>
  <si>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</si>
  <si>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</si>
  <si>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</si>
  <si>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</si>
  <si>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</si>
  <si>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sz val="10"/>
        <rFont val="Arial"/>
        <family val="2"/>
      </rPr>
      <t>on-board systems</t>
    </r>
    <r>
      <rPr>
        <b/>
        <sz val="10"/>
        <rFont val="Arial"/>
        <family val="2"/>
      </rPr>
      <t xml:space="preserve"> are used for </t>
    </r>
    <r>
      <rPr>
        <b/>
        <u/>
        <sz val="10"/>
        <rFont val="Arial"/>
        <family val="2"/>
      </rPr>
      <t>measuring fuel uplifts</t>
    </r>
    <r>
      <rPr>
        <b/>
        <sz val="10"/>
        <rFont val="Arial"/>
        <family val="2"/>
      </rPr>
      <t xml:space="preserve"> and the </t>
    </r>
    <r>
      <rPr>
        <b/>
        <u/>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</si>
  <si>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</si>
  <si>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</si>
  <si>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</si>
  <si>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</si>
  <si>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</si>
  <si>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</si>
  <si>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</si>
  <si>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</si>
  <si>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</si>
  <si>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</si>
  <si>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</si>
  <si>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</si>
  <si>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</si>
  <si>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</si>
  <si>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</si>
  <si>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</si>
  <si>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</si>
  <si>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</si>
  <si>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</si>
  <si>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</si>
  <si>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</si>
  <si>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</si>
  <si>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</si>
  <si>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</si>
  <si>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</si>
  <si>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</si>
  <si>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</si>
  <si>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</si>
  <si>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</si>
  <si>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</si>
  <si>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</si>
  <si>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</si>
  <si>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</si>
  <si>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</si>
  <si>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</si>
  <si>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</si>
  <si>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</si>
  <si>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</si>
  <si>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</si>
  <si>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</si>
  <si>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</si>
  <si>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</si>
  <si>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</si>
  <si>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</si>
  <si>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</si>
  <si>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</si>
  <si>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</si>
  <si>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</si>
  <si>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</si>
  <si>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</si>
  <si>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</si>
  <si>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</si>
  <si>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</si>
  <si>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</si>
  <si>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</si>
  <si>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</si>
  <si>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</si>
  <si>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</si>
  <si>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</si>
  <si>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</si>
  <si>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</si>
  <si>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</si>
  <si>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</si>
  <si>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</si>
  <si>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</si>
  <si>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</si>
  <si>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</si>
  <si>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</si>
  <si>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</si>
  <si>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</si>
  <si>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</si>
  <si>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</si>
  <si>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</si>
  <si>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</si>
  <si>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</si>
  <si>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</si>
  <si>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</si>
  <si>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</si>
  <si>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</si>
  <si>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</si>
  <si>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</si>
  <si>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</si>
  <si>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</si>
  <si>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</si>
  <si>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</si>
  <si>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</si>
  <si>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</si>
  <si>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</si>
  <si>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</si>
  <si>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</si>
  <si>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</si>
  <si>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</si>
  <si>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</si>
  <si>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</si>
  <si>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</si>
  <si>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</si>
  <si>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</si>
  <si>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</si>
  <si>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</si>
  <si>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</si>
  <si>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</si>
  <si>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</si>
  <si>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</si>
  <si>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</si>
  <si>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</si>
  <si>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</si>
  <si>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</si>
  <si>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</si>
  <si>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</si>
  <si>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</si>
  <si>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</si>
  <si>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</si>
  <si>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</si>
  <si>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</si>
  <si>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</si>
  <si>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</si>
  <si>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</si>
  <si>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</si>
  <si>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</si>
  <si>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</si>
  <si>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</si>
  <si>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</si>
  <si>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</si>
  <si>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</si>
  <si>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</si>
  <si>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</si>
  <si>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</si>
  <si>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</si>
  <si>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</si>
  <si>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</si>
  <si>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</si>
  <si>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</si>
  <si>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</si>
  <si>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</si>
  <si>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</si>
  <si>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</si>
  <si>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</si>
  <si>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</si>
  <si>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</si>
  <si>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</si>
  <si>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</si>
  <si>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</si>
  <si>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</si>
  <si>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</si>
  <si>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</si>
  <si>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</si>
  <si>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</si>
  <si>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</si>
  <si>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</si>
  <si>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</si>
  <si>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</si>
  <si>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</si>
  <si>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</si>
  <si>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</si>
  <si>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</si>
  <si>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</si>
  <si>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</si>
  <si>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</si>
  <si>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</si>
  <si>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</si>
  <si>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</si>
  <si>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</si>
  <si>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</si>
  <si>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</si>
  <si>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</si>
  <si>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</si>
  <si>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</si>
  <si>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</si>
  <si>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</si>
  <si>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</si>
  <si>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</si>
  <si>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</si>
  <si>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</si>
  <si>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</si>
  <si>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</si>
  <si>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</si>
  <si>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</si>
  <si>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</si>
  <si>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</si>
  <si>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</si>
  <si>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</si>
  <si>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</si>
  <si>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</si>
  <si>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</si>
  <si>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</si>
  <si>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</si>
  <si>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</si>
  <si>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</si>
  <si>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</si>
  <si>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</si>
  <si>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</si>
  <si>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</si>
  <si>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</si>
  <si>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</si>
  <si>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</si>
  <si>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</si>
  <si>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</si>
  <si>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</si>
  <si>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</si>
  <si>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</si>
  <si>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</si>
  <si>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</si>
  <si>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</si>
  <si>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</si>
  <si>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</si>
  <si>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</si>
  <si>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</si>
  <si>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</si>
  <si>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</si>
  <si>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</si>
  <si>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</si>
  <si>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</si>
  <si>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</si>
  <si>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</si>
  <si>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</si>
  <si>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</si>
  <si>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</si>
  <si>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</si>
  <si>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</si>
  <si>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</si>
  <si>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</si>
  <si>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</si>
  <si>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</si>
  <si>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</si>
  <si>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</si>
  <si>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</si>
  <si>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</si>
  <si>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</si>
  <si>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</si>
  <si>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</si>
  <si>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</si>
  <si>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</si>
  <si>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</si>
  <si>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</si>
  <si>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</si>
  <si>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</si>
  <si>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</si>
  <si>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</si>
  <si>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</si>
  <si>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</si>
  <si>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</si>
  <si>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</si>
  <si>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</si>
  <si>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</si>
  <si>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</si>
  <si>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</si>
  <si>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</si>
  <si>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</si>
  <si>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</si>
  <si>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</si>
  <si>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</si>
  <si>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</si>
  <si>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</si>
  <si>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</si>
  <si>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</si>
  <si>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</si>
  <si>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</si>
  <si>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</si>
  <si>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</si>
  <si>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</si>
  <si>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</si>
  <si>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</si>
  <si>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</si>
  <si>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</si>
  <si>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</si>
  <si>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</si>
  <si>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</si>
  <si>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</si>
  <si>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</si>
  <si>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</si>
  <si>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</si>
  <si>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</si>
  <si>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</si>
  <si>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</si>
  <si>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</si>
  <si>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</si>
  <si>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</si>
  <si>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</si>
  <si>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</si>
  <si>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</si>
  <si>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</si>
  <si>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</si>
  <si>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</si>
  <si>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</si>
  <si>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</si>
  <si>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</si>
  <si>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</si>
  <si>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</si>
  <si>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</si>
  <si>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</si>
  <si>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</si>
  <si>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</si>
  <si>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</si>
  <si>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</si>
  <si>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</si>
  <si>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</si>
  <si>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</si>
  <si>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</si>
  <si>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</si>
  <si>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</si>
  <si>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</si>
  <si>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</si>
  <si>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</si>
  <si>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</si>
  <si>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</si>
  <si>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</si>
  <si>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</si>
  <si>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</si>
  <si>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</si>
  <si>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</si>
  <si>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</si>
  <si>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</si>
  <si>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</si>
  <si>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</si>
  <si>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</si>
  <si>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</si>
  <si>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</si>
  <si>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</si>
  <si>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</si>
  <si>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</si>
  <si>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</si>
  <si>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</si>
  <si>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</si>
  <si>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</si>
  <si>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</si>
  <si>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</si>
  <si>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</si>
  <si>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</si>
  <si>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</si>
  <si>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</si>
  <si>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</si>
  <si>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</si>
  <si>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</si>
  <si>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</si>
  <si>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</si>
  <si>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</si>
  <si>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</si>
  <si>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</si>
  <si>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</si>
  <si>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</si>
  <si>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</si>
  <si>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</si>
  <si>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</si>
  <si>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</si>
  <si>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</si>
  <si>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</si>
  <si>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</si>
  <si>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</si>
  <si>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</si>
  <si>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</si>
  <si>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</si>
  <si>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</si>
  <si>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</si>
  <si>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</si>
  <si>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</si>
  <si>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</si>
  <si>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</si>
  <si>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</si>
  <si>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</si>
  <si>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</si>
  <si>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</si>
  <si>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</si>
  <si>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</si>
  <si>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</si>
  <si>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</si>
  <si>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</si>
  <si>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</si>
  <si>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</si>
  <si>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</si>
  <si>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</si>
  <si>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</si>
  <si>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</si>
  <si>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</si>
  <si>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</si>
  <si>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</si>
  <si>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</si>
  <si>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</si>
  <si>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</si>
  <si>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</si>
  <si>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</si>
  <si>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</si>
  <si>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</si>
  <si>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</si>
  <si>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</si>
  <si>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</si>
  <si>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</si>
  <si>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</si>
  <si>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</si>
  <si>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</si>
  <si>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</si>
  <si>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</si>
  <si>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</si>
  <si>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</si>
  <si>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</si>
  <si>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</si>
  <si>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</si>
  <si>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</si>
  <si>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</si>
  <si>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</si>
  <si>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</si>
  <si>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</si>
  <si>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</si>
  <si>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</si>
  <si>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</si>
  <si>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</si>
  <si>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</si>
  <si>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</si>
  <si>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</si>
  <si>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</si>
  <si>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</si>
  <si>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</si>
  <si>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</si>
  <si>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</si>
  <si>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</si>
  <si>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</si>
  <si>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</si>
  <si>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</si>
  <si>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</si>
  <si>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</si>
  <si>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</si>
  <si>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</si>
  <si>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</si>
  <si>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</si>
  <si>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</si>
  <si>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</si>
  <si>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</si>
  <si>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</si>
  <si>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</si>
  <si>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</si>
  <si>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</si>
  <si>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</si>
  <si>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</si>
  <si>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</si>
  <si>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</si>
  <si>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</si>
  <si>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</si>
  <si>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</si>
  <si>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</si>
  <si>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</si>
  <si>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</si>
  <si>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</si>
  <si>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</si>
  <si>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</si>
  <si>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</si>
  <si>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</si>
  <si>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</si>
  <si>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</si>
  <si>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</si>
  <si>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</si>
  <si>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</si>
  <si>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</si>
  <si>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</si>
  <si>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</si>
  <si>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</si>
  <si>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</si>
  <si>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</si>
  <si>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</si>
  <si>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</si>
  <si>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</si>
  <si>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</si>
  <si>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</si>
  <si>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</si>
  <si>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</si>
  <si>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</si>
  <si>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</si>
  <si>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</si>
  <si>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</si>
  <si>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</si>
  <si>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</si>
  <si>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</si>
  <si>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</si>
  <si>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</si>
  <si>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</si>
  <si>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</si>
  <si>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</si>
  <si>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</si>
  <si>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</si>
  <si>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</si>
  <si>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</si>
  <si>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</si>
  <si>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</si>
  <si>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</si>
  <si>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</si>
  <si>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</si>
  <si>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</si>
  <si>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</si>
  <si>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</si>
  <si>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</si>
  <si>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</si>
  <si>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</si>
  <si>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</si>
  <si>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</si>
  <si>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</si>
  <si>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</si>
  <si>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</si>
  <si>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</si>
  <si>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</si>
  <si>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</si>
  <si>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</si>
  <si>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</si>
  <si>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</si>
  <si>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</si>
  <si>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</si>
  <si>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</si>
  <si>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</si>
  <si>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</si>
  <si>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</si>
  <si>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</si>
  <si>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</si>
  <si>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</si>
  <si>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</si>
  <si>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</si>
  <si>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</si>
  <si>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</si>
  <si>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</si>
  <si>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</si>
  <si>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</si>
  <si>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</si>
  <si>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</si>
  <si>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</si>
  <si>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</si>
  <si>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</si>
  <si>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</si>
  <si>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</si>
  <si>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</si>
  <si>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</si>
  <si>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</si>
  <si>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</si>
  <si>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</si>
  <si>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</si>
  <si>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</si>
  <si>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</si>
  <si>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</si>
  <si>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</si>
  <si>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</si>
  <si>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</si>
  <si>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</si>
  <si>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</si>
  <si>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</si>
  <si>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</si>
  <si>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</si>
  <si>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</si>
  <si>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</si>
  <si>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</si>
  <si>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</si>
  <si>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</si>
  <si>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</si>
  <si>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</si>
  <si>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</si>
  <si>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</si>
  <si>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</si>
  <si>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</si>
  <si>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</si>
  <si>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</si>
  <si>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</si>
  <si>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</si>
  <si>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</si>
  <si>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</si>
  <si>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</si>
  <si>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</si>
  <si>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</si>
  <si>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</si>
  <si>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</si>
  <si>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</si>
  <si>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</si>
  <si>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</si>
  <si>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</si>
  <si>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</si>
  <si>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</si>
  <si>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</si>
  <si>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</si>
  <si>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</si>
  <si>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</si>
  <si>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</si>
  <si>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</si>
  <si>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</si>
  <si>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</si>
  <si>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</si>
  <si>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</si>
  <si>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</si>
  <si>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</si>
  <si>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</si>
  <si>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</si>
  <si>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</si>
  <si>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</si>
  <si>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</si>
  <si>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</si>
  <si>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</si>
  <si>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</si>
  <si>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</si>
  <si>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</si>
  <si>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</si>
  <si>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</si>
  <si>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</si>
  <si>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</si>
  <si>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</si>
  <si>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</si>
  <si>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</si>
  <si>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</si>
  <si>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</si>
  <si>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</si>
  <si>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</si>
  <si>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</si>
  <si>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</si>
  <si>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</si>
  <si>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</si>
  <si>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</si>
  <si>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</si>
  <si>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</si>
  <si>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</si>
  <si>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</si>
  <si>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</si>
  <si>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</si>
  <si>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</si>
  <si>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</si>
  <si>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</si>
  <si>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</si>
  <si>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</si>
  <si>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</si>
  <si>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</si>
  <si>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</si>
  <si>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</si>
  <si>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</si>
  <si>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</si>
  <si>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</si>
  <si>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</si>
  <si>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</si>
  <si>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</si>
  <si>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</si>
  <si>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</si>
  <si>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</si>
  <si>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</si>
  <si>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</si>
  <si>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</si>
  <si>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</si>
  <si>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</si>
  <si>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</si>
  <si>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</si>
  <si>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sz val="10"/>
        <rFont val="Arial"/>
        <family val="2"/>
      </rPr>
      <t>sampling</t>
    </r>
    <r>
      <rPr>
        <u/>
        <sz val="10"/>
        <rFont val="Arial"/>
        <family val="2"/>
      </rPr>
      <t xml:space="preserve"> </t>
    </r>
    <r>
      <rPr>
        <b/>
        <sz val="10"/>
        <rFont val="Arial"/>
        <family val="2"/>
      </rPr>
      <t>batches of alternative fuels.</t>
    </r>
  </si>
  <si>
    <r>
      <t xml:space="preserve">If applicable, please describe the approaches used to </t>
    </r>
    <r>
      <rPr>
        <b/>
        <u/>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</si>
  <si>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</si>
  <si>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</si>
  <si>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</si>
  <si>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</si>
  <si>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</si>
  <si>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</si>
  <si>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</si>
  <si>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</si>
  <si>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</si>
  <si>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</si>
  <si>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</si>
  <si>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</si>
  <si>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</si>
  <si>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</si>
  <si>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</si>
  <si>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</si>
  <si>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</si>
  <si>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</si>
  <si>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</si>
  <si>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</si>
  <si>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</si>
  <si>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</si>
  <si>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</si>
  <si>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</si>
  <si>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</si>
  <si>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</si>
  <si>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</si>
  <si>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</si>
  <si>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</si>
  <si>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</si>
  <si>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</si>
  <si>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</si>
  <si>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</si>
  <si>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</si>
  <si>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</si>
  <si>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</si>
  <si>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</si>
  <si>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</si>
  <si>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</si>
  <si>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</si>
  <si>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</si>
  <si>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</si>
  <si>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</si>
  <si>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</si>
  <si>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</si>
  <si>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</si>
  <si>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</si>
  <si>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</si>
  <si>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</si>
  <si>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</si>
  <si>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</si>
  <si>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</si>
  <si>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</si>
  <si>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</si>
  <si>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</si>
  <si>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</si>
  <si>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</si>
  <si>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</si>
  <si>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</si>
  <si>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</si>
  <si>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</si>
  <si>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</si>
  <si>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</si>
  <si>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</si>
  <si>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</si>
  <si>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</si>
  <si>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</si>
  <si>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</si>
  <si>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</si>
  <si>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</si>
  <si>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</si>
  <si>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</si>
  <si>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</si>
  <si>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</si>
  <si>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</si>
  <si>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</si>
  <si>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</si>
  <si>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</si>
  <si>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</si>
  <si>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</si>
  <si>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</si>
  <si>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</si>
  <si>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</si>
  <si>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</si>
  <si>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</si>
  <si>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</si>
  <si>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</si>
  <si>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</si>
  <si>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</si>
  <si>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</si>
  <si>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</si>
  <si>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</si>
  <si>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</si>
  <si>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</si>
  <si>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</si>
  <si>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</si>
  <si>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</si>
  <si>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</si>
  <si>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</si>
  <si>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</si>
  <si>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</si>
  <si>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</si>
  <si>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</si>
  <si>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</si>
  <si>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</si>
  <si>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</si>
  <si>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</si>
  <si>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</si>
  <si>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</si>
  <si>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</si>
  <si>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</si>
  <si>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</si>
  <si>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</si>
  <si>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</si>
  <si>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</si>
  <si>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</si>
  <si>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</si>
  <si>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</si>
  <si>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</si>
  <si>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</si>
  <si>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</si>
  <si>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</si>
  <si>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</si>
  <si>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</si>
  <si>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</si>
  <si>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</si>
  <si>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</si>
  <si>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</si>
  <si>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</si>
  <si>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</si>
  <si>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</si>
  <si>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</si>
  <si>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</si>
  <si>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</si>
  <si>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</si>
  <si>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</si>
  <si>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</si>
  <si>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</si>
  <si>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</si>
  <si>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</si>
  <si>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</si>
  <si>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</si>
  <si>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</si>
  <si>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</si>
  <si>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</si>
  <si>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</si>
  <si>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</si>
  <si>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</si>
  <si>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</si>
  <si>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</si>
  <si>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</si>
  <si>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</si>
  <si>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</si>
  <si>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</si>
  <si>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</si>
  <si>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</si>
  <si>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</si>
  <si>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</si>
  <si>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</si>
  <si>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</si>
  <si>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</si>
  <si>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</si>
  <si>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</si>
  <si>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</si>
  <si>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</si>
  <si>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</si>
  <si>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</si>
  <si>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</si>
  <si>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</si>
  <si>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</si>
  <si>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</si>
  <si>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</si>
  <si>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</si>
  <si>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</si>
  <si>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</si>
  <si>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</si>
  <si>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</si>
  <si>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</si>
  <si>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</si>
  <si>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</si>
  <si>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</si>
  <si>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</si>
  <si>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</si>
  <si>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</si>
  <si>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</si>
  <si>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</si>
  <si>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</si>
  <si>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</si>
  <si>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</si>
  <si>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</si>
  <si>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</si>
  <si>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</si>
  <si>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</si>
  <si>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</si>
  <si>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</si>
  <si>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</si>
  <si>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</si>
  <si>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</si>
  <si>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</si>
  <si>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</si>
  <si>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</si>
  <si>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</si>
  <si>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</si>
  <si>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</si>
  <si>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</si>
  <si>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</si>
  <si>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</si>
  <si>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</si>
  <si>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</si>
  <si>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</si>
  <si>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</si>
  <si>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</si>
  <si>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</si>
  <si>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</si>
  <si>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</si>
  <si>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</si>
  <si>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</si>
  <si>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</si>
  <si>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</si>
  <si>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</si>
  <si>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</si>
  <si>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</si>
  <si>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</si>
  <si>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</si>
  <si>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</si>
  <si>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</si>
  <si>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</si>
  <si>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</si>
  <si>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</si>
  <si>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</si>
  <si>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</si>
  <si>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</si>
  <si>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</si>
  <si>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</si>
  <si>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</si>
  <si>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</si>
  <si>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</si>
  <si>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</si>
  <si>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</si>
  <si>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</si>
  <si>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</si>
  <si>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</si>
  <si>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</si>
  <si>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</si>
  <si>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</si>
  <si>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</si>
  <si>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</si>
  <si>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</si>
  <si>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</si>
  <si>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</si>
  <si>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</si>
  <si>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</si>
  <si>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</si>
  <si>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</si>
  <si>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</si>
  <si>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</si>
  <si>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</si>
  <si>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</si>
  <si>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</si>
  <si>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</si>
  <si>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</si>
  <si>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</si>
  <si>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</si>
  <si>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</si>
  <si>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</si>
  <si>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</si>
  <si>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</si>
  <si>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</si>
  <si>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</si>
  <si>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</si>
  <si>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</si>
  <si>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</si>
  <si>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</si>
  <si>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</si>
  <si>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</si>
  <si>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</si>
  <si>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</si>
  <si>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</si>
  <si>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</si>
  <si>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</si>
  <si>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</si>
  <si>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</si>
  <si>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</si>
  <si>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</si>
  <si>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</si>
  <si>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</si>
  <si>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</si>
  <si>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</si>
  <si>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</si>
  <si>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</si>
  <si>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</si>
  <si>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</si>
  <si>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</si>
  <si>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</si>
  <si>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</si>
  <si>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</si>
  <si>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</si>
  <si>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</si>
  <si>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</si>
  <si>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</si>
  <si>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</si>
  <si>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</si>
  <si>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</si>
  <si>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</si>
  <si>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</si>
  <si>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</si>
  <si>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</si>
  <si>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</si>
  <si>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</si>
  <si>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</si>
  <si>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</si>
  <si>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</si>
  <si>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</si>
  <si>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</si>
  <si>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</si>
  <si>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</si>
  <si>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</si>
  <si>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</si>
  <si>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</si>
  <si>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</si>
  <si>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</si>
  <si>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</si>
  <si>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</si>
  <si>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</si>
  <si>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</si>
  <si>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</si>
  <si>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</si>
  <si>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</si>
  <si>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</si>
  <si>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</si>
  <si>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</si>
  <si>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</si>
  <si>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</si>
  <si>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</si>
  <si>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</si>
  <si>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</si>
  <si>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</si>
  <si>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</si>
  <si>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</si>
  <si>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</si>
  <si>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</si>
  <si>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</si>
  <si>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</si>
  <si>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</si>
  <si>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</si>
  <si>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</si>
  <si>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</si>
  <si>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</si>
  <si>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</si>
  <si>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</si>
  <si>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</si>
  <si>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</si>
  <si>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</si>
  <si>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</si>
  <si>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</si>
  <si>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</si>
  <si>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</si>
  <si>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</si>
  <si>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</si>
  <si>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</si>
  <si>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</si>
  <si>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</si>
  <si>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</si>
  <si>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</si>
  <si>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</si>
  <si>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</si>
  <si>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</si>
  <si>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</si>
  <si>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</si>
  <si>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</si>
  <si>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</si>
  <si>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</si>
  <si>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</si>
  <si>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</si>
  <si>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</si>
  <si>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</si>
  <si>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</si>
  <si>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</si>
  <si>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</si>
  <si>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</si>
  <si>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</si>
  <si>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</si>
  <si>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</si>
  <si>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</si>
  <si>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</si>
  <si>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</si>
  <si>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</si>
  <si>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</si>
  <si>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</si>
  <si>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</si>
  <si>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</si>
  <si>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</si>
  <si>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</si>
  <si>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</si>
  <si>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</si>
  <si>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</si>
  <si>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</si>
  <si>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</si>
  <si>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</si>
  <si>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</si>
  <si>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</si>
  <si>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</si>
  <si>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</si>
  <si>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</si>
  <si>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</si>
  <si>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</si>
  <si>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</si>
  <si>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</si>
  <si>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</si>
  <si>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</si>
  <si>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</si>
  <si>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</si>
  <si>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</si>
  <si>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</si>
  <si>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</si>
  <si>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</si>
  <si>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</si>
  <si>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</si>
  <si>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</si>
  <si>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</si>
  <si>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</si>
  <si>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</si>
  <si>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</si>
  <si>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</si>
  <si>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</si>
  <si>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</si>
  <si>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</si>
  <si>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</si>
  <si>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</si>
  <si>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</si>
  <si>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</si>
  <si>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</si>
  <si>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</si>
  <si>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</si>
  <si>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</si>
  <si>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</si>
  <si>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</si>
  <si>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</si>
  <si>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</si>
  <si>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</si>
  <si>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</si>
  <si>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</si>
  <si>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</si>
  <si>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</si>
  <si>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</si>
  <si>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</si>
  <si>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</si>
  <si>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</si>
  <si>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</si>
  <si>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</si>
  <si>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</si>
  <si>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</si>
  <si>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</si>
  <si>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</si>
  <si>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</si>
  <si>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</si>
  <si>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</si>
  <si>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</si>
  <si>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</si>
  <si>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</si>
  <si>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</si>
  <si>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</si>
  <si>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</si>
  <si>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</si>
  <si>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</si>
  <si>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</si>
  <si>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</si>
  <si>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</si>
  <si>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</si>
  <si>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</si>
  <si>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</si>
  <si>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</si>
  <si>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</si>
  <si>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</si>
  <si>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</si>
  <si>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</si>
  <si>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</si>
  <si>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</si>
  <si>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</si>
  <si>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</si>
  <si>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</si>
  <si>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</si>
  <si>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</si>
  <si>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</si>
  <si>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</si>
  <si>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</si>
  <si>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</si>
  <si>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</si>
  <si>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</si>
  <si>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</si>
  <si>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</si>
  <si>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</si>
  <si>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</si>
  <si>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</si>
  <si>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</si>
  <si>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</si>
  <si>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</si>
  <si>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</si>
  <si>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</si>
  <si>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</si>
  <si>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</si>
  <si>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</si>
  <si>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</si>
  <si>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</si>
  <si>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sz val="8"/>
        <color indexed="18"/>
        <rFont val="Arial"/>
        <family val="2"/>
      </rPr>
      <t>owned</t>
    </r>
    <r>
      <rPr>
        <i/>
        <sz val="8"/>
        <color indexed="18"/>
        <rFont val="Arial"/>
        <family val="2"/>
      </rPr>
      <t xml:space="preserve"> aircraft, as well as </t>
    </r>
    <r>
      <rPr>
        <i/>
        <u/>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</si>
  <si>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sz val="8"/>
        <color indexed="18"/>
        <rFont val="Arial"/>
        <family val="2"/>
      </rPr>
      <t>list of aerodrome pairs</t>
    </r>
    <r>
      <rPr>
        <i/>
        <sz val="8"/>
        <color indexed="18"/>
        <rFont val="Arial"/>
        <family val="2"/>
      </rPr>
      <t xml:space="preserve"> </t>
    </r>
    <r>
      <rPr>
        <i/>
        <u/>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</si>
  <si>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</si>
  <si>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</si>
  <si>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</si>
  <si>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</si>
  <si>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</si>
  <si>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sz val="8"/>
        <color indexed="18"/>
        <rFont val="Arial"/>
        <family val="2"/>
      </rPr>
      <t>ALL</t>
    </r>
    <r>
      <rPr>
        <i/>
        <sz val="8"/>
        <color indexed="18"/>
        <rFont val="Arial"/>
        <family val="2"/>
      </rPr>
      <t xml:space="preserve"> flights.</t>
    </r>
  </si>
  <si>
    <r>
      <t xml:space="preserve">Aircraft operators which are </t>
    </r>
    <r>
      <rPr>
        <b/>
        <i/>
        <u/>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</si>
  <si>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</si>
  <si>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</si>
  <si>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</si>
  <si>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</si>
  <si>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</si>
  <si>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</si>
  <si>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</si>
  <si>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</si>
  <si>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</si>
  <si>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</si>
  <si>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</si>
  <si>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</si>
  <si>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</si>
  <si>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</si>
  <si>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</si>
  <si>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</si>
  <si>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</si>
  <si>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</si>
  <si>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t>Please enter here the total emissions related to the full scope.</t>
  </si>
  <si>
    <t xml:space="preserve">Please note that all figures should only include emissions to be reported under the EU ETS, i.e. relate to the reduced scope. </t>
  </si>
  <si>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</si>
  <si>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</si>
  <si>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</si>
  <si>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</si>
  <si>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</si>
  <si>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</si>
  <si>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</si>
  <si>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</si>
  <si>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t>Total emissions entered in section 5(c):</t>
  </si>
  <si>
    <t>re-endorsed by CCC</t>
  </si>
  <si>
    <t>This is the final version of the annual emissions report template for aircraft operators, as re-endorsed by the Climate Change Committee by written procedure in December 2015.</t>
  </si>
  <si>
    <t>of which all other intra EEA flights</t>
  </si>
  <si>
    <t>Aircraft operators Emissions report EU ETS &amp; CORSIA</t>
  </si>
  <si>
    <t>AER EU ETS &amp; CORSIA</t>
  </si>
  <si>
    <t>Used for combined reporting under the EU ETS and ICAO CORSIA</t>
  </si>
  <si>
    <t>Version number of this emission report</t>
  </si>
  <si>
    <t>Emissions of the aircraft operator from international flights covered by CORSIA:</t>
  </si>
  <si>
    <t>Total emissions from international flights:</t>
  </si>
  <si>
    <t>Total emissions from flights subject to offsetting requirements:</t>
  </si>
  <si>
    <t>Total emissions reductions claimed from the use of CORSIA eligible fuels:</t>
  </si>
  <si>
    <t>Sections added to the EU ETS template related to information required for CORSIA are identified by a light blue frame.</t>
  </si>
  <si>
    <t>Reporting Year and Scope</t>
  </si>
  <si>
    <t>CONTR_CORSIAapplied</t>
  </si>
  <si>
    <t>CONTR_onlyCORSIA</t>
  </si>
  <si>
    <t>In line with paragraph 1.2 of the CORSIA SARPs, the aircraft operator is attributed to the state according to its ICAO designator, if applicable, or to the state that issued the AOC, or the place of juridical registration.</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</si>
  <si>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</si>
  <si>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Please confirm if you have an obligation under the EU ETS:</t>
  </si>
  <si>
    <t>Please confirm if you want to use this emission report for CORSIA:</t>
  </si>
  <si>
    <t>Scope: EU ETS and/or CORSIA:</t>
  </si>
  <si>
    <t>Note: If this section is kept empty, it is automatically assumed that this report is filled for EU ETS only.</t>
  </si>
  <si>
    <t xml:space="preserve">If you have an obligation under CORSIA to the same country as under the EU ETS, you should fill in the sections of this template which are marked as relating to ICAO's market based mechanism CORSIA (indicated by a light blue frame). </t>
  </si>
  <si>
    <t>(l)</t>
  </si>
  <si>
    <t>Version number of this emission report:</t>
  </si>
  <si>
    <t>This should be a natural number (starting from 1) helping the verifier and competent authority to identify the version of the report verified.</t>
  </si>
  <si>
    <t>used for EU ETS</t>
  </si>
  <si>
    <t>Fuel used</t>
  </si>
  <si>
    <t>Jet-A</t>
  </si>
  <si>
    <t>Jet-A1</t>
  </si>
  <si>
    <t>Jet-B</t>
  </si>
  <si>
    <t>AvGas</t>
  </si>
  <si>
    <t>Total number of international flights during reporting period:</t>
  </si>
  <si>
    <t xml:space="preserve">   Total number of international flights subject to offsetting requirements:</t>
  </si>
  <si>
    <t>Total emissions reductions claimed from the use of CORSIA eligible fuels (in tonnes):</t>
  </si>
  <si>
    <t>Fuel type</t>
  </si>
  <si>
    <t>Emission reductions claimed</t>
  </si>
  <si>
    <t>Feedstock</t>
  </si>
  <si>
    <t>Conversion process</t>
  </si>
  <si>
    <t>Departure</t>
  </si>
  <si>
    <t>Arrival</t>
  </si>
  <si>
    <t>Total No. of flights</t>
  </si>
  <si>
    <t>Total amount of fuel used (in tonnes)</t>
  </si>
  <si>
    <t>Fuel conversion factors</t>
  </si>
  <si>
    <t>Subject to offsetting requirements?</t>
  </si>
  <si>
    <t>ICAO airport code</t>
  </si>
  <si>
    <t>State</t>
  </si>
  <si>
    <t>Legal representative of the aircraft operator</t>
  </si>
  <si>
    <t>Please provide contact information of a representative who is legally responsible for the aircraft operator, for the purpose of compliance with the EU ETS, or CORSIA rules, as applicable.</t>
  </si>
  <si>
    <t>(I)</t>
  </si>
  <si>
    <t>(II)</t>
  </si>
  <si>
    <t>(III)</t>
  </si>
  <si>
    <t xml:space="preserve">-  </t>
  </si>
  <si>
    <t>Legal basis</t>
  </si>
  <si>
    <t>That delegated act can be downloaded from:</t>
  </si>
  <si>
    <t>The Monitoring and Reporting Regulation (Commission Regulation (EU) No 601/2012, hereinafter the "MRR"), defines further requirements for monitoring and reporting. The MRR can be downloaded from:</t>
  </si>
  <si>
    <t>https://eur-lex.europa.eu/eli/reg/2012/601</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</si>
  <si>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</si>
  <si>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</si>
  <si>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</si>
  <si>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Information on CORSIA</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</si>
  <si>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</si>
  <si>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The SARPs, the ETM and all Implementation Elements are available under the following address:</t>
  </si>
  <si>
    <t>https://www.icao.int/environmental-protection/CORSIA/Pages/default.aspx</t>
  </si>
  <si>
    <t>Scope and relevance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</si>
  <si>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</si>
  <si>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Non-commercial air transport operators which emit less than 1 000 t CO2 per year under the "full scope" of the EU ETS.</t>
  </si>
  <si>
    <t>For further information, in particular regarding "full" and "reduced" scope and simplified approaches, please see MRR guidance document No.2 "General guidance for Aircraft Operators", which can be downloaded under:</t>
  </si>
  <si>
    <t>https://ec.europa.eu/clima/sites/clima/files/ets/monitoring/docs/gd2_guidance_aircraft_en.pdf</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</si>
  <si>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t>
  </si>
  <si>
    <t>Note that under the EU ETS some simplified monitoring, reporting and verification requirements apply for small emitters. This template guides you whether you are allowed to use the simplified approaches (see section (6) of this template).</t>
  </si>
  <si>
    <t>According to the delegated act pursuant to Article 28c of the EU ETS Directive, this template is also to be used for CORSIA reporting.</t>
  </si>
  <si>
    <t>(IV)</t>
  </si>
  <si>
    <t>Guidance on this template</t>
  </si>
  <si>
    <t xml:space="preserve">https://ec.europa.eu/clima/policies/ets/monitoring_en#tab-0-1 </t>
  </si>
  <si>
    <t>EMISSION DATA PER COUNTRY AND FUEL – EU ETS</t>
  </si>
  <si>
    <t>Additional emissions data – EU ETS</t>
  </si>
  <si>
    <t>a)</t>
  </si>
  <si>
    <t>Summary of reported international flights and emissions</t>
  </si>
  <si>
    <t>t</t>
  </si>
  <si>
    <t>Note I: Please report both directions between aerodrome pairs if applicable (A-B and B-A).</t>
  </si>
  <si>
    <t>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t>
  </si>
  <si>
    <t>Note III: Please also complete the CORSIA eligible fuels supplementary information to the Emissions Report, if CORSIA eligible fuels were used during the reporting period.</t>
  </si>
  <si>
    <t>Total emission reductions from the use of CORSIA eligible fuel(s) claimed:</t>
  </si>
  <si>
    <t>Unit</t>
  </si>
  <si>
    <t>CORSIA_FuelsList</t>
  </si>
  <si>
    <t>EU_EF_forCORSIAFuelList</t>
  </si>
  <si>
    <t>EF_SystemSelection</t>
  </si>
  <si>
    <t>EU ETS</t>
  </si>
  <si>
    <t>CORSIA</t>
  </si>
  <si>
    <t>Explanation for the data below: Please complete the list underneath. All aerodrome pairs that were operated during the reporting year have to be reported.</t>
  </si>
  <si>
    <t>CNTR_EFSystemselected</t>
  </si>
  <si>
    <t>CNTR_EFListSelected</t>
  </si>
  <si>
    <t>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t>
  </si>
  <si>
    <t>CORSIA emissions data</t>
  </si>
  <si>
    <t>Annex: Emissions per aerodrome pair – EU ETS</t>
  </si>
  <si>
    <t>This emission report is used for CORSIA:</t>
  </si>
  <si>
    <t>Note: If unclear in the table above, whether data gaps apply to EU ETS, CORSIA, or both types of data, please add relevant information in the table, e.g. by specifying it in the "type" column.</t>
  </si>
  <si>
    <t>The following rules for selecting methodologies apply:</t>
  </si>
  <si>
    <t xml:space="preserve">For the reporting years 2019 and 2020 (in accordance with Annex 16, Volume IV, Part II, Chapter 2, 2.2.1.2) </t>
  </si>
  <si>
    <t>a Fuel Use Monitoring Method is mandatory for aeroplane operators with annual emissions equal to or above 500 000 tonnes of CO2 from international flights, as defined in Annex 16, Volume IV, Part II, Chapter 1, 1.1.2 and Chapter 2, 2.1.</t>
  </si>
  <si>
    <t xml:space="preserve">For the reporting years 2021 until 2035  (in accordance with Annex 16, Volume IV, Part II, Chapter 2, 2.2.1.3) </t>
  </si>
  <si>
    <t>b)</t>
  </si>
  <si>
    <t>Summary of fuel quantities (in tonnes):</t>
  </si>
  <si>
    <t>CORSIA eligible fuels claimed (only applicable from reporting year 2021 onwards)</t>
  </si>
  <si>
    <t>b1)</t>
  </si>
  <si>
    <t>c)</t>
  </si>
  <si>
    <t>Table of all aerodrome pairs</t>
  </si>
  <si>
    <t>other</t>
  </si>
  <si>
    <t>used for CORSIA (if applicable)</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</si>
  <si>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t>
  </si>
  <si>
    <t>Please indicate also which fuel is used by the aircraft type by indicating "True" in the appropriate column(s). If you have listed alternative fuels in section 5(b), please select the appropriate fuel in the column "other".</t>
  </si>
  <si>
    <t>Total mass of the neat CORSIA eligible fuel (in tonnes)</t>
  </si>
  <si>
    <t>CNTR_ReportingYear</t>
  </si>
  <si>
    <t>P3 Aircraft AER_COM_en_201112.xls</t>
  </si>
  <si>
    <t>P3 Aircraft AER_COM_en_250113.xls</t>
  </si>
  <si>
    <t>P3 Aircraft AER_COM_en_090313.xls</t>
  </si>
  <si>
    <t>P3 Aircraft AER_COM_en_220313.xls</t>
  </si>
  <si>
    <t>P3 Aircraft AER_COM_en_260413.xls</t>
  </si>
  <si>
    <t>P3 Aircraft AER_COM_en_241115.xls</t>
  </si>
  <si>
    <t>P3 Aircraft AER_COM_en_161215.xls</t>
  </si>
  <si>
    <t>Hide row for reduced scope</t>
  </si>
  <si>
    <t>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t>
  </si>
  <si>
    <t xml:space="preserve">(b1) </t>
  </si>
  <si>
    <t>Further information on alternative fuels:</t>
  </si>
  <si>
    <t>CORSIA Website:</t>
  </si>
  <si>
    <t>First Draft with CORSIA elements to TWG for discussion</t>
  </si>
  <si>
    <t>Life Cycle Emissions</t>
  </si>
  <si>
    <t>Life cycle emissions</t>
  </si>
  <si>
    <t>2nd Draft for Discussion within the TWG on MRVA</t>
  </si>
  <si>
    <t>Total emissions of the aircraft operator from flights reportable under the EU ETS:</t>
  </si>
  <si>
    <t xml:space="preserve">The SARPs are supplemented by the "Environmental Technical Manual, Volume IV — Carbon Offsetting and Reduction Scheme for International Aviation (CORSIA)" (Doc 9501), referred to as the "ETM", and further "ICAO CORSIA Implementation Elements". </t>
  </si>
  <si>
    <t>2nd Draft with CORSIA elements to TWG for discussion</t>
  </si>
  <si>
    <t>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t>
  </si>
  <si>
    <t>Where small emitters make use of this simplification, this section can be left empty.</t>
  </si>
  <si>
    <t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</si>
  <si>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Commercial air transport operators, operating either fewer than 243 flights per period for three consecutive four-month periods, or operating flights with total annual emissions lower than 10 000 tonnes per year under the "full scope".</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</si>
  <si>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t>
  </si>
  <si>
    <t>If you are not on this list, you may still be subject to EU ETS or CORSIA reporting to a Member State based on the criteria referred to under point III(4) above.</t>
  </si>
  <si>
    <t>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t>
  </si>
  <si>
    <t>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t>
  </si>
  <si>
    <t>Some aircraft operators have an obligation under CORSIA only, i.e. no obligation under the EU ETS. If you are filling this emissions report for CORSIA purposes only, please confirm below that this is the case.</t>
  </si>
  <si>
    <t>Are you required to comply with CORSIA in another state?</t>
  </si>
  <si>
    <t>Please confirm to which other state you will report under CORSIA:</t>
  </si>
  <si>
    <t>This identifier can be found on the list published by the Commission pursuant to Article 18a(3) of the EU ETS Directive.If the aircraft operator is not yet listed, please state "NA" (not applicable).</t>
  </si>
  <si>
    <t>The name of the aircraft operator on the list pursuant to Article 18a(3) of the EU ETS Directive may be different to the actual aircraft operator's name entered in 2(a) above.Keep empty, if not applicable.</t>
  </si>
  <si>
    <t>Malta - Transport Malta - Civil Aviation Directorate</t>
  </si>
  <si>
    <t>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t>
  </si>
  <si>
    <t>Please complete the following table with the appropriate data for the reporting year. Note that the emission factors presented in section 5(b) MUST BE USED for calculating these emissions.</t>
  </si>
  <si>
    <t>Provide details for each aircraft used during the year covered by this report for which you are the aircraft operator.</t>
  </si>
  <si>
    <t>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t>
  </si>
  <si>
    <t>https://www.icao.int/environmental-protection/CORSIA/Pages/state-pairs.aspx</t>
  </si>
  <si>
    <t>(12) CORSIA REPORTING</t>
  </si>
  <si>
    <t>You can select here either to use the default emission factors required by EU ETS legislation, or the default values provided by the SARPs for CORSIA:</t>
  </si>
  <si>
    <t>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t>
  </si>
  <si>
    <t>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</si>
  <si>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Please provide important information related to the biomass content of alternative fuels used here. Life cycle emissions should be calculated according to the methods provided by the Renewable Energy Directive (RED).</t>
  </si>
  <si>
    <t>Please give here the amount of emissions which are affected by the data gap. This figure must be INCLUDED in section 5 and/or section 12 depending on the type.</t>
  </si>
  <si>
    <t>Percentage of EU ETS flights for which data gaps occurred (rounded to nearest 0.1%)</t>
  </si>
  <si>
    <t>Percentage of international (CORSIA) flights for which data gaps occurred (rounded to nearest 0.1%)</t>
  </si>
  <si>
    <t>Language in which this report is filled:</t>
  </si>
  <si>
    <t>For performing automated checks on the data reported, it is important that the complete report is filled consistently in one language (which may deviate from the template's language). Please confirm here the language in which you have filled the report.</t>
  </si>
  <si>
    <t>Has the Art. 28a(6) derogation been used?</t>
  </si>
  <si>
    <t>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t>
  </si>
  <si>
    <t>The EU ETS Directive can be retrieved from:</t>
  </si>
  <si>
    <t>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t>
  </si>
  <si>
    <t>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</si>
  <si>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Note that here only biofuels used for EU ETS purposes are to be listed. "CORSIA eligible fuels", if applicable, are to be reported in section (12)(b1) of this template.</t>
  </si>
  <si>
    <t>Please specify which fuel consumption estimation tool you have used:</t>
  </si>
  <si>
    <t>Kazakhstan - Civil Aviation Committee</t>
  </si>
  <si>
    <t>If you don't find the appropriate name of the issueing authority in the drop-down list, you can enter ist name like in a normal text field.</t>
  </si>
  <si>
    <t>ESF (Eurocontrol EU ETS Support Facility) populated by the SET</t>
  </si>
  <si>
    <t>Small Emitters Tool (SET) - Eurocontrol's fuel consumption estimation tool</t>
  </si>
  <si>
    <t>Other</t>
  </si>
  <si>
    <t>CommissionApprovedTools</t>
  </si>
  <si>
    <t>If you have chosen "Other" under point (e) above, which one?</t>
  </si>
  <si>
    <t>MSLanguages</t>
  </si>
  <si>
    <t>&lt;Please select&gt;</t>
  </si>
  <si>
    <t>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</si>
  <si>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TEXT (English Original) - don't change!</t>
  </si>
  <si>
    <t>Does your organisation have a documented environmental management system?  Please choose the most relevant response.</t>
  </si>
  <si>
    <t xml:space="preserve">This is the amount of allowances to be surrendered by the aircraft operator, as calculated in section 5(c). This figure should only include emissions to be reported under the EU ETS, i.e. relate to the reduced scope. </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</si>
  <si>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</si>
  <si>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t>
  </si>
  <si>
    <t>Please report the total number of full scope flights covered by the EU ETS in each four-month period during the reporting year for which you are the aircraft operator:</t>
  </si>
  <si>
    <t>The following table is used for control purposes only. Please make sure that the totals are consistent with the result of section 5(c). The following sections (b) and (c) should be filled without any double counting of emissions.</t>
  </si>
  <si>
    <t>Total aggregated CO2 emissions from all flights relating to the reduced scope of the EU ETS Directive (= B + C)</t>
  </si>
  <si>
    <t>Please provide the data (totals during the reporting period, related to the reduced scope) in the table below per aerodrome pair.</t>
  </si>
  <si>
    <t>Total emissions
[t CO2]</t>
  </si>
  <si>
    <r>
      <t>Make sure you know which Member State is responsible for administering you</t>
    </r>
    <r>
      <rPr>
        <sz val="10"/>
        <color theme="0" tint="-0.34998626667073579"/>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</si>
  <si>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Confidentiality statement: </t>
    </r>
    <r>
      <rPr>
        <sz val="10"/>
        <color theme="0" tint="-0.34998626667073579"/>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</si>
  <si>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r>
      <t>Note</t>
    </r>
    <r>
      <rPr>
        <i/>
        <sz val="8"/>
        <color theme="0" tint="-0.34998626667073579"/>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</si>
  <si>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Please provide a list of the aircraft types operated at the </t>
    </r>
    <r>
      <rPr>
        <b/>
        <u/>
        <sz val="10"/>
        <color theme="0" tint="-0.34998626667073579"/>
        <rFont val="Arial"/>
        <family val="2"/>
      </rPr>
      <t>time of submission of this monitoring plan</t>
    </r>
    <r>
      <rPr>
        <b/>
        <sz val="10"/>
        <color theme="0" tint="-0.34998626667073579"/>
        <rFont val="Arial"/>
        <family val="2"/>
      </rPr>
      <t>.</t>
    </r>
  </si>
  <si>
    <r>
      <t xml:space="preserve">Please provide details about the systems, procedures and responsibilities used to track the completeness of the list of </t>
    </r>
    <r>
      <rPr>
        <b/>
        <u/>
        <sz val="10"/>
        <color theme="0" tint="-0.34998626667073579"/>
        <rFont val="Arial"/>
        <family val="2"/>
      </rPr>
      <t>emission sources</t>
    </r>
    <r>
      <rPr>
        <b/>
        <sz val="10"/>
        <color theme="0" tint="-0.34998626667073579"/>
        <rFont val="Arial"/>
        <family val="2"/>
      </rPr>
      <t xml:space="preserve"> (aircraft used) over the monitoring year.</t>
    </r>
  </si>
  <si>
    <r>
      <t xml:space="preserve">The items specified below should ensure the completeness of monitoring and reporting of the emissions of all aircraft used during the monitoring year, including </t>
    </r>
    <r>
      <rPr>
        <i/>
        <u/>
        <sz val="8"/>
        <color theme="0" tint="-0.34998626667073579"/>
        <rFont val="Arial"/>
        <family val="2"/>
      </rPr>
      <t>owned</t>
    </r>
    <r>
      <rPr>
        <i/>
        <sz val="8"/>
        <color theme="0" tint="-0.34998626667073579"/>
        <rFont val="Arial"/>
        <family val="2"/>
      </rPr>
      <t xml:space="preserve"> aircraft, as well as </t>
    </r>
    <r>
      <rPr>
        <i/>
        <u/>
        <sz val="8"/>
        <color theme="0" tint="-0.34998626667073579"/>
        <rFont val="Arial"/>
        <family val="2"/>
      </rPr>
      <t>leased-in</t>
    </r>
    <r>
      <rPr>
        <i/>
        <sz val="8"/>
        <color theme="0" tint="-0.34998626667073579"/>
        <rFont val="Arial"/>
        <family val="2"/>
      </rPr>
      <t xml:space="preserve"> aircraft.</t>
    </r>
  </si>
  <si>
    <r>
      <t xml:space="preserve">Please provide details about the procedures to monitor the completeness of the </t>
    </r>
    <r>
      <rPr>
        <b/>
        <u/>
        <sz val="10"/>
        <color theme="0" tint="-0.34998626667073579"/>
        <rFont val="Arial"/>
        <family val="2"/>
      </rPr>
      <t>list of flights</t>
    </r>
    <r>
      <rPr>
        <b/>
        <sz val="10"/>
        <color theme="0" tint="-0.34998626667073579"/>
        <rFont val="Arial"/>
        <family val="2"/>
      </rPr>
      <t xml:space="preserve"> operated under the unique designator by aerodrome pair.</t>
    </r>
  </si>
  <si>
    <r>
      <t xml:space="preserve">Please detail the procedures and systems in place to keep an updated detailed </t>
    </r>
    <r>
      <rPr>
        <i/>
        <u/>
        <sz val="8"/>
        <color theme="0" tint="-0.34998626667073579"/>
        <rFont val="Arial"/>
        <family val="2"/>
      </rPr>
      <t>list of aerodrome pairs</t>
    </r>
    <r>
      <rPr>
        <i/>
        <sz val="8"/>
        <color theme="0" tint="-0.34998626667073579"/>
        <rFont val="Arial"/>
        <family val="2"/>
      </rPr>
      <t xml:space="preserve"> </t>
    </r>
    <r>
      <rPr>
        <i/>
        <u/>
        <sz val="8"/>
        <color theme="0" tint="-0.34998626667073579"/>
        <rFont val="Arial"/>
        <family val="2"/>
      </rPr>
      <t>and flights operated</t>
    </r>
    <r>
      <rPr>
        <i/>
        <sz val="8"/>
        <color theme="0" tint="-0.34998626667073579"/>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</si>
  <si>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theme="0" tint="-0.34998626667073579"/>
        <rFont val="Arial"/>
        <family val="2"/>
      </rPr>
      <t xml:space="preserve">list of flights </t>
    </r>
    <r>
      <rPr>
        <i/>
        <sz val="8"/>
        <color theme="0" tint="-0.34998626667073579"/>
        <rFont val="Arial"/>
        <family val="2"/>
      </rPr>
      <t>during the monitoring period which are included/excluded from EU ETS, as well as the procedures in place to ensure completeness and non-duplication of data.</t>
    </r>
  </si>
  <si>
    <r>
      <t>Please provide an estimate/prediction of the total annual fossil CO</t>
    </r>
    <r>
      <rPr>
        <b/>
        <vertAlign val="subscript"/>
        <sz val="10"/>
        <color theme="0" tint="-0.34998626667073579"/>
        <rFont val="Arial"/>
        <family val="2"/>
      </rPr>
      <t>2</t>
    </r>
    <r>
      <rPr>
        <b/>
        <sz val="10"/>
        <color theme="0" tint="-0.34998626667073579"/>
        <rFont val="Arial"/>
        <family val="2"/>
      </rPr>
      <t xml:space="preserve"> emissions for Annex 1 activities.</t>
    </r>
  </si>
  <si>
    <r>
      <t>tonnes CO</t>
    </r>
    <r>
      <rPr>
        <b/>
        <vertAlign val="subscript"/>
        <sz val="8"/>
        <color theme="0" tint="-0.34998626667073579"/>
        <rFont val="Arial"/>
        <family val="2"/>
      </rPr>
      <t>2</t>
    </r>
  </si>
  <si>
    <r>
      <t>Please confirm whether you operate fewer than 243 flights per period for three consecutive four-month periods; or operate flights with total annual fossil CO</t>
    </r>
    <r>
      <rPr>
        <b/>
        <vertAlign val="subscript"/>
        <sz val="10"/>
        <color theme="0" tint="-0.34998626667073579"/>
        <rFont val="Arial"/>
        <family val="2"/>
      </rPr>
      <t>2</t>
    </r>
    <r>
      <rPr>
        <b/>
        <sz val="10"/>
        <color theme="0" tint="-0.34998626667073579"/>
        <rFont val="Arial"/>
        <family val="2"/>
      </rPr>
      <t xml:space="preserve"> emissions lower than 25 000 tonnes per year?</t>
    </r>
  </si>
  <si>
    <r>
      <t>Provide suitable information to support the fact that you operate fewer than 243 flights per period for three consecutive four-month periods or that your annual emissions are lower than 25 000 tonnes of CO</t>
    </r>
    <r>
      <rPr>
        <i/>
        <vertAlign val="subscript"/>
        <sz val="8"/>
        <color theme="0" tint="-0.34998626667073579"/>
        <rFont val="Arial"/>
        <family val="2"/>
      </rPr>
      <t>2</t>
    </r>
    <r>
      <rPr>
        <i/>
        <sz val="8"/>
        <color theme="0" tint="-0.34998626667073579"/>
        <rFont val="Arial"/>
        <family val="2"/>
      </rPr>
      <t xml:space="preserve"> per year. Where necessary, you can attach further documents (see Section 15).</t>
    </r>
  </si>
  <si>
    <r>
      <t>CALCULATION OF CO</t>
    </r>
    <r>
      <rPr>
        <b/>
        <vertAlign val="subscript"/>
        <sz val="14"/>
        <color theme="0" tint="-0.34998626667073579"/>
        <rFont val="Arial"/>
        <family val="2"/>
      </rPr>
      <t>2</t>
    </r>
    <r>
      <rPr>
        <b/>
        <sz val="14"/>
        <color theme="0" tint="-0.34998626667073579"/>
        <rFont val="Arial"/>
        <family val="2"/>
      </rPr>
      <t xml:space="preserve"> EMISSIONS </t>
    </r>
  </si>
  <si>
    <r>
      <t xml:space="preserve">Please specify the methodology used to measure fuel consumption for </t>
    </r>
    <r>
      <rPr>
        <b/>
        <u/>
        <sz val="10"/>
        <color theme="0" tint="-0.34998626667073579"/>
        <rFont val="Arial"/>
        <family val="2"/>
      </rPr>
      <t>each aircraft type</t>
    </r>
    <r>
      <rPr>
        <b/>
        <sz val="10"/>
        <color theme="0" tint="-0.34998626667073579"/>
        <rFont val="Arial"/>
        <family val="2"/>
      </rPr>
      <t>.</t>
    </r>
  </si>
  <si>
    <r>
      <t xml:space="preserve">If the chosen methodology (Method A/Method B) is not applied for </t>
    </r>
    <r>
      <rPr>
        <b/>
        <u/>
        <sz val="10"/>
        <color theme="0" tint="-0.34998626667073579"/>
        <rFont val="Arial"/>
        <family val="2"/>
      </rPr>
      <t>all aircraft types</t>
    </r>
    <r>
      <rPr>
        <b/>
        <sz val="10"/>
        <color theme="0" tint="-0.34998626667073579"/>
        <rFont val="Arial"/>
        <family val="2"/>
      </rPr>
      <t>, please provide a justification for this approach in the box below</t>
    </r>
  </si>
  <si>
    <r>
      <t xml:space="preserve">Please provide details about the procedure to be used for defining the monitoring methodology for </t>
    </r>
    <r>
      <rPr>
        <b/>
        <u/>
        <sz val="10"/>
        <color theme="0" tint="-0.34998626667073579"/>
        <rFont val="Arial"/>
        <family val="2"/>
      </rPr>
      <t>additional aircraft types</t>
    </r>
    <r>
      <rPr>
        <b/>
        <sz val="10"/>
        <color theme="0" tint="-0.34998626667073579"/>
        <rFont val="Arial"/>
        <family val="2"/>
      </rPr>
      <t>.</t>
    </r>
  </si>
  <si>
    <r>
      <t>Name of system</t>
    </r>
    <r>
      <rPr>
        <sz val="8"/>
        <color theme="0" tint="-0.34998626667073579"/>
        <rFont val="Arial"/>
        <family val="2"/>
      </rPr>
      <t xml:space="preserve"> used (where applicable).</t>
    </r>
  </si>
  <si>
    <r>
      <t xml:space="preserve">If applicable, provide a list of </t>
    </r>
    <r>
      <rPr>
        <b/>
        <u/>
        <sz val="10"/>
        <color theme="0" tint="-0.34998626667073579"/>
        <rFont val="Arial"/>
        <family val="2"/>
      </rPr>
      <t>deviations</t>
    </r>
    <r>
      <rPr>
        <b/>
        <sz val="10"/>
        <color theme="0" tint="-0.34998626667073579"/>
        <rFont val="Arial"/>
        <family val="2"/>
      </rPr>
      <t xml:space="preserve"> from the general methodologies for determining </t>
    </r>
    <r>
      <rPr>
        <b/>
        <u/>
        <sz val="10"/>
        <color theme="0" tint="-0.34998626667073579"/>
        <rFont val="Arial"/>
        <family val="2"/>
      </rPr>
      <t>fuel uplifts</t>
    </r>
    <r>
      <rPr>
        <b/>
        <sz val="10"/>
        <color theme="0" tint="-0.34998626667073579"/>
        <rFont val="Arial"/>
        <family val="2"/>
      </rPr>
      <t>/</t>
    </r>
    <r>
      <rPr>
        <b/>
        <u/>
        <sz val="10"/>
        <color theme="0" tint="-0.34998626667073579"/>
        <rFont val="Arial"/>
        <family val="2"/>
      </rPr>
      <t>fuel contained in the tank</t>
    </r>
    <r>
      <rPr>
        <b/>
        <sz val="10"/>
        <color theme="0" tint="-0.34998626667073579"/>
        <rFont val="Arial"/>
        <family val="2"/>
      </rPr>
      <t xml:space="preserve"> and </t>
    </r>
    <r>
      <rPr>
        <b/>
        <u/>
        <sz val="10"/>
        <color theme="0" tint="-0.34998626667073579"/>
        <rFont val="Arial"/>
        <family val="2"/>
      </rPr>
      <t>density</t>
    </r>
    <r>
      <rPr>
        <b/>
        <sz val="10"/>
        <color theme="0" tint="-0.34998626667073579"/>
        <rFont val="Arial"/>
        <family val="2"/>
      </rPr>
      <t xml:space="preserve"> for </t>
    </r>
    <r>
      <rPr>
        <b/>
        <u/>
        <sz val="10"/>
        <color theme="0" tint="-0.34998626667073579"/>
        <rFont val="Arial"/>
        <family val="2"/>
      </rPr>
      <t>specific aerodromes</t>
    </r>
    <r>
      <rPr>
        <b/>
        <sz val="10"/>
        <color theme="0" tint="-0.34998626667073579"/>
        <rFont val="Arial"/>
        <family val="2"/>
      </rPr>
      <t>.</t>
    </r>
  </si>
  <si>
    <r>
      <t xml:space="preserve">Where </t>
    </r>
    <r>
      <rPr>
        <b/>
        <u/>
        <sz val="10"/>
        <color theme="0" tint="-0.34998626667073579"/>
        <rFont val="Arial"/>
        <family val="2"/>
      </rPr>
      <t>on-board systems</t>
    </r>
    <r>
      <rPr>
        <b/>
        <sz val="10"/>
        <color theme="0" tint="-0.34998626667073579"/>
        <rFont val="Arial"/>
        <family val="2"/>
      </rPr>
      <t xml:space="preserve"> are used for </t>
    </r>
    <r>
      <rPr>
        <b/>
        <u/>
        <sz val="10"/>
        <color theme="0" tint="-0.34998626667073579"/>
        <rFont val="Arial"/>
        <family val="2"/>
      </rPr>
      <t>measuring fuel uplifts</t>
    </r>
    <r>
      <rPr>
        <b/>
        <sz val="10"/>
        <color theme="0" tint="-0.34998626667073579"/>
        <rFont val="Arial"/>
        <family val="2"/>
      </rPr>
      <t xml:space="preserve"> and the </t>
    </r>
    <r>
      <rPr>
        <b/>
        <u/>
        <sz val="10"/>
        <color theme="0" tint="-0.34998626667073579"/>
        <rFont val="Arial"/>
        <family val="2"/>
      </rPr>
      <t>quantity remaining in the tank,</t>
    </r>
    <r>
      <rPr>
        <b/>
        <sz val="10"/>
        <color theme="0" tint="-0.34998626667073579"/>
        <rFont val="Arial"/>
        <family val="2"/>
      </rPr>
      <t xml:space="preserve"> please provide uncertainty associated with the on-board measurement equipment.</t>
    </r>
  </si>
  <si>
    <r>
      <t>For each source stream (fuel type), specify the estimated annual CO</t>
    </r>
    <r>
      <rPr>
        <i/>
        <vertAlign val="subscript"/>
        <sz val="8"/>
        <color theme="0" tint="-0.34998626667073579"/>
        <rFont val="Arial"/>
        <family val="2"/>
      </rPr>
      <t>2</t>
    </r>
    <r>
      <rPr>
        <i/>
        <sz val="8"/>
        <color theme="0" tint="-0.34998626667073579"/>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</si>
  <si>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Estimated annual fossil CO</t>
    </r>
    <r>
      <rPr>
        <b/>
        <vertAlign val="subscript"/>
        <sz val="8"/>
        <color theme="0" tint="-0.34998626667073579"/>
        <rFont val="Arial"/>
        <family val="2"/>
      </rPr>
      <t>2</t>
    </r>
    <r>
      <rPr>
        <b/>
        <sz val="8"/>
        <color theme="0" tint="-0.34998626667073579"/>
        <rFont val="Arial"/>
        <family val="2"/>
      </rPr>
      <t xml:space="preserve"> emissions from each fuel</t>
    </r>
  </si>
  <si>
    <r>
      <t>% of total estimated CO</t>
    </r>
    <r>
      <rPr>
        <b/>
        <vertAlign val="subscript"/>
        <sz val="8"/>
        <color theme="0" tint="-0.34998626667073579"/>
        <rFont val="Arial"/>
        <family val="2"/>
      </rPr>
      <t>2</t>
    </r>
    <r>
      <rPr>
        <b/>
        <sz val="8"/>
        <color theme="0" tint="-0.34998626667073579"/>
        <rFont val="Arial"/>
        <family val="2"/>
      </rPr>
      <t xml:space="preserve"> emissions </t>
    </r>
  </si>
  <si>
    <r>
      <t xml:space="preserve">If applicable, please describe the approaches used for </t>
    </r>
    <r>
      <rPr>
        <b/>
        <u/>
        <sz val="10"/>
        <color theme="0" tint="-0.34998626667073579"/>
        <rFont val="Arial"/>
        <family val="2"/>
      </rPr>
      <t>sampling</t>
    </r>
    <r>
      <rPr>
        <u/>
        <sz val="10"/>
        <color theme="0" tint="-0.34998626667073579"/>
        <rFont val="Arial"/>
        <family val="2"/>
      </rPr>
      <t xml:space="preserve"> </t>
    </r>
    <r>
      <rPr>
        <b/>
        <sz val="10"/>
        <color theme="0" tint="-0.34998626667073579"/>
        <rFont val="Arial"/>
        <family val="2"/>
      </rPr>
      <t>batches of alternative fuels.</t>
    </r>
  </si>
  <si>
    <r>
      <t xml:space="preserve">If applicable, please describe the approaches used to </t>
    </r>
    <r>
      <rPr>
        <b/>
        <u/>
        <sz val="10"/>
        <color theme="0" tint="-0.34998626667073579"/>
        <rFont val="Arial"/>
        <family val="2"/>
      </rPr>
      <t>analyse</t>
    </r>
    <r>
      <rPr>
        <b/>
        <sz val="10"/>
        <color theme="0" tint="-0.34998626667073579"/>
        <rFont val="Arial"/>
        <family val="2"/>
      </rPr>
      <t xml:space="preserve"> alternative fuels (including biofuels) for the determination of net calorific value, emission factors and biogenic content (as relevant).</t>
    </r>
  </si>
  <si>
    <r>
      <t>SIMPLIFIED CALCULATION OF CO</t>
    </r>
    <r>
      <rPr>
        <b/>
        <vertAlign val="subscript"/>
        <sz val="14"/>
        <color theme="0" tint="-0.34998626667073579"/>
        <rFont val="Arial"/>
        <family val="2"/>
      </rPr>
      <t>2</t>
    </r>
    <r>
      <rPr>
        <b/>
        <sz val="14"/>
        <color theme="0" tint="-0.34998626667073579"/>
        <rFont val="Arial"/>
        <family val="2"/>
      </rPr>
      <t xml:space="preserve"> EMISSIONS</t>
    </r>
  </si>
  <si>
    <r>
      <t>Default IPCC value (tCO</t>
    </r>
    <r>
      <rPr>
        <b/>
        <vertAlign val="subscript"/>
        <sz val="8"/>
        <color theme="0" tint="-0.34998626667073579"/>
        <rFont val="Arial"/>
        <family val="2"/>
      </rPr>
      <t xml:space="preserve">2 </t>
    </r>
    <r>
      <rPr>
        <b/>
        <sz val="8"/>
        <color theme="0" tint="-0.34998626667073579"/>
        <rFont val="Arial"/>
        <family val="2"/>
      </rPr>
      <t>/ t)</t>
    </r>
  </si>
  <si>
    <r>
      <t>Diagram reference</t>
    </r>
    <r>
      <rPr>
        <sz val="8"/>
        <color theme="0" tint="-0.34998626667073579"/>
        <rFont val="Arial"/>
        <family val="2"/>
      </rPr>
      <t xml:space="preserve"> (where applicable)</t>
    </r>
  </si>
  <si>
    <r>
      <t>Post</t>
    </r>
    <r>
      <rPr>
        <sz val="8"/>
        <color theme="0" tint="-0.34998626667073579"/>
        <rFont val="Arial"/>
        <family val="2"/>
      </rPr>
      <t xml:space="preserve"> or </t>
    </r>
    <r>
      <rPr>
        <u/>
        <sz val="8"/>
        <color theme="0" tint="-0.34998626667073579"/>
        <rFont val="Arial"/>
        <family val="2"/>
      </rPr>
      <t>department</t>
    </r>
    <r>
      <rPr>
        <sz val="8"/>
        <color theme="0" tint="-0.34998626667073579"/>
        <rFont val="Arial"/>
        <family val="2"/>
      </rPr>
      <t xml:space="preserve"> responsible for the procedure and for any data generated</t>
    </r>
  </si>
  <si>
    <r>
      <t>Name of IT system</t>
    </r>
    <r>
      <rPr>
        <sz val="8"/>
        <color theme="0" tint="-0.34998626667073579"/>
        <rFont val="Arial"/>
        <family val="2"/>
      </rPr>
      <t xml:space="preserve"> used (where applicable).</t>
    </r>
  </si>
  <si>
    <r>
      <t>List of EN</t>
    </r>
    <r>
      <rPr>
        <sz val="8"/>
        <color theme="0" tint="-0.34998626667073579"/>
        <rFont val="Arial"/>
        <family val="2"/>
      </rPr>
      <t xml:space="preserve"> or other </t>
    </r>
    <r>
      <rPr>
        <u/>
        <sz val="8"/>
        <color theme="0" tint="-0.34998626667073579"/>
        <rFont val="Arial"/>
        <family val="2"/>
      </rPr>
      <t>standards</t>
    </r>
    <r>
      <rPr>
        <sz val="8"/>
        <color theme="0" tint="-0.34998626667073579"/>
        <rFont val="Arial"/>
        <family val="2"/>
      </rPr>
      <t xml:space="preserve"> applied (where relevant)</t>
    </r>
  </si>
  <si>
    <r>
      <t xml:space="preserve">List of </t>
    </r>
    <r>
      <rPr>
        <u/>
        <sz val="8"/>
        <color theme="0" tint="-0.34998626667073579"/>
        <rFont val="Arial"/>
        <family val="2"/>
      </rPr>
      <t>primary data sources</t>
    </r>
  </si>
  <si>
    <r>
      <t>Description</t>
    </r>
    <r>
      <rPr>
        <sz val="8"/>
        <color theme="0" tint="-0.34998626667073579"/>
        <rFont val="Arial"/>
        <family val="2"/>
      </rPr>
      <t xml:space="preserve"> of the relevant </t>
    </r>
    <r>
      <rPr>
        <u/>
        <sz val="8"/>
        <color theme="0" tint="-0.34998626667073579"/>
        <rFont val="Arial"/>
        <family val="2"/>
      </rPr>
      <t>processing steps</t>
    </r>
    <r>
      <rPr>
        <sz val="8"/>
        <color theme="0" tint="-0.34998626667073579"/>
        <rFont val="Arial"/>
        <family val="2"/>
      </rPr>
      <t xml:space="preserve"> for each specific data flow activity</t>
    </r>
    <r>
      <rPr>
        <i/>
        <sz val="8"/>
        <color theme="0" tint="-0.34998626667073579"/>
        <rFont val="Arial"/>
        <family val="2"/>
      </rPr>
      <t xml:space="preserve"> </t>
    </r>
  </si>
  <si>
    <r>
      <t xml:space="preserve">Please provide the results of a risk assessment that demonstrates that the control activities and procedures are commensurate with the risks identified.  </t>
    </r>
    <r>
      <rPr>
        <b/>
        <u/>
        <sz val="10"/>
        <color theme="0" tint="-0.34998626667073579"/>
        <rFont val="Arial"/>
        <family val="2"/>
      </rPr>
      <t>(Note: Only applicable to operators who are not small emitters or small emitters who do not intend to use the small emitters tool)</t>
    </r>
  </si>
  <si>
    <r>
      <t xml:space="preserve">Operators may select as a minimum the Tier 1 level to determine the mass of passengers and checked baggage.  Within the same trading period the chosen tier shall be applied consistently for </t>
    </r>
    <r>
      <rPr>
        <b/>
        <i/>
        <u/>
        <sz val="8"/>
        <color theme="0" tint="-0.34998626667073579"/>
        <rFont val="Arial"/>
        <family val="2"/>
      </rPr>
      <t>ALL</t>
    </r>
    <r>
      <rPr>
        <i/>
        <sz val="8"/>
        <color theme="0" tint="-0.34998626667073579"/>
        <rFont val="Arial"/>
        <family val="2"/>
      </rPr>
      <t xml:space="preserve"> flights.</t>
    </r>
  </si>
  <si>
    <r>
      <t xml:space="preserve">Please provide details about the systems and procedures you have in place to monitor the </t>
    </r>
    <r>
      <rPr>
        <b/>
        <u/>
        <sz val="10"/>
        <color theme="0" tint="-0.34998626667073579"/>
        <rFont val="Arial"/>
        <family val="2"/>
      </rPr>
      <t>number of passengers</t>
    </r>
    <r>
      <rPr>
        <b/>
        <sz val="10"/>
        <color theme="0" tint="-0.34998626667073579"/>
        <rFont val="Arial"/>
        <family val="2"/>
      </rPr>
      <t xml:space="preserve"> on a flight:</t>
    </r>
  </si>
  <si>
    <r>
      <t xml:space="preserve">Aircraft operators which are </t>
    </r>
    <r>
      <rPr>
        <b/>
        <i/>
        <u/>
        <sz val="8"/>
        <color theme="0" tint="-0.34998626667073579"/>
        <rFont val="Arial"/>
        <family val="2"/>
      </rPr>
      <t>not</t>
    </r>
    <r>
      <rPr>
        <i/>
        <sz val="8"/>
        <color theme="0" tint="-0.34998626667073579"/>
        <rFont val="Arial"/>
        <family val="2"/>
      </rPr>
      <t xml:space="preserve"> required to have Mass and Balance documentation shall propose a suitable methodology for determining the mass of freight and mail.</t>
    </r>
  </si>
  <si>
    <t>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t>
  </si>
  <si>
    <t>North Macedonia</t>
  </si>
  <si>
    <t>end</t>
  </si>
  <si>
    <t>If required, you may add further rows above the "end" markers by inserting rows above this one. This is best done by inserting a copied row.</t>
  </si>
  <si>
    <t>https://eur-lex.europa.eu/eli/reg_del/2019/1603/oj</t>
  </si>
  <si>
    <t>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t>
  </si>
  <si>
    <t xml:space="preserve">(f) </t>
  </si>
  <si>
    <t>Czechia</t>
  </si>
  <si>
    <t>Czechia - Civil Aviation Authority</t>
  </si>
  <si>
    <r>
      <t xml:space="preserve">This version is based on the final version of the annual emissions report template for aircraft operators, as re-endorsed by the Climate Change Committee by written procedure in December 2015;
The is the second draft of the revised version, dated 18 October 2019.
</t>
    </r>
    <r>
      <rPr>
        <sz val="14"/>
        <color rgb="FFFF0000"/>
        <rFont val="Arial"/>
        <family val="2"/>
      </rPr>
      <t>This template is a draft for discussion and should NOT be used for the submission of data.</t>
    </r>
  </si>
  <si>
    <t>If you use this report for CORSIA purposes, please confirm here if you are using an applicable emission estimation tool:</t>
  </si>
  <si>
    <t>An emission estimation tool was used for all emissions under CORSIA:</t>
  </si>
  <si>
    <t>An emission estimation tool was used only for emissions without offsetting requirements:</t>
  </si>
  <si>
    <t>Note: please check with the emissions entered in Sheet "CORSIA emissions" whether the thresholds for eligibility for use of an emission estimation tool are met.</t>
  </si>
  <si>
    <t>an aeroplane operator with annual CO2 emissions from international flights, as defined in Annex 16, Volume IV, Part II, Chapter 1, 1.1.2 and Chapter 2, 2.1 of less than 500 000 tonnes, shall use either a Fuel Use Monitoring Method or an emission estimation tool.</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</si>
  <si>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an emission estimation tool.</t>
  </si>
  <si>
    <t>an aeroplane operator with annual emissions from international flights subject to offsetting requirements, as defined in Annex 16, Volume IV, Part II, Chapter 1, 1.1.2, and Chapter 3, 3.1, of less than 50 000 tonnes, shall use either a Fuel Use Monitoring Method or an emission estimation tool.</t>
  </si>
  <si>
    <t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t>
  </si>
  <si>
    <t>NEW 2019</t>
  </si>
  <si>
    <t>This version is based on the final version of the annual emissions report template for aircraft operators, as re-endorsed by the Climate Change Committee by written procedure in December 2015;
The is the second draft of the revised version, dated 18 October 2019.
This template is a draft for discussion and should NOT be used for the submission of data.</t>
  </si>
  <si>
    <r>
      <t>Total CO</t>
    </r>
    <r>
      <rPr>
        <vertAlign val="subscript"/>
        <sz val="10"/>
        <color theme="0" tint="-0.34998626667073579"/>
        <rFont val="Arial"/>
        <family val="2"/>
      </rPr>
      <t>2</t>
    </r>
    <r>
      <rPr>
        <sz val="10"/>
        <color theme="0" tint="-0.34998626667073579"/>
        <rFont val="Arial"/>
        <family val="2"/>
      </rPr>
      <t xml:space="preserve"> emissions from international flights (in tonnes):</t>
    </r>
  </si>
  <si>
    <r>
      <t xml:space="preserve">   Total CO</t>
    </r>
    <r>
      <rPr>
        <vertAlign val="subscript"/>
        <sz val="10"/>
        <color theme="0" tint="-0.34998626667073579"/>
        <rFont val="Arial"/>
        <family val="2"/>
      </rPr>
      <t>2</t>
    </r>
    <r>
      <rPr>
        <sz val="10"/>
        <color theme="0" tint="-0.34998626667073579"/>
        <rFont val="Arial"/>
        <family val="2"/>
      </rPr>
      <t xml:space="preserve"> emissions from flights subject to offsetting requirements (in tonnes):</t>
    </r>
  </si>
  <si>
    <r>
      <t>CO</t>
    </r>
    <r>
      <rPr>
        <vertAlign val="subscript"/>
        <sz val="10"/>
        <color theme="0" tint="-0.34998626667073579"/>
        <rFont val="Arial"/>
        <family val="2"/>
      </rPr>
      <t>2</t>
    </r>
    <r>
      <rPr>
        <sz val="10"/>
        <color theme="0" tint="-0.34998626667073579"/>
        <rFont val="Arial"/>
        <family val="2"/>
      </rPr>
      <t xml:space="preserve"> emissions estimated with a tool?</t>
    </r>
  </si>
  <si>
    <r>
      <t>CO</t>
    </r>
    <r>
      <rPr>
        <vertAlign val="subscript"/>
        <sz val="10"/>
        <color theme="0" tint="-0.34998626667073579"/>
        <rFont val="Arial"/>
        <family val="2"/>
      </rPr>
      <t>2</t>
    </r>
    <r>
      <rPr>
        <sz val="10"/>
        <color theme="0" tint="-0.34998626667073579"/>
        <rFont val="Arial"/>
        <family val="2"/>
      </rPr>
      <t xml:space="preserve"> emissions (in tonnes)</t>
    </r>
  </si>
  <si>
    <r>
      <t xml:space="preserve">Detailed emissions data </t>
    </r>
    <r>
      <rPr>
        <sz val="10"/>
        <rFont val="Calibri"/>
        <family val="2"/>
      </rPr>
      <t>–</t>
    </r>
    <r>
      <rPr>
        <sz val="10"/>
        <rFont val="Arial"/>
        <family val="2"/>
      </rPr>
      <t xml:space="preserve"> EU ETS</t>
    </r>
  </si>
  <si>
    <t>3rd (Final draft) for endorsement by CCC</t>
  </si>
  <si>
    <t>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t>
  </si>
  <si>
    <t>Please specify here the data gaps occurred, how surrogate data was determined, and the amount of emissions according to the surrogate data. Note that these data are NOT added to the emissions given in section 5 and/or 12 (if relevant), but must be included in the data in those sections.</t>
  </si>
  <si>
    <t>Please continue by adding further rows as needed (above the "end" markers). This must be done by copying an empty row and inserting it thereafter. A simple "insert row" command will NOT be sufficent.</t>
  </si>
  <si>
    <t>Contact person for the accredited verifier:</t>
  </si>
  <si>
    <t>Final Draft for endorsement by the CCC</t>
  </si>
  <si>
    <t>This option is only relevant for emissions taking place from 2021 onwards.</t>
  </si>
  <si>
    <t>ICAO Member State List</t>
  </si>
  <si>
    <t>Bolivia (Plurinational State of)</t>
  </si>
  <si>
    <t>Cabo Verde</t>
  </si>
  <si>
    <t>Democratic People's Republic of Korea</t>
  </si>
  <si>
    <t>Democratic Republic of the Congo</t>
  </si>
  <si>
    <t>Eswatini</t>
  </si>
  <si>
    <t>Iran (Islamic Republic of)</t>
  </si>
  <si>
    <t>Micronesia (Federated States of)</t>
  </si>
  <si>
    <t>Republic of Korea</t>
  </si>
  <si>
    <t>Republic of Moldova</t>
  </si>
  <si>
    <t>United Republic of Tanzania</t>
  </si>
  <si>
    <t>Venezuela (Bolivarian Republic of)</t>
  </si>
  <si>
    <t>This is the final version of the annual emission report template endorsed by the Climate Change Committee by written procedure ending in January 2020.</t>
  </si>
  <si>
    <t>Final endorsed Version including CORSIA</t>
  </si>
  <si>
    <t>Hide row</t>
  </si>
  <si>
    <t>Aircraft operators Emissions report EU ETS &amp; CORSIA &amp; Swiss linking</t>
  </si>
  <si>
    <t>AER EU &amp; CH ETS &amp; CORSIA</t>
  </si>
  <si>
    <t>1st draft: Update including Swiss linking</t>
  </si>
  <si>
    <t>Used for combined reporting under the EU ETS, the Swiss ETS and ICAO CORSIA</t>
  </si>
  <si>
    <t>Total emissions of the aircraft operator from flights reportable under the CH ETS (Swiss ETS):</t>
  </si>
  <si>
    <t>Sections added to this template related to information required for the CH ETS are identified by a light red frame.</t>
  </si>
  <si>
    <t>Date of approval of the used monitoring plan:</t>
  </si>
  <si>
    <t>Note: it is assumed, that one joint monitoring plan for the EU ETS, the CH ETS and CORSIA is used.</t>
  </si>
  <si>
    <t>(a).i</t>
  </si>
  <si>
    <t>(a).ii</t>
  </si>
  <si>
    <t>(a).iii</t>
  </si>
  <si>
    <t>Total number of flights in the reporting year:</t>
  </si>
  <si>
    <t>Total number of flights in the reporting year covered by the CH ETS:</t>
  </si>
  <si>
    <t>Total number of flights in the reporting year covered by an ETS:</t>
  </si>
  <si>
    <t>Total emissions in EU ETS and CH ETS</t>
  </si>
  <si>
    <t>Fuel consumption and emissions in the EU ETS</t>
  </si>
  <si>
    <t>Fuel consumption and emissions in the CH ETS</t>
  </si>
  <si>
    <t xml:space="preserve">For instructions on filling this section see above under section (c). </t>
  </si>
  <si>
    <t>For limiting administrative burden, this sections (a) and (b) should cover emissions of both systems, EU ETS and CH ETS.</t>
  </si>
  <si>
    <t>Total CO2 emissions (EU ETS) in the reporting year:</t>
  </si>
  <si>
    <t>Total CO2 emissions (CH ETS) in the reporting year:</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</si>
  <si>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t>
  </si>
  <si>
    <t>This is the amount of allowances to be surrendered by the aircraft operator for compliance under the CH ETS, as calculated in section 5(d).</t>
  </si>
  <si>
    <t>For limiting administrative burden, this sections (a) to (f) should cover emissions of both systems, EU ETS and CH ETS.</t>
  </si>
  <si>
    <t>State of departure and arrival</t>
  </si>
  <si>
    <t>Domestic flights:</t>
  </si>
  <si>
    <t>Aggregated CO2 emissions from all flights departing from Switzerland to an EEA Member State:</t>
  </si>
  <si>
    <t>MemberStatesWithSwiss</t>
  </si>
  <si>
    <t>8b</t>
  </si>
  <si>
    <t>Detailed emissions data – CH ETS</t>
  </si>
  <si>
    <t>The following table is used for control purposes only. Please make sure that the totals are consistent with the result of section 5(d). The following sections (b) and (c) should be filled without any double counting of emissions.</t>
  </si>
  <si>
    <t>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</si>
  <si>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Total aggregated CO2 emissions from all flights relating to the scope of the CH ETS 
(= B + C)</t>
  </si>
  <si>
    <t>Swiss domestic flights</t>
  </si>
  <si>
    <t>Flights from Switzerland to EEA countries</t>
  </si>
  <si>
    <t>Total emissions entered in section 5(d):</t>
  </si>
  <si>
    <t>used for CH ETS</t>
  </si>
  <si>
    <t>Additional emissions data – EU ETS and CH ETS</t>
  </si>
  <si>
    <t>For reducing administrative burden, this Annex should include both flights covered by the EU ETS and CH ETS</t>
  </si>
  <si>
    <t>Aggregated CO2 emissions from all flights departing from each Member State to another Member State or Switzerland:</t>
  </si>
  <si>
    <t>Annex: Emissions per aerodrome pair – EU ETS and CH ETS</t>
  </si>
  <si>
    <t>Identification of the verifier</t>
  </si>
  <si>
    <t>Sections that are particularly relevant for both, EU ETS and CH ETS, are marked by red shading.</t>
  </si>
  <si>
    <t>http://data.europa.eu/eli/dir/2003/87/2020-01-01</t>
  </si>
  <si>
    <t>Linking between the EU ETS and the Swiss ETS (CH ETS)</t>
  </si>
  <si>
    <t>The EU and Switzerland have concluded an agreement on linking their respective greenhouse gas emission trading systems. The agreement, which can be found under the following internet link, has entered into force on 1 January 2020.</t>
  </si>
  <si>
    <t>https://eur-lex.europa.eu/legal-content/EN/TXT/?uri=CELEX:22017A1207(01)</t>
  </si>
  <si>
    <t>Consequently, the EU ETS Directive has been amended to exclude flights arriving in an EEA country from aerodromes in Switzerland. This amendment is already included in the EU ETS Directive's consolidated version mentioned under point 1 above.</t>
  </si>
  <si>
    <t xml:space="preserve">"One-stop-shop" principle: </t>
  </si>
  <si>
    <t>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t>
  </si>
  <si>
    <t>North Macedonia - Civil Aviation Administration</t>
  </si>
  <si>
    <t>Final Draft</t>
  </si>
  <si>
    <t>Information about the Swiss ETS can be obtained from the following address:</t>
  </si>
  <si>
    <t xml:space="preserve">https://www.bafu.admin.ch/bafu/en/home/topics/climate/info-specialists/climate-policy/emissions-trading/informationen-fuer-luftfahrzeugbetreiber.html </t>
  </si>
  <si>
    <t>The excluded flights are covered by the Swiss ETS.</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</si>
  <si>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t>
  </si>
  <si>
    <t>Note: If unclear in the table above, whether data gaps apply to EU ETS, CH ETS, CORSIA, or more than one data set, please add relevant information in the table, e.g. by specifying it in the "type" column.</t>
  </si>
  <si>
    <t>Percentage of EU/CH ETS flights for which data gaps occurred (rounded to nearest 0.1%)</t>
  </si>
  <si>
    <t>For limiting administrative burden, this sections (a) and (b) should cover emissions of both systems, EU ETS and CH ETS. Data gaps relevant for CORSIA can be included, too.</t>
  </si>
  <si>
    <t>Please select or enter name, as appropriate</t>
  </si>
  <si>
    <t>Energy Agency</t>
  </si>
  <si>
    <t>New 2020</t>
  </si>
  <si>
    <t>Note that for the purposes of the EU ETS, the threshold applies to the sum of all flights within EEA, outgoing from EEA and incoming to EEA, including those incoming from Switzerland.</t>
  </si>
  <si>
    <t>This is the final version, dated 18 November 2020, providing an update of the final version of the annual emission report template endorsed by the Climate Change Committee by written procedure ending in January 2020 (with a correction of July 2021).</t>
  </si>
  <si>
    <t>correction avoiding double counting of non-sustainable biomass</t>
  </si>
  <si>
    <t>This formula corrected in July 21</t>
  </si>
  <si>
    <t>emissions from all flights departing from a Member State to another Member State, Switzerland or UK (=sum of section 8(c))</t>
  </si>
  <si>
    <t xml:space="preserve">Hide row following Brexit </t>
  </si>
  <si>
    <t>Aggregated CO2 emissions from all flights departing from each Member State to another Member State, to Switzerland, or to the UK</t>
  </si>
  <si>
    <t>new 2022</t>
  </si>
  <si>
    <t>replaces row 1052</t>
  </si>
  <si>
    <t>http://data.europa.eu/eli/dir/2003/87/2021-01-01</t>
  </si>
  <si>
    <t>replaces row 1057</t>
  </si>
  <si>
    <t>The Monitoring and Reporting Regulation (Commission Implementing Regulation (EU) No 2018/2066, as amended, hereinafter the "MRR"), defines further requirements for monitoring and reporting. The MRR can be downloaded from:</t>
  </si>
  <si>
    <t>replaces row 1058</t>
  </si>
  <si>
    <t>http://data.europa.eu/eli/reg_impl/2018/2066/2022-01-01</t>
  </si>
  <si>
    <t>Brexit and the UK ETS</t>
  </si>
  <si>
    <t>Flights from the EEA to the UK are included in the EU ETS. Flights from the UK to the EEA and domestic flights in the UK are included in the UK ETS.</t>
  </si>
  <si>
    <t>A Trade and Cooperation Agreement  was concluded between the European Union and the United Kingdom in December 2020. It is applicable from 1 January 2021. As a consequence, the EU ETS Directive has been amended by a delegated act. This amendment is already included in the EU ETS Directive's consolidated version mentioned under point 1 above.</t>
  </si>
  <si>
    <t>Information about the UK ETS can be obtained from the following address:</t>
  </si>
  <si>
    <t>The Trade and Cooperation Agreement between the EU and the UK can be downloaded here:</t>
  </si>
  <si>
    <t>https://ec.europa.eu/info/strategy/relations-non-eu-countries/relations-united-kingdom/eu-uk-trade-and-cooperation-agreement_en</t>
  </si>
  <si>
    <t>https://www.gov.uk/guidance/complying-with-the-uk-ets-as-an-aircraft-operator</t>
  </si>
  <si>
    <t>https://ec.europa.eu/clima/system/files/2022-01/gd2_guidance_aircraft_en.pdf</t>
  </si>
  <si>
    <t>replaces row 1075</t>
  </si>
  <si>
    <t>new</t>
  </si>
  <si>
    <t>replaces row 856</t>
  </si>
  <si>
    <t>Article 68(3) of the MRR requires:</t>
  </si>
  <si>
    <t>replaces row 1259</t>
  </si>
  <si>
    <t>This is the final version, dated 18 November 2020, providing an update of the final version of the annual emission report template endorsed by the Climate Change Committee by written procedure ending in January 2020 (with corrections of July 2021 and January 2022).</t>
  </si>
  <si>
    <t>revision of some texts to reflect Brexit</t>
  </si>
  <si>
    <t>https://ec.europa.eu/clima/eu-action/eu-emissions-trading-system-eu-ets/monitoring-reporting-and-verification-eu-ets-emissions_en</t>
  </si>
  <si>
    <t>replaces row 1080</t>
  </si>
  <si>
    <t>replaces row 47</t>
  </si>
  <si>
    <t>Accordingly, all references to Member States in this template should be interpreted as including all 30 EEA States. The EEA comprises the 27 EU Member States, Iceland, Liechtenstein and Norway.</t>
  </si>
  <si>
    <t>replaces row 66</t>
  </si>
  <si>
    <t>https://ec.europa.eu/clima/eu-action/eu-emissions-trading-system-eu-ets_en</t>
  </si>
  <si>
    <t>replaces row 68</t>
  </si>
  <si>
    <t>https://ec.europa.eu/clima/eu-action/transport-emissions/reducing-emissions-aviation_en</t>
  </si>
  <si>
    <t>replaces row 987</t>
  </si>
  <si>
    <t>replaces row 1279</t>
  </si>
  <si>
    <t>8a</t>
  </si>
  <si>
    <t>of which all other intra EEA flights, and flights from EEA to Switzerland or UK</t>
  </si>
  <si>
    <t>replaces row 986</t>
  </si>
  <si>
    <t>Small emitters are aircraft operators which operate fewer than 243 flights per period for three consecutive four-month periods and aircraft operators with total annual emissions lower than 25,000 t CO2 per year, related to the EU ETS full scope.</t>
  </si>
  <si>
    <t>replaces row 1258</t>
  </si>
  <si>
    <t>Note that for the purposes of the EU ETS, the threshold applies to the sum of all flights within EEA, outgoing from EEA and incoming to EEA, including those incoming from Switzerland and the UK.</t>
  </si>
  <si>
    <t>replaces row 957</t>
  </si>
  <si>
    <t>Updated version 2022</t>
  </si>
  <si>
    <t>This is the final version, dated 18 November 2020, providing an update of the final version of the annual emission report template endorsed by the Climate Change Committee by written procedure ending in January 2020 (with corrections of July 2021 and February 2022).</t>
  </si>
  <si>
    <t>Update for 2023 reporting, incl. Fit-for-55 requirements - DRAFT</t>
  </si>
  <si>
    <t>http://data.europa.eu/eli/dir/2003/87/2023-06-05</t>
  </si>
  <si>
    <t>New 2023</t>
  </si>
  <si>
    <t>replaces row 1296</t>
  </si>
  <si>
    <t>http://data.europa.eu/eli/reg_impl/2018/2066/2022-08-28</t>
  </si>
  <si>
    <t>replaces row 1298</t>
  </si>
  <si>
    <t>https://www.bafu.admin.ch/bafu/en/home/topics/climate/info-specialists/reduction-measures/ets/aviation.html</t>
  </si>
  <si>
    <t>replaces row 1257</t>
  </si>
  <si>
    <t>2a</t>
  </si>
  <si>
    <t xml:space="preserve">Scope changes from 2023: </t>
  </si>
  <si>
    <t>From 2023, flights from Switzerland to the UK are included in the CH ETS. Section 8b of this template has been updated accordingly.</t>
  </si>
  <si>
    <t>All flights between an aerodrome located in an outermost region and an aerodrome located in another region of the EEA, and flights departing from an aerodrome located in an outermost region and arriving in Switzerland or the United Kingdom will be included from 2024.</t>
  </si>
  <si>
    <t>Until 2030, all flights between an aerodrome located in an outermost region of a Member State and an aerodrome located in the same Member State, including another aerodrome located in the same outermost region or in another outermost region of the same Member State will be excluded.</t>
  </si>
  <si>
    <t>replaces Row 585</t>
  </si>
  <si>
    <t>Türkiye</t>
  </si>
  <si>
    <t>replaces Row 774</t>
  </si>
  <si>
    <t>Türkiye - Directorate General of Civil Aviation</t>
  </si>
  <si>
    <t>Has the Art. 28a(4) derogation been used?</t>
  </si>
  <si>
    <t xml:space="preserve">In accordance with Article 28a(4)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</si>
  <si>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Note that pursuant to Article 55(2) of the "AVR" (Accreditation and Verification Regulation; Commission Implementing Regulation (EU) 2018/2067), a Member State may choose to entrust certification of natural persons as verifiers to a national authority other than the national accreditation body.</t>
  </si>
  <si>
    <t>xxx</t>
  </si>
  <si>
    <t>No.</t>
  </si>
  <si>
    <t>--&gt; 55(2)</t>
  </si>
  <si>
    <t>Have you been using the simplified approach allowed for small emitters pursuant to Article 55(2) of the MRR?</t>
  </si>
  <si>
    <t>--&gt; 66(2)</t>
  </si>
  <si>
    <t>In accordance with Article 66(2) of the MRR data gaps must be closed by a method defined in the monitoring plan, or if this is not possible, by using a tool which may be used for the small emitters approach.</t>
  </si>
  <si>
    <t>The annual emission reports reports shall at least contain the information listed in Annex X.</t>
  </si>
  <si>
    <t>Member States may require the operator and aircraft operator to use electronic templates or specific file formats for submission of monitoring plans and changes to the monitoring plan, as well as for submission of annual emissions reports, verification reports and improvement reports.
Those templates or file format specifications established by the Member States shall, at least, contain the information contained in electronic templates or file format specifications published by the Commission.</t>
  </si>
  <si>
    <t xml:space="preserve">The EU ETS for aviation has been expanded to cover the three EEA EFTA States Iceland, Liechtenstein and Norway. This means that aircraft operators also need to monitor and report their emissions from domestic flights within the EEA EFTA States, flights between the EEA EFTA States and flights between EEA EFTA States and third countries (where full scope is required).
</t>
  </si>
  <si>
    <t>Directive 2003/87/EC (the "EU ETS Directive") requires aircraft operators who are included in the EU Emission Trading System (the EU ETS) to monitor and report their emissions,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</si>
  <si>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For emissions from 2024 onwards, the same emission factor as under CORSIA will also be applicable in the EU ETS.</t>
  </si>
  <si>
    <t>https://climate.ec.europa.eu/system/files/2023-05/gd2_guidance_aircraft_en.pdf</t>
  </si>
  <si>
    <t>replaces Row 1306</t>
  </si>
  <si>
    <t>This annex to the annual emissions report is used for consistency and compliance checking of data in the previous sections.</t>
  </si>
  <si>
    <t xml:space="preserve">In addition, from 2023, Article 14(6) of the EU ETS Directive requires the Commission to publish annually aggregated data of flights per pair of intra-EEA aerodrome pair, and some other information per aircraft operator.  </t>
  </si>
  <si>
    <t>However, that article also allows aircraft operators to request that some data are treated as confidential, i.e. that the publication of data is done at a higher aggregated level. For such request, the Directive specifies:</t>
  </si>
  <si>
    <t>"[...] in specific circumstances where an aircraft operator operates on a very limited number of aerodrome pairs or on a very limited number of State pairs that are subject to offsetting requirements or on a very limited number of State pairs that are not subject to offsetting requirements, that aircraft operator may request the administering Member State not to publish such data at the aircraft operator level, explaining why disclosure would be considered to harm its commercial interests. Based on that request, the administering Member State may request the Commission to publish those data at a higher level of aggregation. The Commission shall decide on the request."</t>
  </si>
  <si>
    <t>(a1)</t>
  </si>
  <si>
    <t>Please provide a comprehensive explanation why disclosure of data would be considered to harm your commercial interests:</t>
  </si>
  <si>
    <t>Note that the administering Member State or the Commission may decide not to follow your request in case the reasons for not publishing data are not found conclusive.</t>
  </si>
  <si>
    <t>(a2)</t>
  </si>
  <si>
    <t>In case the space above under point (a1) is not sufficient for explaining your reasons, you may attach a comprehensive explanation in a separate file. In this case, please enter here the filename of the attached file:</t>
  </si>
  <si>
    <t>Filename of attachment, if applicable:</t>
  </si>
  <si>
    <t>c1)</t>
  </si>
  <si>
    <t>c2)</t>
  </si>
  <si>
    <t>c3)</t>
  </si>
  <si>
    <t>c4)</t>
  </si>
  <si>
    <t>c5)</t>
  </si>
  <si>
    <t>If you have answered "True" under point c1, do you want to apply the same reasoning as given in section (11)(a)?</t>
  </si>
  <si>
    <t>Click here to check content of section (11)(a)</t>
  </si>
  <si>
    <t>11a</t>
  </si>
  <si>
    <t>Confidentiality of data in this Annex:</t>
  </si>
  <si>
    <t>It is assumed that your inputs in section (11)(a) also apply to this section.</t>
  </si>
  <si>
    <t>Aggregated CO2 emissions from all flights departing from Switzerland to an EEA Member State or to the UK:</t>
  </si>
  <si>
    <t>Flights from Switzerland to EEA countries or to the UK</t>
  </si>
  <si>
    <t xml:space="preserve">Scope changes from 2024: </t>
  </si>
  <si>
    <t>That article also specifies that in particular situations aircraft operators may request that some data are treated as confidential, i.e. that the publication of data is done at a higher aggregated level. For such request, the Directive specifies:</t>
  </si>
  <si>
    <t>Please provide a comprehensive and detailed explanation why disclosure of data would be considered to harm your commercial interests:</t>
  </si>
  <si>
    <t>The EU ETS Directive as amended by Directive (EU) 2023/958, provides for free allocation to aircraft operators in the years 2024 and 2025. The free allowances will be allocated to aircarft operators proportionately to their share of verified emissions from aviation activities reported for 2023. That calculation shall take into account verified emissions from aviation activities reported in respect of flights that are covered by the EU ETS from 1 January 2024.</t>
  </si>
  <si>
    <t>Which emissions should be reported here?</t>
  </si>
  <si>
    <t>The flights not covered in 2023 but covered from 2024 onwards are: Flights between an aerodrome located in an outermost region and an aerodrome located in another region of the EEA, and flights departing from an aerodrome located in an outermost region and arriving in Switzerland or the United Kingdom.</t>
  </si>
  <si>
    <t>(b1)</t>
  </si>
  <si>
    <t>Total emissions reported in section (5)(c)</t>
  </si>
  <si>
    <t>(b2)</t>
  </si>
  <si>
    <t>Emissions from flights covered in 2023 but exempted in 2024 and 2025</t>
  </si>
  <si>
    <t>(b3)</t>
  </si>
  <si>
    <t>Emissions from flights not covered in 2023 but covered in 2024 and onwards</t>
  </si>
  <si>
    <t>Total</t>
  </si>
  <si>
    <t>Note that no allowances have to be surrendered in relation to this Annex.</t>
  </si>
  <si>
    <t>This template also reflects the latest amendments of the MRR by Commission Implementing Regulation (EU) 2023/2122 of 12 October 2023:</t>
  </si>
  <si>
    <t>http://data.europa.eu/eli/reg_impl/2023/2122/oj</t>
  </si>
  <si>
    <t>As has been mentioned above under point (I), CORSIA is implemented in the EU through the EU ETS Directive, the implementing act pursuent to Article 28c of the Directive, and the MRR. Furthermore, rules of the Accreditation and Verification Regulation (Commission Implementing Regulation (EU) 2018/2067, hereinafter the "AVR") apply.</t>
  </si>
  <si>
    <t>1a</t>
  </si>
  <si>
    <t>However, general information on CORSIA are available on ICAO's website:</t>
  </si>
  <si>
    <t>Aircraft operators are required to comply with the EU ETS if they carry out aviation activities as included in Annex I to the EU ETS Directive. However, until December 2026, pending a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</si>
  <si>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 under the "extended full scope".</t>
  </si>
  <si>
    <t>Non-commercial air transport operators which emit less than 1 000 t CO2 per year under the "extended full scope" of the EU ETS.</t>
  </si>
  <si>
    <t>This reporting is voluntary. In case the additional flights are not reported by the aircarft operator the Commission will seek the assistance of Eurocontrol in determining the total emissions. (see section 11a)</t>
  </si>
  <si>
    <t>From 2024, the scope of the EU ETS is changed as given below. Free allocation for the years 2024 and 2025 will be based on 2023 verified emissions from flights covered by the EU ETS geographical scope from 1 January 2024. Emissions from the additional flights in the year 2023 need to be reported by aircraft operators to allow for the calculation of the free allocation.</t>
  </si>
  <si>
    <t>Aircraft operators have obligations of "CORSIA reporting" to a Member State if they fall within the scope of Article 1 of the Delegated Act (Commisison Delegated Regulation (EU) 2019/1603), i.e. if they have an Air Operator Certificate (AOC) issued by that Member State or their place of judicial registration is in that Member State (including dependencies or territories of that Member State), if they produce annual CO2 emissions greater than 10,000 tonnes from the use of aeroplanes (not helicopters) with a maximum certificated take-off mass greater than 5,700 kg conducting flights between aerodromes located in different States.</t>
  </si>
  <si>
    <t>In accordance with Article 1 of Regulation 2019/1603 ('CORSIA Delegated Act'), you have an obligation to report CORSIA data, if you hold an air operator certificate issued by a Member State or are registered in a Member State, including in the outermost regions, dependencies and territories of that Member State. Article 5 of that act specifies which is the administering Member State.</t>
  </si>
  <si>
    <t>Total CO2 emissions from flights covered in 2023 but exempted in 2024 and 2025</t>
  </si>
  <si>
    <t>This Annex shall be used to report the total 2023 emissions in respect of flights that are covered by the EU ETS from 1 January 2024 in order to allow for the calulation of free allocations for 2024 and 2025.</t>
  </si>
  <si>
    <t>2023 Emissions for calculation of free allocation in 2024 and 2025</t>
  </si>
  <si>
    <t>In addition, from 2023, Article 14(6) of the EU ETS Directive requires the Commission to publish annually aggregated emissions related data from aviation activities reported to Member States in accoradance with the MRR. The data in this report and its Annexes will be used for this purpose.</t>
  </si>
  <si>
    <t>Note that the request will be granted only if both the administering Member State and the Commission deem the reasons for not publishing data satisfactory.</t>
  </si>
  <si>
    <t>Total 2023 Emissions for calculation of free allocation in 2024 and 2025:</t>
  </si>
  <si>
    <t>The flights covered in 2023 but exempted in 2024 and 2025 (exemption in place from 2024 to 2030) are: Flights between an aerodrome located in an outermost region of a Member State and another aerodrome located in the same outermost region.</t>
  </si>
  <si>
    <t>Annex: Emissions reporting - only 2023</t>
  </si>
  <si>
    <t>This reporting is voluntary. If you do not report the required data, the Competent Authority will substitute the data missing with estimated data from Eurocontrol.</t>
  </si>
  <si>
    <t>Total emissions reported in section (5)(c) (i.e. the total emissions 2023 for which allowances need to be surrendered) minus emissions from flights covered in 2023 but exempted in 2024 and 2025 plus emissions from flights not covered in 2023 but covered in 2024 and onwards.</t>
  </si>
  <si>
    <t>The data is already reported in section (11). Please enter here the aggregated total emissions stemming from these flights.</t>
  </si>
  <si>
    <t>t CO2 / year</t>
  </si>
  <si>
    <t>You can select here either to use the default emission factors required by EU ETS legislation, or the default values necessary for CORSIA as referenced in Article 7 of the CORSIA delegated act.</t>
  </si>
  <si>
    <t>Note II: If you used different type of fuels on the same aerodrome pair with different fuel conversion factors, you need to create an identical aerodrome pair and report this portion of fuel separately.</t>
  </si>
  <si>
    <t>In each reporting year the flights subject to offsetting requirements are the flights between a Member State and States that are listed in the implementing act adopted pursuant to Article 25a(3) as well as flights between these States, and flights between Switzerland or the United Kingdom and these States.</t>
  </si>
  <si>
    <t>Please list all aerodrome pairs on which international flights were performed, whether emissions were estimated using an emission estimation tool, the number of flights, the fuel type and the amount of fuel used.</t>
  </si>
  <si>
    <t>This template is the only template that should be used by aircraft operators for reporting their annual emissions, in line with the MRR and the AVR.</t>
  </si>
  <si>
    <t>Final version for reporting 2023 emissions</t>
  </si>
  <si>
    <t>Furthermore, flights between EU Overseas Countries and Territories and EEA States may be subject to offsetting requirements at the discretion of each EEA State according to transposition of the EU ETS Directive into national legislation.</t>
  </si>
  <si>
    <t>This is the final version, dated 18 November 2020, providing an update of the final version of the annual emission report template endorsed by the Climate Change Committee by written procedure ending in January 2020 (with corrections of July 2021, February 2022 and December 2023).</t>
  </si>
  <si>
    <t>Contents'!$B$4</t>
  </si>
  <si>
    <t>Guidelines and conditions'!$B$5</t>
  </si>
  <si>
    <t>Guidelines and conditions'!$B$14</t>
  </si>
  <si>
    <t>Guidelines and conditions'!$B$36</t>
  </si>
  <si>
    <t>Guidelines and conditions'!$B$37</t>
  </si>
  <si>
    <t>Guidelines and conditions'!$B$41</t>
  </si>
  <si>
    <t>Guidelines and conditions'!$B$43</t>
  </si>
  <si>
    <t>Guidelines and conditions'!$C$44</t>
  </si>
  <si>
    <t>Guidelines and conditions'!$C$45</t>
  </si>
  <si>
    <t>Guidelines and conditions'!$B$47</t>
  </si>
  <si>
    <t>Guidelines and conditions'!$C$48</t>
  </si>
  <si>
    <t>Guidelines and conditions'!$B$49</t>
  </si>
  <si>
    <t>Guidelines and conditions'!$C$50</t>
  </si>
  <si>
    <t>Guidelines and conditions'!$C$51</t>
  </si>
  <si>
    <t>Guidelines and conditions'!$C$52</t>
  </si>
  <si>
    <t>Guidelines and conditions'!$C$53</t>
  </si>
  <si>
    <t>Guidelines and conditions'!$B$57</t>
  </si>
  <si>
    <t>Guidelines and conditions'!$B$61</t>
  </si>
  <si>
    <t>Guidelines and conditions'!$B$64</t>
  </si>
  <si>
    <t>Guidelines and conditions'!$B$68</t>
  </si>
  <si>
    <t>Guidelines and conditions'!$B$73</t>
  </si>
  <si>
    <t>Identification and description'!$D$16</t>
  </si>
  <si>
    <t>; 'Identification and description'!$D$25</t>
  </si>
  <si>
    <t>Identification and description'!$D$26</t>
  </si>
  <si>
    <t>Identification and description'!$D$17; 'Identification and description'!$C$122</t>
  </si>
  <si>
    <t>Identification and description'!$D$143</t>
  </si>
  <si>
    <t>Emissions overview'!$D$125</t>
  </si>
  <si>
    <t>Emissions overview'!$D$162</t>
  </si>
  <si>
    <t>Emissions Data'!$C$133</t>
  </si>
  <si>
    <t>Emissions Data'!$C$179</t>
  </si>
  <si>
    <t>Annex'!$C$7</t>
  </si>
  <si>
    <t>Annex'!$C$8</t>
  </si>
  <si>
    <t>Annex'!$C$13</t>
  </si>
  <si>
    <t>Annex'!$C$19</t>
  </si>
  <si>
    <t>Annex_2023'!$B$2</t>
  </si>
  <si>
    <t>Contents'!$B$20; 'Annex_2023'!$C$4</t>
  </si>
  <si>
    <t>Annex_2023'!$C$6</t>
  </si>
  <si>
    <t>Annex_2023'!$C$7</t>
  </si>
  <si>
    <t>Annex_2023'!$C$8</t>
  </si>
  <si>
    <t>Annex_2023'!$C$9</t>
  </si>
  <si>
    <t>Annex_2023'!$C$10</t>
  </si>
  <si>
    <t>Annex_2023'!$C$11</t>
  </si>
  <si>
    <t>Annex_2023'!$C$13</t>
  </si>
  <si>
    <t>Annex_2023'!$C$14</t>
  </si>
  <si>
    <t>Annex_2023'!$C$17</t>
  </si>
  <si>
    <t>Annex_2023'!$G$17</t>
  </si>
  <si>
    <t>Annex_2023'!$C$21</t>
  </si>
  <si>
    <t>Annex_2023'!$C$18; 'Annex_2023'!$C$23</t>
  </si>
  <si>
    <t>Annex_2023'!$C$19; 'Annex_2023'!$C$26</t>
  </si>
  <si>
    <t>Annex_2023'!$C$27</t>
  </si>
  <si>
    <t>Annex_2023'!$C$28</t>
  </si>
  <si>
    <t>Annex_2023'!$C$29</t>
  </si>
  <si>
    <t>Annex_2023'!$C$20; 'Annex_2023'!$C$31</t>
  </si>
  <si>
    <t>Annex_2023'!$C$32</t>
  </si>
  <si>
    <t>CORSIA emissions'!$C$5</t>
  </si>
  <si>
    <t>CORSIA emissions'!$C$7</t>
  </si>
  <si>
    <t>CORSIA emissions'!$C$10</t>
  </si>
  <si>
    <t>CORSIA emissions'!$C$43</t>
  </si>
  <si>
    <t>CORSIA emissions'!$C$44</t>
  </si>
  <si>
    <t>CORSIA emissions'!$C$45</t>
  </si>
  <si>
    <t>Annex'!$C$6; 'CORSIA emissions'!$C$46</t>
  </si>
  <si>
    <t>CORSIA emissions'!$C$47</t>
  </si>
  <si>
    <t>CORSIA emissions'!$C$48</t>
  </si>
  <si>
    <t>Annex'!$C$9; 'CORSIA emissions'!$C$49</t>
  </si>
  <si>
    <t>CORSIA emissions'!$C$52</t>
  </si>
  <si>
    <t>Annex_2023'!$C$15; 'CORSIA emissions'!$C$54</t>
  </si>
  <si>
    <t>CORSIA emissions'!$C$55</t>
  </si>
  <si>
    <t>CORSIA emissions'!$C$61</t>
  </si>
  <si>
    <t>Annex'!$C$20; 'CORSIA emissions'!$C$62</t>
  </si>
  <si>
    <t>Annex'!$C$21; 'CORSIA emissions'!$C$63</t>
  </si>
  <si>
    <t>RAPORT ROCZNY NA TEMAT WIELKOŚCI EMISJI</t>
  </si>
  <si>
    <t>Do wykorzystania w ramach jednoczesnego raportowania na potrzeby systemu EU ETS, systemu ETS Szwajcarii oraz mechanizmu CORSIA</t>
  </si>
  <si>
    <t>Wersja zaktualizowana z 2023 r.</t>
  </si>
  <si>
    <t>SPIS STREŚCI</t>
  </si>
  <si>
    <t>Wytyczne i warunki</t>
  </si>
  <si>
    <t>Rok sprawozdawczy</t>
  </si>
  <si>
    <t>Informacje o planie monitorowania</t>
  </si>
  <si>
    <t>Identyfikacja operatora statków powietrznych</t>
  </si>
  <si>
    <t>Emisje całkowite</t>
  </si>
  <si>
    <t>Wykorzystanie procedur uproszczonych</t>
  </si>
  <si>
    <t>Podejście do luk w danych</t>
  </si>
  <si>
    <t>Szczegółowe dane dotyczące emisji - EU ETS</t>
  </si>
  <si>
    <t>Szczegółowe dane dotyczące emisji - CH ETS</t>
  </si>
  <si>
    <t>Dane dotyczące statków powietrznych</t>
  </si>
  <si>
    <t>Dalsze informacje poszczególnych państw członkowskich</t>
  </si>
  <si>
    <t>Załącznik: Emisje dla par lotnisk - EU ETS i CH ETS</t>
  </si>
  <si>
    <t>Emisje za 2023 rok na potrzeby przydziału uprawnień w latach 2024 i 2025</t>
  </si>
  <si>
    <t>Dane dotyczące emisji - CORSIA</t>
  </si>
  <si>
    <t>Rok sprawozdawczy:</t>
  </si>
  <si>
    <t>Informacje o raporcie</t>
  </si>
  <si>
    <t>Niniejsze sprawozdanie zostało przedłożone przez:</t>
  </si>
  <si>
    <t>Niepowtarzalny identyfikator operatora statków powietrznych
(Nr CRCO):</t>
  </si>
  <si>
    <t>Numer wersji niniejszego sprawozdania:</t>
  </si>
  <si>
    <t>Numer ostatniej wersji zatwierdzonego planu monitorowania:</t>
  </si>
  <si>
    <t>Niniejsze sprawozdanie dotyczy mechanizmu CORSIA:</t>
  </si>
  <si>
    <t>Całkowite emisje operatora statków powietrznych raportowane na potrzeby systemu EU ETS:</t>
  </si>
  <si>
    <t>Wielkość emisji, która powinna zostać rozliczona przez operatora statków powietrznych, obliczona zgodnie z sekcją 5(c). Wartość ta powinna uwzględniać wyłącznie emisje podlegające raportowaniu w ramach systemu EU ETS, np.: odnoszące się do zredukowanego zakresu operacji lotniczych objętych systemem.</t>
  </si>
  <si>
    <t>Nota uzupełniająca: Łączne emisje z biomasy spełniającej kryteria zrównoważonego rozwoju</t>
  </si>
  <si>
    <t>Nota uzupełniająca: Łączne emisje z biomasy niespełniającej kryteriów zrównoważonego rozwoju</t>
  </si>
  <si>
    <t>Całkowite emisje operatora statków powietrznych raportowane na potrzeby systemu CH ETS (ETS Szwajcarii):</t>
  </si>
  <si>
    <t>Wielkość emisji, która powinna zostać rozliczona przez operatora statków powietrznych z tytułu realizacji zobowiązań w ramach systemu CH ETS, obliczona zgodnie z sekcją 5(d).</t>
  </si>
  <si>
    <t>Emisje operatora statków powietrznych z lotów międzynarodowych objętych mechanizmem CORSIA</t>
  </si>
  <si>
    <t>Całkowite emisje z lotów międzynarodowych:</t>
  </si>
  <si>
    <t>W przypadku, gdy właściwy organ wymaga złożenia podpisanego raportu w wersji papierowej, proszę użyć poniższego pola na podpis:</t>
  </si>
  <si>
    <t>WYTYCZNE I WARUNKI</t>
  </si>
  <si>
    <t>Podstawy prawne</t>
  </si>
  <si>
    <t>Dyrektywa 2003/87 / WE („dyrektywa EU ETS”) nakłada na operatorów statków powietrznych objętych unijnym systemem handlu uprawnieniami do emisji (EU ETS) obowiązek monitorowania i zgłaszania emisji oraz weryfikacji raportów przez niezależnych i akredytowanych weryfikatorów. (Uwaga: Uproszczone wymagania mogą być wybierane przez operatorów statków powietrznych emitujących mniej niż 25 000 ton CO2 rocznie, związanych z pełnym zakresem EU ETS lub emitujących mniej niż 3000 ton CO2 rocznie w ramach ograniczonego zakresu. Szczegółowe informacje znajdują się w sekcji (1) (d) tego szablonu.)</t>
  </si>
  <si>
    <t>Ten akt delegowany można pobrać z:</t>
  </si>
  <si>
    <t>https://eur-lex.europa.eu/eli/dir/2003/87/2023-06-05</t>
  </si>
  <si>
    <t>Artykuł 28c tej dyrektywy upoważnia Komisję do przyjmowania aktów delegowanych w celu uzupełnienia dyrektywy dotyczącej odpowiedniego monitorowania, raportowania i weryfikacji emisji w celu wdrożenia CORSIA („Mechanizm kompensacji i redukcji emisji CO2 dla lotnictwa międzynarodowego”).</t>
  </si>
  <si>
    <t>Rozporządzenie w sprawie monitorowania i raportowania (rozporządzenie Komisji (UE) nr 601/2012, zwane dalej rozporządzeniem „MRR”) określa dalsze wymogi dotyczące monitorowania i raportowania. Rozporządzenie MRR jest dostępne pod adresem:</t>
  </si>
  <si>
    <t>Formularz tez odzwierciedla również najnowsze zmiany Rozporządzenia MRR wprowadzone Rozporządzeniem wykonawczym Komisji (UE) 2023/2122 z dnia 17 października 2023 r.</t>
  </si>
  <si>
    <t>Połączenie unijnego systemu handlu EU ETS i szwajcarskiego systemu handlu (CH ETS)</t>
  </si>
  <si>
    <t>Unia Europejska i Szwajcaria zawarły porozumienie w sprawie powiązania ich systemów handlu uprawnieniami do emisji gazów cieplarnianych. Umowa, którą można odnaleźć pod poniższym adresem internetowym, weszła w życie z dniem 1 stycznia 2020 r.</t>
  </si>
  <si>
    <t>https://eur-lex.europa.eu/legal-content/PL/TXT/?uri=CELEX:22017A1207(01)</t>
  </si>
  <si>
    <t>W związku z tym zmieniono dyrektywę EU ETS, aby wyłączyć loty przybywające do krajów EOG z lotnisk zlokalizowanych w Szwajcarii. Zmiana ta została już uwzględniona w skonsolidowanej wersji dyrektywy EU ETS, o której mowa w punkcie 1 powyżej.</t>
  </si>
  <si>
    <t>Loty wyłączone objęte są szwajcarskim systemem handlu CH ETS.</t>
  </si>
  <si>
    <t>Zasada "Punktu kompleksowej obsługi" ("One-stop-shop"):</t>
  </si>
  <si>
    <t>Zgodnie z wyżej wymienioną Umową Łączącą, każdy operator statków powietrznych jest przypisany do jednego administrującego państwa członkowskiego, które jest odpowiedzialne za egzekwowanie zobowiązań wynikających zarówno z systemu EU ETS, jak i z systemu CH ETS. W związku z tym połączono roczne raporty na temat wielkości emisji dla obu systemów w jednym szablonie elektronicznym. Niniejszy szablon służy temu połączonemu celowi. Kolorowe oznaczenia wskazują, które dane są istotne w ramach systemu EU ETS, a które w ramach systemu CH ETS (patrz sekcja (IV).12 poniżej).</t>
  </si>
  <si>
    <t>Informacje o szwajcarskim systemie handlu CH ETS można pobrać z następującego adresu:</t>
  </si>
  <si>
    <t>Loty z EOG do Wielkiej Brytanii są objęte EU ETS. Loty z Wielkiej Brytanii do EOG oraz loty krajowe wewnątrz Wielkiej Brytanii są objęte brytyjskim systemem handlu uprawnieniami do emisji UK ETS.</t>
  </si>
  <si>
    <t>Umowę o handlu i współpracy między UE a Wielką Brytanią można pobrać z następującego adresu:</t>
  </si>
  <si>
    <t>Brexit i system handlu UK ETS</t>
  </si>
  <si>
    <t>Umowa o handlu i współpracy została zawarta między Unią Europejską a Wielką Brytanią w grudniu 2020 r. Obowiązuje ona od 1 stycznia 2021 r. W konsekwencji dyrektywa w sprawie EU ETS została zmieniona aktem delegowanym. Zmiana ta jest już uwzględniona w skonsolidowanej wersji dyrektywy EU ETS, o której mowa w punkcie 1 powyżej.</t>
  </si>
  <si>
    <t>Informacje dotyczące UK ETS mogą zostać pobrane z poniższego adresu:</t>
  </si>
  <si>
    <t>Informacja na temat mechanizmu CORSIA</t>
  </si>
  <si>
    <r>
      <t>W przypadku gdy w tym formularzu występuje odniesienie do „zasad CORSIA” lub „SARPs”, oznacza to „Międzynarodowe Standardy i Zalecane Praktyki, Ochrona Środowiska - Mechanizm Kompensacji i Redukcji Emisji dla Międzynarodowego Lotnictwa (CORSIA) (Załącznik 16,Tom IV do Konwencji o</t>
    </r>
    <r>
      <rPr>
        <sz val="10"/>
        <rFont val="Calibri"/>
        <family val="2"/>
        <charset val="238"/>
      </rPr>
      <t> </t>
    </r>
    <r>
      <rPr>
        <sz val="10"/>
        <rFont val="Arial"/>
        <family val="2"/>
      </rPr>
      <t>Międzynarodowym Lotnictwie Cywilnym).</t>
    </r>
  </si>
  <si>
    <t>SARPs są uzupełnione „Środowiskowym Podręcznikiem Technicznym, Tom IV - Mechanizm Kompensacji i Redukcji Emisji dla Międzynarodowego Lotnictwa (CORSIA)” (Doc 9501, zwany „ETM”) i dalsze „Elementy wdrażania ICAO CORSIA”.</t>
  </si>
  <si>
    <t>SARPs,  ETM i wszystkie Elementy Implementacyjne dostępne są pod następujący adresem:</t>
  </si>
  <si>
    <t>Zgodnie z aktem delegowanym i zgodnie z przepisami MRR oraz rozporządzenia w sprawie akredytacji i weryfikacji (rozporządzenie wykonawcze Komisji (UE) 2018/2067, zwane dalej „AVR”) raportując emisje należy stosować szablony właściwe dla UE, a nie szablony znajdujące się w ICAO CORSIA ETM lub inne wytyczne dla mechanizmu CORSIA.</t>
  </si>
  <si>
    <t>Zakres i znaczenie</t>
  </si>
  <si>
    <t>Niniejszy formularz jest jedynym formularzem, którego powinni używać operatorzy statków powietrznych do zgłaszania swoich rocznych emisji zgodnie z rozporządzeniami MRR i AVR.</t>
  </si>
  <si>
    <t>Operatorzy statków powietrznych zobowiązani są do przestrzegania zasad systemu EU ETS, jeżeli prowadzą działalność lotniczą zgodnie z Załącznikiem I do dyrektywy EU ETS. Jednak do grudnia 2023 r., w oczekiwaniu na potencjalny przegląd przez służby prawne UE, zastosowanie ma tzw. „ograniczony zakres”. Ponadto wykluczeni są następujący operatorzy statków powietrznych:</t>
  </si>
  <si>
    <t>Istnieją trzy możliwe sytuacje, w których należy skorzystać z tego formularza: (1) jeżeli zachodzi obowiązek uczestniczenia w systemie EU ETS, (2) jeżeli zachodzi obowiązek uczestniczenia w mechanizmie CORSIA jako operator samolotu z państwa członkowskiego EOG, lub (3) jeżeli mają zastosowanie oba warunki. Na podstawie dokonanych wyborów formularz wskaże, które rozdziały należy wypełnić poprzez wyszarzenie sekcji, które nie mają zastosowania. Dlatego szczególnie ważne jest wypełnienie rozdziału (1) od (c) do (f) tego formularza.</t>
  </si>
  <si>
    <t>Operatorzy statków powietrznych zobowiązani są do przestrzegania zasad systemu EU ETS, jeżeli prowadzą działalność lotniczą zgodnie z Załącznikiem I do dyrektywy EU ETS. Jednak do grudnia 2026 r., w oczekiwaniu na potencjalny przegląd przez służby prawne UE, zastosowanie ma tzw. „ograniczony zakres”. Ponadto wykluczeni są następujący operatorzy statków powietrznych:</t>
  </si>
  <si>
    <t>Komercyjni przewoźnicy lotniczy, obsługujący mniej niż 243 loty przez trzy kolejne czteromiesięczne okresy, lub obsługujący loty o całkowitej rocznej emisji poniżej 10 000 ton CO2 rocznie w ramach "rozszerzonego pełnego zakresu".</t>
  </si>
  <si>
    <t>Niekomercyjni przewoźnicy lotniczy, którzy emitują mniej niż 1 000 ton CO2 rocznie w ramach „pełnego zakresu” EU ETS w ramach "rozszerzonego pełnego zakresu" systemu EU ETS.</t>
  </si>
  <si>
    <t>Zmiany w zakresie od 2023 r.:</t>
  </si>
  <si>
    <t>Począwszy z 2023 r. loty ze Szwajcarii do Wielkiej Brytanii włączone są do systemu CH ETS. Rozdział 8b niniejszego formularza został do tego odpowiednio dostosowany.</t>
  </si>
  <si>
    <t xml:space="preserve">Zmiany w zakresie od 2024 r.: </t>
  </si>
  <si>
    <t>Od 2024 r. zakres geograficzny systemu EU ETS uległ zmianie zgodnie z poniższym opisem. Przydział bezpłatnych uprawnienia do emisji na lata 2024 i 2025 będzie oparty na zweryfikowanych emisjach z lotów objętych systemem EU ETS od 1 stycznia 2024 r. Operatorzy statków powietrznych mają obowiązek sprawozdawania emisji z dodatkowych lotów w roku 2023, aby umożliwić obliczenie bezpłatnego przydziału.</t>
  </si>
  <si>
    <t>Należy zauważyć, że w ramach systemu EU ETS obowiązują uproszczone wymogi w zakresie monitorowania, raportowania i weryfikacji w przypadku podmiotów będących małymi emitentami. Formularz ten wskazuje, czy można korzystać z uproszczonych procedur (patrz rozdział 6 tego szablonu).</t>
  </si>
  <si>
    <t>Więcej informacji, w szczególności dotyczących „pełnego” i „ograniczonego” zakresu oraz uproszczonych procedur, można znaleźć w Dokumencie nr 2 z wytycznymi do rozporządzenia MMR „Ogólne wytyczne dla operatorów statków powietrznych”, który można pobrać pod adresem:</t>
  </si>
  <si>
    <t>Operatorzy statków powietrznych podlegają pod mechanizm CORSIA i raportują danemu państwu członkowskiemu, jeżeli wchodzą w zakres art. 1 aktu delegowanego (Rozporządzenie delegowane Komisji (UE) 2019/1603), tj. jeżeli posiadają Certyfikat Przewoźnika Lotniczego (AOC) wydany przez to państwo członkowskie, lub ich miejsce rejestracji gospodarczej znajduje się w tym państwie członkowskim (w tym terytoria zależne lub terytoria tego państwa członkowskiego), oraz jeżeli ich roczna emisja CO2 pochodząca z eksploatacji samolotów (nie śmigłowców) o maksymalnej certyfikowanej masie startowej większej niż 5 700 kg z lotów wykonywanych między lotniskami znajdującymi się w różnych państwach, jest większa niż 10 000 ton.</t>
  </si>
  <si>
    <t>Wytyczne do niniejszego formularza</t>
  </si>
  <si>
    <t>Art. 68 ust. 3 MRR stanowi:</t>
  </si>
  <si>
    <t>Roczne raporty na temat wielkości emisji zawierają co najmniej informacje wyszczególnione w załączniku X.</t>
  </si>
  <si>
    <t>Załącznik X określa minimalną zawartość rocznych raportów na temat wielkości emisji.</t>
  </si>
  <si>
    <t>Ponadto art. 74 ust. 1 stanowi, że:</t>
  </si>
  <si>
    <t>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t>
  </si>
  <si>
    <t xml:space="preserve">Niniejszy plik jest formularzem  dla operatorów statków powietrznych opracowanym przez służby Komisji do celów przedkładania raportów oraz obejmuje wymogi określone w załączniku X, jak również dodatkowe wymogi, które pomagają operatorom statków powietrznych w wykazaniu zgodności z MRR. W określonych warunkach opisanych poniżej, właściwy organ państwa członkowskiego może w niewielkim stopniu zmienić przedmiotowy formularz. </t>
  </si>
  <si>
    <t>Zgodnie z aktem delegowanym wydawanym na podstawie art. 28c dyrektywy 2003/87/WE wzór ten ma być również wykorzystywany do sprawozdawczości w ramach mechanizmu CORSIA.</t>
  </si>
  <si>
    <t xml:space="preserve">Niniejszy formularz przedstawia poglądy służb Komisji w chwili jego publikacji. </t>
  </si>
  <si>
    <t>Wszystkie wytyczne Komisji dotyczące rozporządzenia w sprawie monitorowania i raportowania dostępne są pod adresem:</t>
  </si>
  <si>
    <t xml:space="preserve">System EU ETS dotyczący lotnictwa został rozszerzony o trzy państwa EFTA EOG – Islandię, Liechtenstein i Norwegię. Oznacza to, że operatorzy statków powietrznych muszą również monitorować i raportować dane dotyczące emisji w odniesieniu do lotów krajowych w państwach EFTA EOG, lotów między państwami EFTA EOG oraz lotów między państwami EFTA EOG a państwami trzecimi (w przypadku objęcia pełnym zakresem).
</t>
  </si>
  <si>
    <t>W związku z tym wszystkie odniesienia do państw członkowskich w niniejszym formularzu należy interpretować jako obejmujące wszystkie 30 państw EOG. Do EOG należy 27 państw członkowskich UE, Islandia, Liechtenstein i Norwegia.</t>
  </si>
  <si>
    <t>Przed wypełnieniem niniejszego dokumentu należy wykonać następujące czynności:</t>
  </si>
  <si>
    <t>Należy upewnić się, które państwo członkowskie jest odpowiedzialne za administrowanie operatorem statku powietrznego, do którego odnosi się niniejszy raport. Kryteria określające administrujące państwo członkowskie są ustalone w art. 18a dyrektywy EU ETS. Wykaz określający administrujące państwo członkowskie dla każdego operatora statku powietrznego znajduje się na stronie internetowej Komisji (zob. poniżej).</t>
  </si>
  <si>
    <t>Jeżeli operator statków powietrznych nie figuruje na tej liście, nadal może podlegać raportowaniu w ramach mechanizmu CORSIA lub EU ETS do państwa członkowskiego na podstawie kryteriów, o których mowa w pkt III (4) powyżej.</t>
  </si>
  <si>
    <t>Jeżeli wymagane jest zgłoszenie emisji w ramach EU ETS do państwa członkowskiego, a w ramach CORSIA do kraju trzeciego, należy wypełnić tylko te części tego formularza, które dotyczą EU ETS. Analogicznie należy wypełnić formularz, jeżeli istnieje konieczność  zgłoszenia tylko danych związanych z mechanizmem CORSIA. Należy się upewnić, że poprawnie wypełniono sekcję (1) tego szablonu, ponieważ nieistotne sekcje raportu zostaną automatycznie wyszarzone, gdy tylko ta sekcja zostanie wypełniona.</t>
  </si>
  <si>
    <t xml:space="preserve">Należy zidentyfikować właściwy organ odpowiedzialny za dany przypadek w tym administrującym państwie członkowskim (w państwie członkowskim może być więcej niż jeden właściwy organ). </t>
  </si>
  <si>
    <t>Należy sprawdzić na stronie internetowej właściwego organu lub skontaktować się z nim bezpośrednio w celu ustalenia, czy posiadana wersja formularza jest prawidłowa . Wersja formularza jest wyraźnie wskazana na stronie tytułowej niniejszego dokumentu.</t>
  </si>
  <si>
    <t>Niektóre państwa członkowskie mogą wymagać korzystania z innego systemu, np. formularza internetowego zamiast arkusza kalkulacyjnego. Proszę sprawdzić wymagania administrującego państwa członkowskiego. W takim przypadku właściwy organ udzieli dalszych informacji.</t>
  </si>
  <si>
    <t>Przed wypełnieniem formularza proszę uważnie przeczytać poniższe instrukcje.</t>
  </si>
  <si>
    <t>Niniejszy raport na temat wielkości emisji należy przedłożyć właściwemu organowi pod adresem:</t>
  </si>
  <si>
    <t>Krajowy Ośrodek Bilansowania i Zarządzania Emisjami
ul. Słowicza 32
02-170 Warszawa</t>
  </si>
  <si>
    <t>Jeśli potrzebna jest pomoc przy wypełnianiu rocznego raportu, należy skontaktować się z właściwym organem. Oprócz wytycznych Komisji, o których mowa powyżej, niektóre państwa członkowskie opracowały wytyczne, które mogą okazać się przydatne.</t>
  </si>
  <si>
    <t>Oświadczenie o poufności: informacje przedstawione w niniejszym raporcie mogą podlegać wymogom w zakresie publicznego dostępu do informacji, w tym przepisom dyrektywy 2003/4/WE w sprawie publicznego dostępu do informacji dotyczących środowiska. Jeżeli Państwa zdaniem jakiekolwiek informacje dostarczane w związku z raportem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t>
  </si>
  <si>
    <t>Źródła informacji:</t>
  </si>
  <si>
    <t>Strony internetowe UE:</t>
  </si>
  <si>
    <t>EU ETS ogólnie:</t>
  </si>
  <si>
    <t xml:space="preserve">EU ETS w odniesieniu do lotnictwa: </t>
  </si>
  <si>
    <t>Monitorowanie i raportowanie w EU ETS:</t>
  </si>
  <si>
    <t>Strona internetowa mechanizmu CORSIA:</t>
  </si>
  <si>
    <r>
      <t>Jest to ostateczna wersja, datowana na 18 listopada 2020 r., uwzględniająca aktualizację ostatniej wersji formularza raportu rocznego dla operatorów statków powietrznych zatwierdzonej w pisemnej procedurze przez Komitet ds. Zmian Klimatu podczas posiedzenia w styczniu 2020 r. (z korektą z lipca 2021 r., lutego 2022 r. i</t>
    </r>
    <r>
      <rPr>
        <sz val="14"/>
        <color indexed="18"/>
        <rFont val="Arial"/>
        <family val="2"/>
        <charset val="238"/>
      </rPr>
      <t xml:space="preserve"> </t>
    </r>
    <r>
      <rPr>
        <sz val="14"/>
        <color indexed="18"/>
        <rFont val="Arial"/>
        <family val="2"/>
      </rPr>
      <t>grudnia 2023 r.).</t>
    </r>
  </si>
  <si>
    <t>Inne strony internetowe:</t>
  </si>
  <si>
    <t>Dział pomocy technicznej:</t>
  </si>
  <si>
    <t>www.kobize.pl 
(48) 22 569 65 66</t>
  </si>
  <si>
    <t>https://www.gov.pl/web/klimat; 
www.kobize.pl</t>
  </si>
  <si>
    <t>Sposób korzystania z formularza:</t>
  </si>
  <si>
    <t>Niniejszy formularz opracowano w celu uwzględnienia minimalnej treści rocznego raportu na temat wielkości emisji zgodnie z wymogami MRR. Przy wypełnianiu tego formularza operatorzy statków powietrznych powinni zatem odnosić się do MRR i dodatkowych wymogów państwa członkowskiego (jeśli istnieją).</t>
  </si>
  <si>
    <t>Zaleca się przejrzenie najpierw całego dokumentu od początku do końca. Istnieje kilka funkcji, które przeprowadzą użytkownika przez cały formularz, i które zależą od wprowadzonych wcześniej danych, takich jak zmiana koloru komórek w przypadku, gdy wprowadzenie danych nie jest konieczne (zob. kody kolorów poniżej).</t>
  </si>
  <si>
    <t>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t>
  </si>
  <si>
    <t>Legenda kolorów i czcionek:</t>
  </si>
  <si>
    <t>Czarny tekst pogrubiony:</t>
  </si>
  <si>
    <t>Tekst ten pochodzi z formularza Komisji. Należy pozostawić go bez zmian.</t>
  </si>
  <si>
    <t>Mniejszy tekst kursywą:</t>
  </si>
  <si>
    <t>Tekst ten zawiera bardziej szczegółowe wyjaśnienia. Państwa członkowskie mogą dodawać dalsze wyjaśnienia w wersjach formularza dla poszczególnych państw członkowskich.</t>
  </si>
  <si>
    <t>Jasnożółte pola to pola do wprowadzania danych.</t>
  </si>
  <si>
    <t>Zielone pola ukazują automatycznie obliczone wyniki. Czerwony tekst pokazuje komunikaty o błędzie (brakujące dane itp.).</t>
  </si>
  <si>
    <t>Pola zakreskowane wskazują, że wprowadzenie danych w tym polu nie jest istotne z uwagi na dane, które zostały wprowadzone w innym polu.</t>
  </si>
  <si>
    <t>Pola szare są wypełniane przez państwa członkowskie przed opublikowaniem dostosowanych indywidualnie wersji formularza.</t>
  </si>
  <si>
    <t>Sekcje dodane do formularza EU ETS dotyczące informacji wymaganych dla mechanizmu CORSIA są oznaczone jasnoniebieską ramką.</t>
  </si>
  <si>
    <t>Sekcje dodane do tego formularza dotyczące informacji wymaganych dla systemu CH ETS są oznaczone jasnoczerwoną ramką.</t>
  </si>
  <si>
    <t>Sekcje, które są szczególnie istotne dla obu systemów - EU ETS i CH ETS - oznaczone są czerwonym kreskowaniem.</t>
  </si>
  <si>
    <t>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t>
  </si>
  <si>
    <t>Dla zabezpieczenia formuł przed przypadkowymi zmianami, które zwykle prowadzą do błędnych i mylących wyników, ogromne znaczenie ma to, aby NIE UŻYWAĆ funkcji WYTNIJ I WKLEJ.
Aby przenieść dane, należy najpierw skopiować je i wkleić, a następnie usunąć niepotrzebne dane w poprzednim (nieprawidłowym) miejscu.</t>
  </si>
  <si>
    <t>Pola danych nie zostały zoptymalizowane pod kątem określonych formatów liczbowych i innych formatów.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t>
  </si>
  <si>
    <t>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operator statków powietrznych).</t>
  </si>
  <si>
    <t>Informacja: Formuła musi zostać sprawdzona i poprawiona za każdym razem gdy operator statków powietrznych dodaje kolumny i/lub wiersze.</t>
  </si>
  <si>
    <t>Uwaga: W przypadku gdy nazwy krajów znajdują się na listach do wyboru w ramach tego szablonu sprawozdawczego, nie oznacza to wyrażenia jakiejkolwiek opinii ze strony Komisji lub państwa członkowskiego dostarczającego ten szablon, dotyczącej statusu prawnego dowolnego kraju, terytorium, miasta lub obszaru lub jego władz, lub dotyczącej wyznaczenia jego rejonów przygranicznych lub granic.</t>
  </si>
  <si>
    <t>Tutaj znajduje się wykaz wytycznych danego państwa członkowskiego:</t>
  </si>
  <si>
    <t>Jak wspomniano powyżej w punkcie I, mechanizm CORSIA wdrożony w UE został implementowany poprzez dyrektywę EU ETS, akt wykonawczy wydany zgodnie z art. 28c dyrektywy oraz rozporządzenie MRR. Dodatkowo zasady rozporządzenia o akredytacji i weryfikacji (Rozporządzenie Wykonawcze Komisji Europejskiej (UE) 2018/2067, zwane dalej "rozporządzeniem AVR") mają tutaj zastosowanie.</t>
  </si>
  <si>
    <t>Jednakże, informacje ogólne dotyczące mechanizmu CORSIA dostępne są na stronie internetowej ICAO:</t>
  </si>
  <si>
    <t>OGÓLNE INFORMACJE DOTYCZĄCE NINIEJSZEGO RAPORTU</t>
  </si>
  <si>
    <t>Rok sprawozdawczy oraz zakres</t>
  </si>
  <si>
    <t xml:space="preserve">Jest to rok, w którym miały miejsce zgłoszone działania lotnicze, tj. 2013 r. dla raportu, który należy złożyć do dnia 31 marca 2014 r.  </t>
  </si>
  <si>
    <t>Numer wersji raportu:</t>
  </si>
  <si>
    <t>Powinna to być liczba naturalna (rozpoczynająca się od 1) pomocna weryfikatorowi i organowi właściwemu zidentyfikować wersję zweryfikowanego raportu.</t>
  </si>
  <si>
    <t>Język, w którym raport zostanie wypełniony:</t>
  </si>
  <si>
    <t>W celu przeprowadzenia automatycznych kontroli zgłaszanych danych ważne jest, aby cały raport był wypełniany w jednym języku (który może różnić się od języka szablonu). Potwierdź tutaj język, w którym wypełniono raport.</t>
  </si>
  <si>
    <t>Czy zastosowano odstępstwo zgodnie z art. 28a ust. 4?</t>
  </si>
  <si>
    <t>Zgodnie z art. 28a ust. 4 dyrektywy EU ETS operatorzy statków powietrznych emitujący mniej niż 25 000 ton CO2 rocznie w odniesieniu do pełnego zakresu systemu EU ETS lub emitujący mniej niż 3000 ton CO2 rocznie w ramach ograniczonego zakresu, zarówno komercyjni, jak i niekomercyjni, mają możliwość wyboru alternatywy w stosunku do weryfikacji prowadzonej przez niezależnego weryfikatora.</t>
  </si>
  <si>
    <t>Alternatywa ta dotyczy wyznaczenia wielkości emisji dwutlenku węgla dla takiego operatora poprzez wykorzystanie narzędzia dla małych podmiotów zatwierdzonego w Rozporządzeniu Komisji Nr 606/2010. W takich przypadkach, informacje wykorzystane do wyznaczenia wielkości emisji muszą pochodzić z Europejskiej Organizacji ds. Bezpieczeństwa Żeglugi Powietrznej (EUROCONTROL). W rezultacie, operatorzy statków powietrznych korzystając z tej uproszczonej metody muszą wykorzystać dane opracowane przez EUROCONTROL pochodzące z jego narzędzia "ETS Support Facility". Dane te nie mogą podlegać jakiejkolwiek modyfikacji.</t>
  </si>
  <si>
    <t>Zakres: EU ETS i/lub CORSIA</t>
  </si>
  <si>
    <t>Uwaga: Jeśli sekcja ta pozostanie pusta, automatycznie przyjmuje się, że ten raport jest wypełniany tylko w odniesieniu do systemu EU ETS.</t>
  </si>
  <si>
    <t>W przypadku realizacji obowiązków w ramach mechanizmu CORSIA w tym samym kraju, w którym realizuje się obowiązki w ramach systemu EU ETS, operator statku powietrznego powinien wypełnić dział oznaczony jako powiązany z mechanizmem CORSIA (oznaczony poprzez jasne niebieskie obramowanie).</t>
  </si>
  <si>
    <t>Zgodnie z art. 1 rozporządzenia 2019/1603 („Akt delegowany CORSIA”), operator statków powietrznych ma obowiązek raportowania danych CORSIA, jeśli posiada certyfikat przewoźnika lotniczego wydany przez państwo członkowskie lub jest zarejestrowany w państwie członkowskim, w tym w regionie najbardziej oddalonym, terytoriach zależnych i terytoriach tego państwa członkowskiego. Artykuł 5 tego aktu określa, które państwo członkowskie jest administrującym państwem członkowskim.</t>
  </si>
  <si>
    <t>Wymóg uczestnictwa w mechanizmie CORSIA zachodzi wyłącznie w przypadku, gdy operator statku powietrznego począwszy od 1 stycznia 2019 roku generuje emisje CO2 większe niż 10 000 ton, pochodzące z lotów międzynarodowych, z wyłączeniem lotów z pomocą humanitarną, medycznych oraz straży pożarnej, wykonywanych samolotem, którego maksymalna masa startowa (MTOW) przekracza 5 700 kg.</t>
  </si>
  <si>
    <t>Jeżeli na potrzeby mechanizmu CORSIA operator statku powietrznego został przypisany do innego kraju, zobowiązany jest do raportowania w ramach mechanizmu CORSIA w tym kraju. Proszę skontaktować się z odpowiednim organem tego kraju w sprawie dalszych instrukcji w zakresie złożenia raportu rocznego na temat wielkości emisji.</t>
  </si>
  <si>
    <t>Proszę potwierdzić, że ten raport będzie miał zastosowanie do mechanizmu CORSIA:</t>
  </si>
  <si>
    <t>Czy jesteś zobowiązany do uczestniczenia w mechanizmie CORSIA w innym kraju?</t>
  </si>
  <si>
    <t>Proszę wskazać w jakim innym kraju będzie prowadzone raportowanie w ramach mechanizmu CORSIA:</t>
  </si>
  <si>
    <t>Niektórzy operatorzy mają zobowiązania tylko w ramach mechanizmu CORSIA, tzn. nie uczestniczą w systemie EU ETS. Jeżeli ten raport opracowano wyłącznie na potrzeby mechanizmu CORSIA, proszę potwierdzić poniżej, że to jest taki przypadek.</t>
  </si>
  <si>
    <t>Proszę o potwierdzenie, czy podlegasz obowiązkom związanym z systemem EU ETS:</t>
  </si>
  <si>
    <t>Proszę wprowadzić nazwę operatora statków powietrznych:</t>
  </si>
  <si>
    <t>Niepowtarzalny identyfikator zgodnie z wykazem operatorów statków powietrznych Komisji:</t>
  </si>
  <si>
    <t>Proszę również wprowadzić nazwę operatora statków powietrznych umieszczoną w wykazie operatorów statków powietrznych Komisji, jeżeli jest ona inna niż nazwa wprowadzona w polu 2(a):</t>
  </si>
  <si>
    <t>Jest to nazwa osoby prawnej prowadzącej działania lotnicze określone w załączniku I do dyrektywy EU ETS</t>
  </si>
  <si>
    <t>Identyfikator ten znajduje się w publikowanym przez Komisję wykazie zgodnie z art. 18a ust. 3 dyrektywy EU ETS. Jeżeli operator statku powietrznego nie znajduje się na liście, proszę wpisać "nd." (nie dotyczy).</t>
  </si>
  <si>
    <t>Nazwa operatora statków powietrznych w wykazie na mocy art. 18a ust. 3 dyrektywy EU ETS może być inna niż rzeczywista nazwa operatora statków powietrznych wprowadzona w polu 2(a) powyżej. Proszę pozostawić puste pole, jeśli nie dotyczy.</t>
  </si>
  <si>
    <t>Proszę wprowadzić indywidualny oznacznik ICAO używany jako znak wywoławczy do celów kontroli ruchu lotniczego (ATC), jeżeli jest on dostępny:</t>
  </si>
  <si>
    <t>Jeżeli indywidualny oznacznik ICAO do celów ATC nie jest dostępny, proszę podać znaki rejestracyjne statku powietrznego wykorzystywane w znaku wywoławczym do celów ATC dla statku powietrznego eksploatowanego przez podmiot składający sprawozdanie.</t>
  </si>
  <si>
    <t>Proszę podać administrujące państwo członkowskie operatora statków powietrznych:</t>
  </si>
  <si>
    <t>Oznacznik ICAO jest podany w polu 7 planu lotu ICAO (z wyłączeniem oznaczenia lotu) zgodnie z dokumentem ICAO 8585.  Jeżeli w planach lotu oznacznik ICAO nie jest określany, należy wybrać pozycję „nd.” z listy rozwijanej i przejść do punktu 2(e).</t>
  </si>
  <si>
    <t>Jeżeli indywidualny oznacznik ICAO nie jest dostępny, należy wprowadzić znaki rozpoznawcze do celów ATC (numery boczne) wpisane w polu 7 planu lotów dla wszystkich samolotów eksploatowanych przez podmiot składający sprawozdanie.  Każdą rejestrację należy oddzielić średnikiem (";"). W przeciwnym wypadku należy wprowadzić „n.d.” i przejść do następnej pozycji.</t>
  </si>
  <si>
    <t>Zgodnie z art. 18a dyrektywy.</t>
  </si>
  <si>
    <t>Właściwy organ w tym państwie członkowskim:</t>
  </si>
  <si>
    <t>W niektórych państwach członkowskich istnieje więcej niż jeden właściwy organ zajmujący się systemem EU ETS dla operatorów statków powietrznych. Proszę wprowadzić nazwę właściwego organu, jeżeli dotyczy. W przeciwnym wypadku proszę wybrać „n.d.”.</t>
  </si>
  <si>
    <t>Proszę wprowadzić numer certyfikatu przewoźnika lotniczego (AOC) i organ wydający oraz numer koncesji przewoźnika lotniczego UE, o ile są dostępne:</t>
  </si>
  <si>
    <t>Jeśli na liście rozwijanej nie znajdziesz odpowiedniej nazwy organu wydającego, możesz wprowadzić nazwę jak w zwykłym polu tekstowym.</t>
  </si>
  <si>
    <t>Certyfikat przewoźnika lotniczego (AOC):</t>
  </si>
  <si>
    <t>Organ wydający AOC:</t>
  </si>
  <si>
    <t>Koncesja przewoźnika lotniczego:</t>
  </si>
  <si>
    <t>Organ wydający:</t>
  </si>
  <si>
    <t>Proszę wprowadzić adres operatora statków powietrznych, łącznie z kodem pocztowym i krajem:</t>
  </si>
  <si>
    <t>Adres, wiersz 1:</t>
  </si>
  <si>
    <t>Adres, wiersz 2:</t>
  </si>
  <si>
    <t>Miejscowość:</t>
  </si>
  <si>
    <t>Województwo:</t>
  </si>
  <si>
    <t>Kod pocztowy:</t>
  </si>
  <si>
    <t>Kraj:</t>
  </si>
  <si>
    <t>Adres poczty elektronicznej:</t>
  </si>
  <si>
    <t>Numer telefonu:</t>
  </si>
  <si>
    <t>Proszę wskazać osobę, z którą można będzie się kontaktować w sprawie niniejszego raportu rocznego?</t>
  </si>
  <si>
    <t>Znajomość osoby, z którą można się bezpośrednio kontaktować w sprawie wszelkich pytań odnośnie niniejszego raportu, będzie znacznym ułatwieniem. Wskazana osoba powinna mieć uprawnienia do działania w imieniu podmiotu składającego raport. Może to być przedstawiciel działający w imieniu operatora statków powietrznych.</t>
  </si>
  <si>
    <t>Tytuł:</t>
  </si>
  <si>
    <t>Imię:</t>
  </si>
  <si>
    <t>Nazwisko:</t>
  </si>
  <si>
    <t>Nazwa stanowiska:</t>
  </si>
  <si>
    <t>Nazwa organizacji (jeżeli działa w imieniu operatora statków powietrznych):</t>
  </si>
  <si>
    <t>Proszę wprowadzić adres do odbioru korespondencji</t>
  </si>
  <si>
    <t>Należy podać adres korespondencyjny do odbioru pism lub innych dokumentów na mocy systemu handlu lub w związku z nim. Proszę podać adres poczty elektronicznej oraz adres pocztowy w administrującym państwie członkowskim.</t>
  </si>
  <si>
    <t>Miasto:</t>
  </si>
  <si>
    <t>Ta sekcja może pozostać pusta w przypadku skorzystania przez operatora statków powietrznych będącego małym podmiotem z przytoczonego powyżej uproszczenia.</t>
  </si>
  <si>
    <t>Nazwa oraz adres weryfikatora niniejszego raportu rocznego na temat wielkości emisji:</t>
  </si>
  <si>
    <t>Osoba odpowiedzialna za kontakty po stronie weryfikatora:</t>
  </si>
  <si>
    <t>Informacje dotyczące akredytacji weryfikatora:</t>
  </si>
  <si>
    <t>Nazwa przedsiębiorstwa:</t>
  </si>
  <si>
    <t>Znajomość osoby, z którą można się bezpośrednio kontaktować w sprawie wszelkich pytań odnośnie weryfikacji niniejszego raportu, będzie znacznym ułatwieniem. Wyznaczona osoba musi być zaznajomiona z niniejszym raportem.</t>
  </si>
  <si>
    <t>Akredytujące państwo członkowskie:</t>
  </si>
  <si>
    <t>Numer rejestracyjny wydany przez organ akredytacyjny:</t>
  </si>
  <si>
    <t>Dostępność tych danych rejestracyjnych może zależeć od obowiązującej w danym państwie członkowskim praktyki akredytacji weryfikatorów.</t>
  </si>
  <si>
    <t>Proszę zauważyć, że zgodnie z art. 54 ust. 2 rozporządzenia w sprawie weryfikacji i akredytacji (AVR - rozporządzenie (UE) nr 2018/2067) państwo członkowskie może zlecić certyfikację osób fizycznych jako weryfikatorów organowi krajowemu innemu niż krajowa jednostka akredytująca.</t>
  </si>
  <si>
    <t>W takich przypadkach „akredytację” należy odczytywać jako „certyfikację”, a „krajową jednostkę akredytującą” jako „organ krajowy”.</t>
  </si>
  <si>
    <t>&lt;&lt;&lt; Proszę kliknąć tutaj, aby przejść do części 4 „Informacje dotyczące planu monitorowania” &gt;&gt;&gt;</t>
  </si>
  <si>
    <t>Uprawniony przedstawiciel operatora statku powietrznego</t>
  </si>
  <si>
    <t>Proszę podać dane kontaktowe przedstawiciela, który jest prawnie odpowiedzialny za operatora statku powietrznego, do celów zgodności z systemem EU ETS lub, odpowiednio, przepisami mechanizmu CORSIA.</t>
  </si>
  <si>
    <t>PRZEGLĄD DANYCH DOTYCZĄCYCH EMISJI</t>
  </si>
  <si>
    <t>Uwaga: zakłada się, że wykorzystuje się wspólny plan monitorowania emisji z operacji lotniczych dla systemów EU ETS, CH ETS i dla mechanizmu CORSIA.</t>
  </si>
  <si>
    <t>Data zatwierdzenia stosowanego planu monitorowania:</t>
  </si>
  <si>
    <t>Czy w trakcie roku sprawozdawczego miały miejsce jakiekolwiek odchylenia od zatwierdzonego planu monitorowania?</t>
  </si>
  <si>
    <t>Jeżeli odpowiedź jest twierdząca, proszę opisać wszystkie istotne zmiany w działaniach oraz wszelkie odchylenia od zatwierdzonego planu monitorowania, przedstawiając informacje o każdym odchyleniu oraz konsekwencje dla obliczenia wielkości rocznych emisji.</t>
  </si>
  <si>
    <t>Emisje całkowite w systemie EU ETS i CH ETS</t>
  </si>
  <si>
    <t>W celu zmniejszenia obciążeń administracyjnych, sekcje (a) i (b) powinny zawierać informacje o emisjach sprawozdawanych w ramach obu systemów, EU ETS i CH ETS.</t>
  </si>
  <si>
    <t>Całkowita liczba lotów w roku sprawozdawczym:</t>
  </si>
  <si>
    <t>Całkowita liczba lotów w roku sprawozdawczym objętym systemem EU ETS:</t>
  </si>
  <si>
    <t>Całkowita liczba lotów w roku sprawozdawczym objętym systemem CH ETS:</t>
  </si>
  <si>
    <t>Całkowita liczba lotów w roku sprawozdawczym objętym systemami ETS:</t>
  </si>
  <si>
    <t>Zużycie paliwa i emisje w systemie EU ETS</t>
  </si>
  <si>
    <t>Całkowite emisje CO2 (EU ETS) w roku sprawozdawczym:</t>
  </si>
  <si>
    <t>Zużycie paliwa i emisje w systemie CH ETS</t>
  </si>
  <si>
    <t>Właściwości wykorzystanych paliw:</t>
  </si>
  <si>
    <t>Proszę przedstawić wskaźniki obliczeniowe niezbędne do opisu właściwości paliwa na potrzeby obliczenia emisji. Informacje są wymagane wyłącznie w przypadku wykorzystania paliw innych niż uprzednio zdefiniowane paliwa standardowe.
Proszę zauważyć:</t>
  </si>
  <si>
    <t>wstępny EF</t>
  </si>
  <si>
    <t>„Wstępny współczynnik emisji” oznacza zakładany całkowity współczynnik emisji paliwa lub materiału mieszanego określony na podstawie całkowitej zawartości węgla pierwiastkowego obejmującej frakcję biomasy i frakcję kopalną przed pomnożeniem go przez wartość frakcji kopalnej w celu uzyskania współczynnika emisji. Dla sektora lotniczego, współczynnik emisji zazwyczaj ma miano tCO2/t.</t>
  </si>
  <si>
    <t>„Wartość opałowa” (NCV). Dana zastępcza raportowana wyłącznie na potrzeby kompletności danych. W tym formularzu nie jest wykorzystywana do obliczenia emisji.</t>
  </si>
  <si>
    <t>frakcja biomasy (spełn. kryt. zrównoważ. rozw.)</t>
  </si>
  <si>
    <t>Dla paliw zawierających frakcję biomasy, należy przedstawić spełnienie kryteriów zrównoważonego rozwoju zgodnie z dyrektywą RES (patrz przewodnik nr 2) w celu przypisania zerowego wskaźnika emisji dla biomasy. Proszę wprowadzić w tym miejscu zawartość procentową biomasy (% zawartości węgla) w paliwie, która spełnia warunki zrównoważonego rozwoju. Wartość ta jest wykorzystywana do obliczenia emisji z paliw kopalnych i biomasy w punkcie (c).</t>
  </si>
  <si>
    <t>frakcja biomasy (niespełn. kryt. zrównoważ. rozw.)</t>
  </si>
  <si>
    <t>Proszę wprowadzić w tym miejscu zawartość procentową biomasy (% zawartości węgla) w paliwie, która nie spełnia warunków zrównoważonego rozwoju. Biomasa ta jest traktowana jako materiał kopalny, tzn. jest włączona do emisji z paliw kopalnych w punkcie (c), ale jest również przedstawiona jako oddzielna nota uzupełniająca.</t>
  </si>
  <si>
    <t>Uwaga: Jeżeli wykorzystuje się biopaliwo lub mieszankę paliw, dla których kryteria zrównoważonego rozwoju zostały przedstawione wyłącznie dla części wykorzystanej ilości w danym roku, proszę wprowadzić w tym miejscu dwa różne paliwa, pierwsze spełniające kryteria zrównoważonego rozwoju i drugie niespełniające tych kryteriów.</t>
  </si>
  <si>
    <t>Nr paliwa</t>
  </si>
  <si>
    <t>Nazwa paliwa</t>
  </si>
  <si>
    <t>wstępny EF 
[t CO2 / t paliwa]</t>
  </si>
  <si>
    <t>NCV
[GJ/t]</t>
  </si>
  <si>
    <t>zawartość biomasy
(spełn. kryt.)
[%]</t>
  </si>
  <si>
    <t>zawartość biomasy (niespełn. kryt.) [%]</t>
  </si>
  <si>
    <t>W razie potrzeby należy dodać dodatkowe wiersze powyżej tego wiersza. Najlepiej zrobić to poprzez wstawienie skopiowanego wiersza.</t>
  </si>
  <si>
    <t>Naftowe paliwo lotnicze (Jet A1 lub Jet A2)</t>
  </si>
  <si>
    <t>Paliwo do silników odrzutowych (Jet B)</t>
  </si>
  <si>
    <t>Benzyna lotnicza (AvGas)</t>
  </si>
  <si>
    <t>Dalsze informacje na temat paliw alternatywnych:</t>
  </si>
  <si>
    <t>Proszę przedstawić odpowiednie informacje dotyczące zawartości biomasy w wykorzystywanych paliwach alternatywnych. Cykl życia emisji  powinien zostać obliczony zgodnie z metodami przedstawionymi w Dyrektywie o Odnawialnych Źródłach Energii (RED).</t>
  </si>
  <si>
    <t>Proszę zauważyć, że w tym miejscu należy wymienić tylko biopaliwa wykorzystywane w ramach systemu EU ETS. "Paliwa kwalifikowane CORSIA", jeżeli dotyczy, należy raportować w sekcji (12)(b1) tego formularza.</t>
  </si>
  <si>
    <t>Typ paliwa</t>
  </si>
  <si>
    <t>Surowiec</t>
  </si>
  <si>
    <t>Proces konwersji</t>
  </si>
  <si>
    <t>Cykl życia emisji</t>
  </si>
  <si>
    <t>W tym miejscu należy wprowadzić informację o ilości każdego paliwa wykorzystanego w roku sprawozdawczym (określaną również jako "dane dotyczące działalności"). Emisje z biomasy oraz noty uzupełniające dotyczące biomasy są automatycznie obliczane przy pomocy wskaźników obliczeniowych określonych w punkcie (b).</t>
  </si>
  <si>
    <t xml:space="preserve">(ostateczny) EF </t>
  </si>
  <si>
    <t>Dana ta jest wyliczana ze wstępnego wskaźnika emisji i zawartości biomasy spełniającej kryteria zrównoważonego rozwoju (dla której zawartość takiej biomasy została określona jako zerowa).</t>
  </si>
  <si>
    <t>zużycie paliwa</t>
  </si>
  <si>
    <t>Proszę wprowadzić całkowite zużycie paliwa w tonach w danym roku sprawozdawczym. Proszę zauważyć, że ta wartość powinna zawierać wyłącznie zużycie paliwa podlegające raportowaniu w ramach systemu EU ETS, tzn. w odniesieniu do zredukowanego zakresu operacji lotniczych objętych systemem.</t>
  </si>
  <si>
    <r>
      <t>emisje CO</t>
    </r>
    <r>
      <rPr>
        <b/>
        <i/>
        <vertAlign val="subscript"/>
        <sz val="8"/>
        <color indexed="62"/>
        <rFont val="Arial"/>
        <family val="2"/>
        <charset val="238"/>
      </rPr>
      <t>2</t>
    </r>
    <r>
      <rPr>
        <b/>
        <i/>
        <sz val="8"/>
        <color indexed="62"/>
        <rFont val="Arial"/>
        <family val="2"/>
      </rPr>
      <t xml:space="preserve">
[t CO</t>
    </r>
    <r>
      <rPr>
        <b/>
        <i/>
        <vertAlign val="subscript"/>
        <sz val="8"/>
        <color indexed="62"/>
        <rFont val="Arial"/>
        <family val="2"/>
        <charset val="238"/>
      </rPr>
      <t>2</t>
    </r>
    <r>
      <rPr>
        <b/>
        <i/>
        <sz val="8"/>
        <color indexed="62"/>
        <rFont val="Arial"/>
        <family val="2"/>
      </rPr>
      <t>]</t>
    </r>
  </si>
  <si>
    <t>Wartość ta określa wielkość emisji pochodzącą z paliw kopalnych (włączając w to emisje z biomasy, dla której nie przedstawiono dowodów na spełnienie kryteriów zrównoważonego rozwoju). Wartość ta jest identyczna z wielkością emisji podlegającej rozliczeniu.</t>
  </si>
  <si>
    <t>CO2 z biomasy
(zrównoważ.)</t>
  </si>
  <si>
    <t>Wartość ta została wskazana jako informacja uzupełniająca dla emisji z biomasy spełniającej kryteria zrównoważonego rozwoju.</t>
  </si>
  <si>
    <t>CO2 z biomasy
(niezrównoważ.)</t>
  </si>
  <si>
    <t>(ostateczny) EF 
[t CO2 / t paliwa]</t>
  </si>
  <si>
    <t>zużycie paliwa
[tony]</t>
  </si>
  <si>
    <t>W razie potrzeby należy dodać dodatkowe wiersze powyżej tego wiersza. Najlepiej zrobić to poprzez wstawienie skopiowanego wiersza, jednakże formuła będzie wymagała korekty!</t>
  </si>
  <si>
    <t>Nota uzupełniająca: Biomasa niezrównoważ.:</t>
  </si>
  <si>
    <t>Nota uzupełniająca: Biomasa zrównoważ.:</t>
  </si>
  <si>
    <t>Instrukcje dotyczące wypełniania tej sekcji znajdują się powyżej w sekcji (c).</t>
  </si>
  <si>
    <t>Całkowite emisje CO2 (CH ETS) w roku sprawozdawczym:</t>
  </si>
  <si>
    <t>W celu zmniejszenia obciążeń administracyjnych, sekcje od (a) do (f) powinny zawierać informacje o emisjach sprawozdawanych w ramach obu systemów, EU ETS i CH ETS.</t>
  </si>
  <si>
    <t>Czy podmiot składający sprawozdanie korzystał z uproszczonej procedury dla niewielkich źródeł emisji zgodnie z art. 55 ust. 2 rozporządzenia MRR?</t>
  </si>
  <si>
    <t>Małymi podmiotami są operatorzy statków powietrznych wykonujący mniejszą niż 243 liczbę lotów w każdym z trzech czteromiesięcznych okresów oraz operatorzy, których całkowita emisja roczna jest mniejsza niż 25 000 t CO2 w danym roku odniesiona do pełnego zakresu operacji lotniczych objętych systemem handlu.</t>
  </si>
  <si>
    <t>Należy podać całkowitą liczbę lotów objętych pełnym zakresem systemu EU ETS w każdym z trzech czteromiesięcznych okresów w ciągu roku sprawozdawczego, dla których operatorem statków powietrznych był podmiot składający raport:</t>
  </si>
  <si>
    <t>Lokalny czas rozpoczęcia lotu przesądza o tym, w którym okresie czteromiesięcznym uwzględnia się dany lot.</t>
  </si>
  <si>
    <t>Okres czteromiesięczny</t>
  </si>
  <si>
    <t>Liczba lotów</t>
  </si>
  <si>
    <t>Od stycznia do kwietnia</t>
  </si>
  <si>
    <t>Od maja do sierpnia</t>
  </si>
  <si>
    <t>Od września do grudnia</t>
  </si>
  <si>
    <t>Ogółem:</t>
  </si>
  <si>
    <t>Emisje całkowite w roku sprawozdawczym:</t>
  </si>
  <si>
    <t>Proszę wprowadzić emisje całkowite dotyczące pełnego zakresu operacji lotniczych objętych systemem EU ETS.</t>
  </si>
  <si>
    <t>Potwierdzenie kwalifikowalności do procedur uproszczonych:</t>
  </si>
  <si>
    <t>Uwaga: Jeżeli wykorzystuje się uproszczone narzędzia dla małych podmiotów, ale przekroczono próg ich stosowania (co jest komunikowane w tym miejscu poprzez informację "nie kwalifikuje się"), zastosowanie mają konsekwencje wynikające z art. 54 ust. 4 rozporządzenia MRR:</t>
  </si>
  <si>
    <t>Właściwy organ zezwala jednak operatorowi statku powietrznego na dalsze korzystanie z uproszczonego narzędzia pod warunkiem, że operator wykaże w sposób przekonujący dla właściwego organu, że w ciągu ostatnich pięciu okresów sprawozdawczych nie przekroczono już wartości progowych, oraz że nie zostaną one przekroczone w kolejnym okresie sprawozdawczym i dalszych okresach.</t>
  </si>
  <si>
    <t>Proszę określić, które narzędzie szacowania zużycia paliwa wykorzystano:</t>
  </si>
  <si>
    <t>Jeżeli wybrano "Inne" w punkcie e), proszę wskazać jakie?</t>
  </si>
  <si>
    <t>Jeżeli niniejszy raport wykorzystywany jest na potrzeby mechanizmu CORSIA, proszę potwierdzić, że wykorzystuje się dopuszczone do zastosowania narzędzie szacowania emisji:</t>
  </si>
  <si>
    <t>Narzędzie szacowania emisji wykorzystano dla wszystkich emisji w ramach mechanizmu CORSIA:</t>
  </si>
  <si>
    <t>Narzędzie szacowania emisji wykorzystano tylko dla emisji nie podlegających obowiązkowi kompensacji:</t>
  </si>
  <si>
    <t>Opcja ta jest odpowiednia dla emisji mających miejsce od 2021 roku.</t>
  </si>
  <si>
    <t>W celu zmniejszenia obciążeń administracyjnych, sekcje (a) i (b) powinny zawierać informacje o emisjach sprawozdawanych w ramach obu systemów, EU ETS i CH ETS. Luki w danych odpowiadające emisjom sprawozdawanym w ramach mechanizmu CORSIA również można uwzględnić w tym miejscu.</t>
  </si>
  <si>
    <t>Odsetek lotów objętych systemem EU/CH ETS, dla których wystąpiły luki w danych (zaokrąglone do najbliższego 0,1%)</t>
  </si>
  <si>
    <t>Uwaga: W przypadku niejasności w tabeli powyżej, czy luki w danych mają zastosowanie do systemu EU ETS, CH ETS lub do mechanizmu CORSIA, czy też więcej niż jednego zestawu danych, proszę dodać odpowiednią informację w tabeli, np. poprzez uściślenie tego w kolumnie "Rodzaj".</t>
  </si>
  <si>
    <t>Lista zidentyfikowanych braków w danych oraz metoda określania danych zastępczych</t>
  </si>
  <si>
    <t>Zgodnie z art. 66 ust. 2 rozporządzenia MRR, luki w danych muszą znajdować się w granicach metody określonej w planie monitorowania, lub jeżeli nie jest to możliwe, muszą być określone przy pomocy narzędzi przewidzianych dla małych podmiotów.</t>
  </si>
  <si>
    <t>W tym miejscu proszę podać informacje o lukach w danych, jak określono dane zastępcze i o emisjach obliczonych na podstawie danych zastępczych. Proszę zauważyć, że szacowane emisje podane w tym miejscu NIE będą dodawane do emisji podanej w punkcie 5 i/lub 12 (jeżeli dotyczy), ale muszą być w nich uwzględnione.</t>
  </si>
  <si>
    <t>Poniższa tabela powinna być wypełniona zgodnie z poniższymi informacjami:</t>
  </si>
  <si>
    <t>Odniesienie</t>
  </si>
  <si>
    <t>W tym miejscu należy określić luki w danych poprzez odniesienie się do samolotu, lotniska, numeru lot itp., dla których wystąpiły braki danych, i/lub daty początkowej i końcowej okresu, w którym braki danych miały miejsce.</t>
  </si>
  <si>
    <t>Powód</t>
  </si>
  <si>
    <t>Proszę opisać z jakiego powodu wystąpiły luki w danych.</t>
  </si>
  <si>
    <t>Rodzaj</t>
  </si>
  <si>
    <t>Proszę opisać rodzaj luki w danych, np.: "niedostępny przyrząd pomiarowy gęstości paliwa", "niedostępna informacja o tankowaniu", "brakujące dane dotyczące operacji lotniczych", itd.</t>
  </si>
  <si>
    <t>Metoda zastępcza</t>
  </si>
  <si>
    <t>Proszę wskazać metodą wykorzystywaną do określenia danych zastępczych poprzez odniesienie do procedury w planie monitorowania lub do narzędzia dla małych podmiotów.</t>
  </si>
  <si>
    <t>Emisje</t>
  </si>
  <si>
    <t>Proszę podać tutaj wielkości emisji spowodowanych wystąpieniem luk w danych. Liczba ta musi być ZAWARTA w sekcji 5 i/lub sekcji 12, w zależności od typu.</t>
  </si>
  <si>
    <t>koniec</t>
  </si>
  <si>
    <t>W razie potrzeby należy dodać dodatkowe wiersze powyżej oznaczenia "koniec". Najlepiej zrobić to poprzez wstawienie skopiowanego wiersza.</t>
  </si>
  <si>
    <t>Odsetek międzynarodowych lotów (CORSIA), dla których wystąpiły luki w danych (zaokrąglone do najbliższego 0,1%)</t>
  </si>
  <si>
    <t>&lt;&lt;&lt; Proszę kliknąć tutaj, aby przejść do części 8 „Szczegółowe dane dotyczące emisji” &gt;&gt;&gt;</t>
  </si>
  <si>
    <t>Wartość ta została wskazana jako informacja uzupełniająca dla emisji z biomasy nie spełniającej kryteriów zrównoważonego rozwoju. Proszę zauważyć, że te emisje są częścią emisji "kopalnych" i nie muszą już być po raz kolejny uwzględniane.</t>
  </si>
  <si>
    <t>WAŻNA INFORMACJA: Ta wartość całkowitych emisji jest uznawana za poprawną wartość emisji rocznej. Jeżeli zagregowana wartość w skoroszycie "Dane emisyjne" lub w skoroszycie "Załącznik" różni się od tej wartości, proszę się upewnić czy dane we wszystkich  tabelach są spójne.
Wartość ta powinna zawierać wyłącznie emisje podlegające raportowaniu w ramach systemu EU ETS, tzn. w odniesieniu do zredukowanego zakresu operacji lotniczych objętych systemem.</t>
  </si>
  <si>
    <t>WAŻNA INFORMACJA: Ta wartość całkowitych emisji jest uznawana za poprawną wartość emisji rocznej. Jeżeli zagregowana wartość w skoroszycie "Dane emisyjne" lub w skoroszycie "Załącznik" różni się od tej wartości, proszę się upewnić czy dane we wszystkich  tabelach są spójne.
Wartość ta powinna zawierać wyłącznie emisje podlegające raportowaniu w ramach systemu CH ETS.</t>
  </si>
  <si>
    <t>Proszę zauważyć, że na potrzeby systemu EU ETS, progi objęcia systemem mają zastosowanie do sumy wszystkich lotów wewnątrz EOG, rozpoczynających się w EOG i kończących się w EOG, włączając w to loty rozpoczynające się w Szwajcarii i Wielkiej Brytanii.</t>
  </si>
  <si>
    <t>Operator statków powietrznych niezwłocznie zgłasza do organu odpowiedniego każdą istotną zmianę planu monitorowania w rozumieniu art. 15 ust. 4 punkt vi lit. a) rozporządzenia MRR, celem zatwierdzenia jej przez organ.</t>
  </si>
  <si>
    <t>Poniższa tabela jest używana wyłącznie do celów kontroli. Należy upewnić się, że wartości ogółem są zgodne z wynikami w części 5(c). Poniższe części od (b) do (c) należy wypełnić nie naliczając podwójnie emisji.</t>
  </si>
  <si>
    <t>Uwaga: Można dodać więcej kolumn, jeżeli wykorzystywana jest większa liczba rodzajów paliw, oraz wierszy, jeżeli konieczne jest wprowadzenie większej liczby par krajów. Jeżeli zostaną dodane dodatkowe komórki lub zostaną skopiowane i wklejone dane z innego programu bądź arkusza kalkulacyjnego, należy dodać odpowiednie formuły obliczeniowe i sprawdzić prawidłowość istniejących formuł. Sprawdzenie prawidłowości obliczeń stanowi w pełni odpowiedzialność operatora statków powietrznych.</t>
  </si>
  <si>
    <t>Emisje z każdego paliwa [t CO2]</t>
  </si>
  <si>
    <t>OGÓŁEM 
[t CO2]</t>
  </si>
  <si>
    <t>Naftowe paliwo lotnicze
(Jet A1 lub Jet A)</t>
  </si>
  <si>
    <t>Paliwo alternatywne 1</t>
  </si>
  <si>
    <t>&lt;dodaj więcej paliw przed tą kolumną&gt;</t>
  </si>
  <si>
    <t>Ogólna łączna ilość emisji CO2 ze wszystkich lotów objętych zredukowanym zakresem załącznika I dyrektywy EU ETS (= B + C)</t>
  </si>
  <si>
    <t>dla których państwo członkowskie wylotu jest takie samo jak państwo członkowskie przylotu [loty krajowe, = suma części (b)]</t>
  </si>
  <si>
    <t>Całkowita liczba lotów</t>
  </si>
  <si>
    <t>Ogółem na rok sprawozdawczy:</t>
  </si>
  <si>
    <t>W porównaniu z danymi wprowadzonymi w części 5:</t>
  </si>
  <si>
    <t>ilość emisji ze wszystkich lotów, w których państwo członkowskie jest miejscem wylotu do innego państwa członkowskiego, Szwajcarii lub Wielkiej Brytanii [= suma części (c)]</t>
  </si>
  <si>
    <t>Proszę zauważyć, że wartość ta powinna zawierać wyłącznie emisje podlegające raportowaniu w ramach systemu EU ETS, tzn. w odniesieniu do zredukowanego zakresu operacji lotniczych objętych systemem.</t>
  </si>
  <si>
    <t>Emisje całkowite wprowadzone w części 5(c):</t>
  </si>
  <si>
    <t>Różnica w stosunku do danych wprowadzonych w tym arkuszu:</t>
  </si>
  <si>
    <t>Łączna ilość emisji CO2 ze wszystkich lotów, w których państwo członkowskie wylotu jest takie samo jak państwo członkowskie przylotu (loty krajowe):</t>
  </si>
  <si>
    <t>Państwo członkowskie wylotu i przylotu:</t>
  </si>
  <si>
    <t>Suma lotów krajowych:</t>
  </si>
  <si>
    <t>Proszę wypełnić poniższą tabelę odpowiednimi danymi w odniesieniu do roku sprawozdawczego. Proszę zwrócić uwagę, że na potrzeby obliczenia tych emisji NALEŻY WYKORZYSTAĆ wskaźniki emisji zamieszczone w sekcji 5 (b).</t>
  </si>
  <si>
    <t>Belgia</t>
  </si>
  <si>
    <t>Bułgaria</t>
  </si>
  <si>
    <t>Cypr</t>
  </si>
  <si>
    <t>Czechy</t>
  </si>
  <si>
    <t>Dania</t>
  </si>
  <si>
    <t>Finlandia</t>
  </si>
  <si>
    <t>Francja</t>
  </si>
  <si>
    <t>Niemcy</t>
  </si>
  <si>
    <t>Grecja</t>
  </si>
  <si>
    <t>Węgry</t>
  </si>
  <si>
    <t>Islandia</t>
  </si>
  <si>
    <t>Irlandia</t>
  </si>
  <si>
    <t>Włochy</t>
  </si>
  <si>
    <t>Łotwa</t>
  </si>
  <si>
    <t>Litwa</t>
  </si>
  <si>
    <t>Luksemburg</t>
  </si>
  <si>
    <t>Holandia</t>
  </si>
  <si>
    <t>Norwegia</t>
  </si>
  <si>
    <t>Polska</t>
  </si>
  <si>
    <t>Portugalia</t>
  </si>
  <si>
    <t>Rumunia</t>
  </si>
  <si>
    <t>Słowacja</t>
  </si>
  <si>
    <t>Słowenia</t>
  </si>
  <si>
    <t>Hiszpania</t>
  </si>
  <si>
    <t>Szwecja</t>
  </si>
  <si>
    <t>Łączna ilość emisji CO2 ze wszystkich lotów wylatujących z każdego państwa członkowskiego do innego państwa członkowskiego, Szwajcarii lub Wielkiej Brytanii</t>
  </si>
  <si>
    <t>Szwajcaria</t>
  </si>
  <si>
    <t>Wielka Brytania</t>
  </si>
  <si>
    <t>Państwo wylotu</t>
  </si>
  <si>
    <t>Państwo członkowskie przylotu</t>
  </si>
  <si>
    <t>&lt; W razie potrzeby należy dodać dodatkowe wiersze powyżej tego wiersza &gt;</t>
  </si>
  <si>
    <t>Uwaga: W tej części określa się wyłącznie emisje pochodzące z paliw kopalnych. Uwzględniają one również emisje z biomasy, dla której nie udowodniono spełniania kryteriów zrównoważonego rozwoju.</t>
  </si>
  <si>
    <t>Poniższa tabela jest używana wyłącznie do celów kontroli. Należy upewnić się, że wartości ogółem są zgodne z wynikami w części 5(d). Poniższe części od (b) do (c) należy wypełnić nie naliczając podwójnie emisji.</t>
  </si>
  <si>
    <t>Ogólna łączna ilość emisji CO2 ze wszystkich lotów objętych zakresem systemu CH ETS
(= B + C)</t>
  </si>
  <si>
    <t>Szwajcarskie loty krajowe</t>
  </si>
  <si>
    <t>Loty ze Szwajcarii do państw EOG</t>
  </si>
  <si>
    <t>Emisje całkowite wprowadzone w części 5(d):</t>
  </si>
  <si>
    <t>Loty krajowe:</t>
  </si>
  <si>
    <t>Państwo wylotu i przylotu</t>
  </si>
  <si>
    <t>Łączna ilość emisji CO2 ze wszystkich lotów wylatujących ze Szwajcarii do państwa członkowskiego EOG:</t>
  </si>
  <si>
    <t>Loty ze Szwajcarii do państw EOG lub do Wielkiej Brytanii</t>
  </si>
  <si>
    <t>Łączna ilość emisji CO2 ze wszystkich lotów wylatujących ze Szwajcarii do państwa członkowskiego EOG lub do Wielkiej Brytanii:</t>
  </si>
  <si>
    <t>&lt;&lt;&lt; Proszę kliknąć tutaj, aby przejść do części 9 „Dane dotyczące statków powietrznych” &gt;&gt;&gt;</t>
  </si>
  <si>
    <t>DANE DOTYCZĄCE EMISJI WEDŁUG KRAJU I PALIWA - SYSTEM EU ETS</t>
  </si>
  <si>
    <t>ze wszystkich pozostałych lotów wewnątrz EOG oraz lotów z EOG do Szwajcarii lub Wielkiej Brytanii</t>
  </si>
  <si>
    <t>Chorwacja</t>
  </si>
  <si>
    <t>Proszę podać szczegółowe dane dotyczące każdego statku powietrznego używanego w roku objętym niniejszym sprawozdaniem, dla którego jest się operatorem statków powietrznych.</t>
  </si>
  <si>
    <t xml:space="preserve">Wykaz powinienskłądać się z tych samych typów (według oznacznika rodzaju statku powietrznego ICAO – DOC8643) i podtypów statków powietrznych (jeżeli takie dokładniejsze określenia zostały zastosowane w planie monitorowania), które były obsługiwane w roku sprawozdawczym, łącznie ze statkami posiadanymi, jak i dzierżawionymi. Podmiot składający sprawozdanie jest zobowiązany wymienić tylko statki powietrzne prowadzące działania objęte załącznikiem I do dyrektywy EU ETS lub objęte szwajcarskim systemem handlu CH ETS i/lub loty kwalifikujące się do mechanizmu CORSIA (jeżeli dotyczy). </t>
  </si>
  <si>
    <t>Proszę również wskazać, poprzez wybór opcji "PRAWDA" w odpowiedniej kolumnie, rodzaj paliwa stosowany przez dany typ statku powietrznego. Jeżeli w sekcji 5 (b) wymieniono paliwo alternatywne, proszę dokonać odpowiedniego wyboru paliwa w kolumnie "inne".</t>
  </si>
  <si>
    <t>Zastosowane paliwo</t>
  </si>
  <si>
    <t>Na potrzeby systemu EU ETS</t>
  </si>
  <si>
    <t>Na potrzeby mechanizmu CORSIA (jeżeli dotyczy)</t>
  </si>
  <si>
    <t>inne</t>
  </si>
  <si>
    <t>W razie potrzeby należy dodać dodatkowe wiersze powyżej oznaczenia "koniec". Należy zrobić to poprzez skopiowanie pustego wiersza i wstawienie go poniżej. Zwykłe polecenie "wstawienie wiersza" NIE BĘDZIE wystarczające.</t>
  </si>
  <si>
    <t>Na potrzeby systemu CH ETS</t>
  </si>
  <si>
    <t>Typ statku powietrznego (oznacznik ICAO typu statku powietrznego)</t>
  </si>
  <si>
    <t>Podtyp statku powietrznego (określony w planie monitorowania, jeżeli dotyczy)</t>
  </si>
  <si>
    <t>Numer rejestracyjny statku powietrznego</t>
  </si>
  <si>
    <t>Właściciel statku powietrznego (jeżeli jest znany); w przypadku dzierżawionego statku powietrznego - wynajmujący</t>
  </si>
  <si>
    <t>Jeżeli statek powietrzny nie należał do floty podmiotu składającego sprawozdanie przez cały rok sprawozdawczy:</t>
  </si>
  <si>
    <t>Data początkowa</t>
  </si>
  <si>
    <t>Data końcowa</t>
  </si>
  <si>
    <t>&lt;&lt;&lt; Proszę kliknąć tutaj, aby przejść do części 10 "Informacje poszczególnych państw członkowskich" &gt;&gt;&gt;</t>
  </si>
  <si>
    <t>Uwagi</t>
  </si>
  <si>
    <t>Miejsce przeznaczone na dalsze uwagi:</t>
  </si>
  <si>
    <t>&lt;&lt;&lt; Proszę kliknąć tutaj, aby przejść do części 11 "Emisje dla par lotnisk" &gt;&gt;&gt;</t>
  </si>
  <si>
    <t>Dodatkowe informacje dotyczące emisji - EU ETS i CH ETS</t>
  </si>
  <si>
    <t>W celu zmniejszenia obciążeń administracyjnych, załącznik ten powinien zawierać informacje o lotach objętych systemami EU ETS i CH ETS.</t>
  </si>
  <si>
    <t>Niniejszy załącznik do rocznego raportu na temat emisji służy do sprawdzania spójności i zgodności danych zawartych w poprzednich sekcjach.</t>
  </si>
  <si>
    <t>Ponadto od 2023 r. art. 14 ust. 6 dyrektywy EU ETS nakłada na Komisję obowiązek publikowania co roku zagregowanych danych dotyczących emisji z działalności lotniczej zgłaszanych państwom członkowskim zgodnie z rozporządzeniem MRR. W tym celu zostaną wykorzystane dane zawarte w niniejszym raporcie i jego załącznikach.</t>
  </si>
  <si>
    <t>Artykuł ten precyzuje również, że w szczególnych sytuacjach operatorzy statków powietrznych mogą zażądać, aby niektóre dane były traktowane jako poufne, tj. aby publikacja danych odbywała się na wyższym poziomie agregacji. W przypadku takiego żądania dyrektywa określa:</t>
  </si>
  <si>
    <t>"[...] w szczególnych okolicznościach, gdy operator statków powietrznych prowadzi działalność w obrębie bardzo ograniczonej liczby par lotnisk, bardzo ograniczonej liczby par państw podlegających wymogom dotyczącym kompensacji lub w obrębie bardzo ograniczonej liczby par państw niepodlegających wymogom dotyczącym kompensacji, ten operator statków powietrznych może zwrócić się do administrującego państwa członkowskiego o to, by nie publikowało takich danych w odniesieniu do operatora statków powietrznych, wyjaśniając, dlaczego ich ujawnienie byłoby uznane za szkodzące jego interesom handlowym. W oparciu o taki wniosek administrujące państwo członkowskie może zwrócić się do Komisji o opublikowanie tych danych na wyższym poziomie agregacji. W sprawie takiego wniosku decyzję podejmuje Komisja."</t>
  </si>
  <si>
    <t>Proszę wskazać, czy dane zawarte w tym załączniku uznaje się za poufne:</t>
  </si>
  <si>
    <t>Proszę przedstawić wyczerpujące i szczegółowe wyjaśnienia, dlaczego ujawnienie danych mogłoby zostać uznane za szkodliwe dla Państwa interesów handlowych:</t>
  </si>
  <si>
    <t>Należy zauważyć, że wniosek zostanie uwzględniony tylko wtedy, gdy zarówno administrujące państwo członkowskie, jak i Komisja uznają powody do niepublikowania danych za zadowalające.</t>
  </si>
  <si>
    <t>Jeżeli pole powyżej w punkcie (a1) nie jest wystarczające do wyjaśnienia Państwa powodów, proszę załączyć wyczerpujące wyjaśnienie w osobnym pliku. W takim przypadku proszę wpisać tutaj nazwę załączonego pliku:</t>
  </si>
  <si>
    <t>Nazwa załącznika, jeżeli dotyczy:</t>
  </si>
  <si>
    <t>W poniższej tabeli proszę podać dane (wartości ogółem w ciągu okresu sprawozdawczego dla zredukowanego zakresu operacji lotniczych objętych systemami handlu) dla par lotnisk.</t>
  </si>
  <si>
    <t>Proszę wypełnić poniższą tabelę. Jeżeli potrzebne są dodatkowe wiersze, należy wstawić je powyżej wiersza „koniec listy”. W takim przypadku wzór dla wartości ogółem będzie działał prawidłowo.</t>
  </si>
  <si>
    <t>Należy wziąć pod uwagę fakt, że jeżeli zostaną dodane dodatkowe komórki i/lub skopiowane i wklejone dane z innego programu bądź arkusza kalkulacyjnego, konieczne jest sprawdzenie prawidłowości istniejących formuł. Sprawdzenie prawidłowości obliczeń stanowi w pełni odpowiedzialność operatora statków powietrznych.</t>
  </si>
  <si>
    <t>Para lotnisk (czteroliterowy oznacznik ICAO)</t>
  </si>
  <si>
    <t>Całkowita liczba lotów dla pary lotnisk</t>
  </si>
  <si>
    <t>Całkowite emisje
[t CO2]</t>
  </si>
  <si>
    <t>Lotnisko wylotu</t>
  </si>
  <si>
    <t>Lotnisko przylotu</t>
  </si>
  <si>
    <t>koniec listy</t>
  </si>
  <si>
    <t>(12) RAPORTOWANIE NA POTRZEBY MECHANIZMU CORSIA</t>
  </si>
  <si>
    <t>Uwaga: Zakładkę tę należy wypełnić w przypadku obowiązku raportowania emisji w ramach mechanizmu CORSIA do administrującego państwa członkowskiego. Wszystkie loty wchodzące w zakres mechanizmu CORSIA muszą zostać tutaj sprawozdane. Jeżeli loty kwalifikują się do systemu EU ETS i do mechanizmu CORSIA, należy je sprawozdać zarówno w tym miejscu, jak i we właściwych sekcjach formularza powiązanych z systemem EU ETS.</t>
  </si>
  <si>
    <t>W tym miejscu można dokonać wyboru, czy zostanie wykorzystany domyślny wskaźnik emisji stosowany w systemie EU ETS, czy też domyślna wartość wskaźnika określona w dokumentach SARPs mechanizmu CORSIA:</t>
  </si>
  <si>
    <t>W tym miejscu można dokonać wyboru, czy zostanie wykorzystany domyślny wskaźnik emisji stosowany w systemie EU ETS, czy też domyślna wartość wskaźnika dla mechanizmu CORSIA, zgodnie z art. 7 aktu delegowanego CORSIA:</t>
  </si>
  <si>
    <t>Tym aktem delegowanym jest „Rozporządzenie delegowane Komisji (UE) 2019/1603 z 18.07.2019 uzupełniające dyrektywę 2003/87/WE Parlamentu Europejskiego i Rady w odniesieniu do środków przyjętych przez Organizację Międzynarodowego Lotnictwa Cywilnego w zakresie monitorowania, sprawozdawczości i weryfikacji emisji lotniczych w celu wdrożenia globalnego środka rynkowego". Dalej w całym szablonie określa się go jako „akt delegowany [zgodnie z art. 28c]”.</t>
  </si>
  <si>
    <t>Proszę zauważyć, że na potrzeby zgodności z zasadami systemu EU ETS, w tym miejscu należy wybrać opcję "EU ETS" (na podstawie art. 3 ust. 1 akty delegowanego wydanego zgodnie z art. 28c dyrektywy EU ETS, należy zastosować wartości wskazane w rozporządzeniu MRR). Wybór opcji "CORSIA" w tym miejscu jest możliwy tylko jako narzędzie orientacyjne dla operatora statków powietrznych, w celu wskazania jego emisji w ramach mechanizmu CORSIA.</t>
  </si>
  <si>
    <t>Dla emisji od 2024 r. w EU ETS będzie miał zastosowanie taki sam współczynnik emisji jak dla mechanizmu CORSIA..</t>
  </si>
  <si>
    <t>Wyjaśnienie do danych poniżej: Proszę wypełnić poniższą listę. Należy sprawozdać wszystkie pary lotnisk, pomiędzy którymi wykonywano operacje w danym roku sprawozdawczym.</t>
  </si>
  <si>
    <t>Uwaga I: Proszę sprawozdać oba kierunki pomiędzy parą lotnisk, jeżeli dotyczy (A-B i B-A).</t>
  </si>
  <si>
    <t>Uwaga II: Jeżeli na tej samej parze lotnisk stosowano różne rodzaje paliw z różnymi współczynnikami konwersji paliw, należy utworzyć identyczną parę lotnisk i oddzielnie raportować tę porcję paliwa.</t>
  </si>
  <si>
    <t>Całkowita emisja CO2 z lotów międzynarodowych (w tonach):</t>
  </si>
  <si>
    <t xml:space="preserve">   Całkowita emisja CO2 z lotów będących przedmiotem wymogu kompensacji (w tonach):</t>
  </si>
  <si>
    <t>Całkowita liczba lotów międzynarodowych w trakcie okresu sprawozdawczego:</t>
  </si>
  <si>
    <t xml:space="preserve">   Całkowita liczba lotów międzynarodowych będących przedmiotem wymogu kompensacji:</t>
  </si>
  <si>
    <t>Całkowita zgłoszona redukcja emisji CO2 wynikająca z wykorzystania paliw kwalifikowanych CORSIA
(w tonach):</t>
  </si>
  <si>
    <t>Podsumowanie sprawozdanych lotów międzynarodowych oraz emisji</t>
  </si>
  <si>
    <t>Należy pamiętać, że podane tutaj liczby są uważane za właściwe dane określające obowiązek kompensacji w ramach mechanizmu CORSIA. W związku z tym liczby te znajdują odzwierciedlenie również na stronie tytułowej tego raportu i muszą zostać potwierdzone przez akredytowanego weryfikatora. Aby upewnić się, że poniższe dane nie są sprzeczne z wartościami w tym miejscu, są one tutaj automatycznie obliczane. Jeśli jednak lista lotów jest dłuższa niż w oryginalnym szablonie, należy odpowiednio dostosować formuły w tym miejscu.</t>
  </si>
  <si>
    <t>Podsumowanie ilości paliwa (w tonach):</t>
  </si>
  <si>
    <t>Tabela wszystkich par lotnisk</t>
  </si>
  <si>
    <t>Proszę wymienić wszystkie pary lotnisk, pomiędzy którymi zostały wykonane loty międzynarodowe; czy emisje zostały obliczone przy pomocy narzędzi do szacowania emisji; rodzaj i ilość wykorzystanego paliwa. Proszę zapoznać się z  dokumentem CORSIA States for Chapter 3 State Pairs w celu określenia, czy dane połączenie podlega kompensacji emisji:</t>
  </si>
  <si>
    <t>Proszę wymienić wszystkie pary lotnisk, pomiędzy którymi zostały wykonane loty międzynarodowe; czy emisje zostały obliczone przy pomocy narzędzi do szacowania emisji; rodzaj i ilość wykorzystanego paliwa.</t>
  </si>
  <si>
    <t>Jednakże artykuł ten zezwala również operatorom statków powietrznych zażądać, aby niektóre dane były traktowane jako poufne, tj. aby publikacja danych odbywała się na wyższym poziomie agregacji. W przypadku takiego żądania dyrektywa określa:</t>
  </si>
  <si>
    <t>W każdym roku sprawozdawczym loty podlegające wymogom kompensacji to loty między Państwem Członkowskim a państwami wymienionymi w akcie wykonawczym przyjętym na podstawie art. 25a ust. 3, a także loty między tymi państwami oraz loty między Szwajcarią a Zjednoczonym Królestwem i tymi państwami.</t>
  </si>
  <si>
    <t>Ponadto, loty między krajami i terytoriami zamorskimi UE a państwami EOG mogą podlegać wymogom dotyczącym kompensacji według uznania każdego państwa EOG, zgodnie z transpozycją dyrektywy EU ETS do ustawodawstwa krajowego.</t>
  </si>
  <si>
    <t>Jeśli odpowiedziałeś „PRAWDA” w punkcie c1, czy chcesz zastosować to samo uzasadnienie, co w sekcji (11) (a)?</t>
  </si>
  <si>
    <t>Proszę kliknąć tutaj aby sprawdzić zawartość sekcji (11)(a)</t>
  </si>
  <si>
    <t>Proszę przedstawić wyczerpujące wyjaśnienia, dlaczego ujawnienie danych mogłoby zostać uznane za szkodliwe dla Państwa interesów handlowych:</t>
  </si>
  <si>
    <t>Odlot</t>
  </si>
  <si>
    <t>Przylot</t>
  </si>
  <si>
    <t>Emisja CO2 oszacowana narzędziem?</t>
  </si>
  <si>
    <t>Całkowita ilość zużytego paliwa
(w tonach)</t>
  </si>
  <si>
    <t>Wskaźnik konwersji paliwa</t>
  </si>
  <si>
    <t>Emisje CO2
(w tonach)</t>
  </si>
  <si>
    <t>Czy podlega obowiązkowi kompensacji?</t>
  </si>
  <si>
    <t>Kod ICAO lotniska</t>
  </si>
  <si>
    <t>Kraj</t>
  </si>
  <si>
    <t>Należy pamiętać, że administrujące państwo członkowskie lub Komisja mogą podjąć decyzję o nieuwzględnieniu Państwa wniosku, jeżeli powody niepublikowania danych nie zostaną uznane za jednoznaczne.</t>
  </si>
  <si>
    <t>Ponadto od 2023 r. art. 14 ust. 6 dyrektywy EU ETS nakłada na Komisję obowiązek corocznego publikowania zagregowanych danych dotyczących lotów dla pary lotnisk w obrębie EOG oraz niektórych innych informacji dotyczących operatora statku powietrznego.</t>
  </si>
  <si>
    <t>Załącznik: Sprawozdawanie emisji - tylko 2023 rok</t>
  </si>
  <si>
    <t>Załącznik ten służy do zgłaszania całkowitych emisji za 2023 r. w odniesieniu do lotów objętych EU ETS od dnia 1 stycznia 2024 r. w celu umożliwienia obliczenia bezpłatnych uprawnień na lata 2024 i 2025.</t>
  </si>
  <si>
    <t>Zgłoszenie to jest dobrowolne. Jeżeli nie zgłoszą Państwo wymaganych danych, właściwy organ zastąpi brakujące dane danymi szacunkowymi z Eurocontrol.</t>
  </si>
  <si>
    <t>Proszę zauważyć, że nie ma żadnego obowiązku umarzania uprawnień w odniesieniu do tego załącznika.</t>
  </si>
  <si>
    <t>Poufność danych w tym załączniku:</t>
  </si>
  <si>
    <t>Zakłada się, że dane prowadzone w sekcji (11)(a) mają również zastosowanie do tej sekcji.</t>
  </si>
  <si>
    <t>t CO2 /rok</t>
  </si>
  <si>
    <t>Ogółem</t>
  </si>
  <si>
    <t>Całkowite emisje za 2023 r. na potrzeby wyznaczenia przydziału na lata 2024 i 2025.</t>
  </si>
  <si>
    <t>Dyrektywa EU ETS zmieniona dyrektywą (UE) 2023/958 przewiduje przydział bezpłatnych uprawnień do emisji operatorom statków powietrznych w latach 2024 i 2025. Bezpłatne uprawnienia zostaną przydzielone operatorom statków powietrznych proporcjonalnie do ich udziału w zweryfikowanych emisjach z działalności lotniczej zgłoszonych za 2023. W obliczeniach tych uwzględnia się zweryfikowane emisje z działalności lotniczej zgłaszane w odniesieniu do lotów objętych EU ETS od dnia 1 stycznia 2024 r.</t>
  </si>
  <si>
    <t>Całkowite emisje zgłoszone w sekcji (5)(c)</t>
  </si>
  <si>
    <t>Dane zostały już zgłoszone w sekcji (11). Proszę wprowadzić tutaj zagregowane emisje całkowite wynikające z tych lotów.</t>
  </si>
  <si>
    <t>Całkowite emisje zgłoszone w sekcji (5) lit. c) (tj. całkowite emisje w 2023 r., w przypadku których należy umorzyć uprawnienia) pomniejszone o emisje z lotów objętych EU ETS w 2023 r., ale nieobjętych EU ETS w 2024 r. i 2025 r. plus emisje z lotów nieobjętych EU ETS w 2023 r., ale objętych w 2024 r. i dalej.</t>
  </si>
  <si>
    <t>Loty objęte EU ETS w 2023 r., ale nieobjęte EU ETS w latach 2024 i 2025 (zwolnienie obowiązujące w latach 2024–2030): Loty między lotniskiem znajdującym się w najbardziej oddalonym regionie państwa członkowskiego a innym lotniskiem znajdującym się w tym samym najbardziej oddalonym regionie.</t>
  </si>
  <si>
    <t>Całkowite emisje CO2 z lotów obojętych EU ETS w 2023 r. ale nieobjętych EU ETS w latach 2024 i 2025.</t>
  </si>
  <si>
    <t>Emisje z lotów objętych EU ETS w 2023 r. ale nieobjętych EU ETS w latach 2024 i 2025</t>
  </si>
  <si>
    <t>Emisje z lotów nieobjętych EU ETS w 2023 r. ale objętych EU ETS w roku 2024 i kolejnych</t>
  </si>
  <si>
    <t>Loty nieobjęte EU ETS w 2023 r. ale objęte EU ETS począwszy od 2024 r., to: loty pomiędzy lotniskiem znajdującym się w regionie najbardziej oddalonym a lotniskiem znajdującym się w innym regionie EOG oraz loty rozpoczynające się na lotnisku znajdującym się w regionie najbardziej oddalonym i kończące się w Szwajcarii lub Wielkiej Brytanii.</t>
  </si>
  <si>
    <t>Informacje o wersji formularza:</t>
  </si>
  <si>
    <t>Formularz sporządzony przez:</t>
  </si>
  <si>
    <t>Data publikacji:</t>
  </si>
  <si>
    <t>Wersja językowa:</t>
  </si>
  <si>
    <t>Nazwa dokumentu referencyjnego:</t>
  </si>
  <si>
    <t>Polski</t>
  </si>
  <si>
    <t>Data</t>
  </si>
  <si>
    <t>Imię, nazwisko i podpis 
osoby odpowiedzialnej prawnie</t>
  </si>
  <si>
    <t>&lt;Proszę wybrać&gt;</t>
  </si>
  <si>
    <t>Afganistan</t>
  </si>
  <si>
    <t>Algieria</t>
  </si>
  <si>
    <t>Antigua i Barbuda</t>
  </si>
  <si>
    <t>Argentyna</t>
  </si>
  <si>
    <t>Azerbejdżan</t>
  </si>
  <si>
    <t>Bahamy</t>
  </si>
  <si>
    <t>Bahrajn</t>
  </si>
  <si>
    <t>Bangladesz</t>
  </si>
  <si>
    <t>Białoruś</t>
  </si>
  <si>
    <t>Bolivia</t>
  </si>
  <si>
    <t>Bośnia i Hercegowina</t>
  </si>
  <si>
    <t>Brazylia</t>
  </si>
  <si>
    <t>Brunei</t>
  </si>
  <si>
    <t>Kambodża</t>
  </si>
  <si>
    <t>Kamerun</t>
  </si>
  <si>
    <t>Kanada</t>
  </si>
  <si>
    <t>Republika Zielonego Przylądka</t>
  </si>
  <si>
    <t>Republika Środkowoafrykańska</t>
  </si>
  <si>
    <t>Czad</t>
  </si>
  <si>
    <t>Chiny</t>
  </si>
  <si>
    <t>Kolumbia</t>
  </si>
  <si>
    <t>Komory</t>
  </si>
  <si>
    <t>Kongo</t>
  </si>
  <si>
    <t>Wyspy Cooka</t>
  </si>
  <si>
    <t>Kostaryka</t>
  </si>
  <si>
    <t>Wybrzeże Kości Słowniowej</t>
  </si>
  <si>
    <t>Kuba</t>
  </si>
  <si>
    <t>Korea Północna</t>
  </si>
  <si>
    <t>Demokratyczna Republika Konga</t>
  </si>
  <si>
    <t>Dżibuti</t>
  </si>
  <si>
    <t>Dominika</t>
  </si>
  <si>
    <t>Dominikana</t>
  </si>
  <si>
    <t>Ekwador</t>
  </si>
  <si>
    <t>Egipt</t>
  </si>
  <si>
    <t>Salwador</t>
  </si>
  <si>
    <t>Gwinea Rónikowa</t>
  </si>
  <si>
    <t>Erytrea</t>
  </si>
  <si>
    <t>Etiopia</t>
  </si>
  <si>
    <t>Fidżi</t>
  </si>
  <si>
    <t>Gruzja</t>
  </si>
  <si>
    <t>Grenlandia</t>
  </si>
  <si>
    <t>Gwatemala</t>
  </si>
  <si>
    <t>Gwinea</t>
  </si>
  <si>
    <t>Gujana</t>
  </si>
  <si>
    <t>Indie</t>
  </si>
  <si>
    <t>Indonezja</t>
  </si>
  <si>
    <t>Iran</t>
  </si>
  <si>
    <t>Irak</t>
  </si>
  <si>
    <t>Izrael</t>
  </si>
  <si>
    <t>Jamajka</t>
  </si>
  <si>
    <t>Japonia</t>
  </si>
  <si>
    <t>Jordania</t>
  </si>
  <si>
    <t>Kazachstan</t>
  </si>
  <si>
    <t>Kenia</t>
  </si>
  <si>
    <t>Kuwejt</t>
  </si>
  <si>
    <t>Kirgistan</t>
  </si>
  <si>
    <t>Laos</t>
  </si>
  <si>
    <t>Liban</t>
  </si>
  <si>
    <t>Libia</t>
  </si>
  <si>
    <t>Madagaskar</t>
  </si>
  <si>
    <t>Malezja</t>
  </si>
  <si>
    <t>Malediwy</t>
  </si>
  <si>
    <t>Wyspy Marshalla</t>
  </si>
  <si>
    <t>Mauretania</t>
  </si>
  <si>
    <t>Meksyk</t>
  </si>
  <si>
    <t>Mikronezja</t>
  </si>
  <si>
    <t>Monako</t>
  </si>
  <si>
    <t>Czarnogóra</t>
  </si>
  <si>
    <t>Maroko</t>
  </si>
  <si>
    <t>Mozambik</t>
  </si>
  <si>
    <t>Mjanma</t>
  </si>
  <si>
    <t>Nowa Zelandia</t>
  </si>
  <si>
    <t>Nikaragua</t>
  </si>
  <si>
    <t>Papua-Nowa Gwinea</t>
  </si>
  <si>
    <t>Paragwaj</t>
  </si>
  <si>
    <t>Filipiny</t>
  </si>
  <si>
    <t>Katar</t>
  </si>
  <si>
    <t>Korea Południowa</t>
  </si>
  <si>
    <t>Mołdawia</t>
  </si>
  <si>
    <t>Rosja</t>
  </si>
  <si>
    <t>Saint Vincent i Grenadyny</t>
  </si>
  <si>
    <t>Wyspy Świętego Tomasza i Księcia</t>
  </si>
  <si>
    <t>Arabia Saudyjska</t>
  </si>
  <si>
    <t>Seszele</t>
  </si>
  <si>
    <t>Singapur</t>
  </si>
  <si>
    <t>Wyspy Salomona</t>
  </si>
  <si>
    <t>Południowa Afryka</t>
  </si>
  <si>
    <t>Surinam</t>
  </si>
  <si>
    <t>Syria</t>
  </si>
  <si>
    <t>Tadżykistan</t>
  </si>
  <si>
    <t>Tajlandia</t>
  </si>
  <si>
    <t>Macedonia Pólnocna</t>
  </si>
  <si>
    <t>Timor Wschodni</t>
  </si>
  <si>
    <t>Trinidad i Tobago</t>
  </si>
  <si>
    <t>Tunezja</t>
  </si>
  <si>
    <t>Turcja</t>
  </si>
  <si>
    <t>Ukraina</t>
  </si>
  <si>
    <t>Zjednoczone Emiraty Arabskie</t>
  </si>
  <si>
    <t>Tanzania</t>
  </si>
  <si>
    <t>Stany Zjednoczone</t>
  </si>
  <si>
    <t>Urugwaj</t>
  </si>
  <si>
    <t>Wenezuela</t>
  </si>
  <si>
    <t>Wietnam</t>
  </si>
  <si>
    <t>Jemen</t>
  </si>
  <si>
    <t>nd.</t>
  </si>
  <si>
    <t>Agencja Środowiska</t>
  </si>
  <si>
    <t>Ministerstwo Klimatu i Środowiska</t>
  </si>
  <si>
    <t>Urząd Lotnictwa Cywilnego</t>
  </si>
  <si>
    <t>Ministerstwo Transportu</t>
  </si>
  <si>
    <t>Proszę wybrać lub wprowadzić nazwę jeżeli dotyczy</t>
  </si>
  <si>
    <t>Polska - Urząd Lotnictwa Cywilnego</t>
  </si>
  <si>
    <t>Proszę wybrać</t>
  </si>
  <si>
    <t>Kapitan</t>
  </si>
  <si>
    <t>Pan</t>
  </si>
  <si>
    <t>Pani</t>
  </si>
  <si>
    <t>Small Emitters Tool (SET) - narzędzie szacowania zużycia paliwa Eurocontrol</t>
  </si>
  <si>
    <t>ESF (Eurocontrol EU ETS Support Facility) wypełnione danymi z SET</t>
  </si>
  <si>
    <t>Inne</t>
  </si>
  <si>
    <t>Boliwia</t>
  </si>
  <si>
    <t>Macedonia Północna</t>
  </si>
  <si>
    <t>Identyfikacja weryfikatora</t>
  </si>
  <si>
    <t>Jakie emisje powinny tutaj zostać zgłoszone?</t>
  </si>
  <si>
    <t>Przetłumaczone na PL, wyszarzenie</t>
  </si>
  <si>
    <t>Korekta zaokręgleń w 11a(b)</t>
  </si>
  <si>
    <t>Wersja zaktualizowana z 2023 r. (wersja z 15 stycznia 2024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</si>
</sst>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 ;[Red]\-#,##0\ "/>
    <numFmt numFmtId="165" formatCode="#,##0.00_ ;[Red]\-#,##0.00\ "/>
    <numFmt numFmtId="166" formatCode="0;;;@"/>
    <numFmt numFmtId="167" formatCode="#,##0.0"/>
    <numFmt numFmtId="168" formatCode="0.0%"/>
  </numFmts>
  <fonts count="149"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sz val="8"/>
      <color indexed="81"/>
      <name val="Tahoma"/>
      <family val="2"/>
    </font>
    <font>
      <b/>
      <sz val="12"/>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sz val="10"/>
      <color indexed="62"/>
      <name val="Arial"/>
      <family val="2"/>
    </font>
    <font>
      <b/>
      <sz val="8"/>
      <color indexed="81"/>
      <name val="Tahoma"/>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sz val="8"/>
      <color indexed="18"/>
      <name val="Arial"/>
      <family val="2"/>
    </font>
    <font>
      <i/>
      <vertAlign val="subscript"/>
      <sz val="8"/>
      <color indexed="18"/>
      <name val="Arial"/>
      <family val="2"/>
    </font>
    <font>
      <b/>
      <i/>
      <u/>
      <sz val="8"/>
      <color indexed="18"/>
      <name val="Arial"/>
      <family val="2"/>
    </font>
    <font>
      <b/>
      <sz val="8"/>
      <color rgb="FFFF0000"/>
      <name val="Arial"/>
      <family val="2"/>
    </font>
    <font>
      <b/>
      <sz val="10"/>
      <color rgb="FFFF0000"/>
      <name val="Arial"/>
      <family val="2"/>
    </font>
    <font>
      <sz val="11"/>
      <color rgb="FF000000"/>
      <name val="Calibri"/>
      <family val="2"/>
      <scheme val="minor"/>
    </font>
    <font>
      <b/>
      <u/>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1"/>
      <color rgb="FF000000"/>
      <name val="Calibri"/>
      <family val="2"/>
    </font>
    <font>
      <sz val="14"/>
      <color rgb="FF000080"/>
      <name val="Arial"/>
      <family val="2"/>
    </font>
    <font>
      <sz val="10"/>
      <color rgb="FFFF0000"/>
      <name val="Arial"/>
      <family val="2"/>
    </font>
    <font>
      <sz val="10"/>
      <color theme="0"/>
      <name val="Arial"/>
      <family val="2"/>
    </font>
    <font>
      <sz val="8"/>
      <color rgb="FFFF0000"/>
      <name val="Arial"/>
      <family val="2"/>
    </font>
    <font>
      <b/>
      <i/>
      <sz val="12"/>
      <name val="Arial"/>
      <family val="2"/>
    </font>
    <font>
      <b/>
      <u/>
      <sz val="20"/>
      <color rgb="FFFF0000"/>
      <name val="Arial"/>
      <family val="2"/>
    </font>
    <font>
      <sz val="14"/>
      <color rgb="FFFF0000"/>
      <name val="Arial"/>
      <family val="2"/>
    </font>
    <font>
      <b/>
      <sz val="11"/>
      <name val="Arial"/>
      <family val="2"/>
    </font>
    <font>
      <sz val="11"/>
      <name val="Arial"/>
      <family val="2"/>
    </font>
    <font>
      <b/>
      <i/>
      <sz val="9"/>
      <color indexed="62"/>
      <name val="Arial"/>
      <family val="2"/>
    </font>
    <font>
      <i/>
      <sz val="9"/>
      <color rgb="FFFF0000"/>
      <name val="Arial"/>
      <family val="2"/>
    </font>
    <font>
      <sz val="11"/>
      <color rgb="FFFF0000"/>
      <name val="Arial"/>
      <family val="2"/>
    </font>
    <font>
      <i/>
      <u/>
      <sz val="8"/>
      <color indexed="62"/>
      <name val="Arial"/>
      <family val="2"/>
    </font>
    <font>
      <i/>
      <sz val="9"/>
      <name val="Arial"/>
      <family val="2"/>
    </font>
    <font>
      <b/>
      <i/>
      <sz val="9"/>
      <name val="Arial"/>
      <family val="2"/>
    </font>
    <font>
      <sz val="9"/>
      <color indexed="81"/>
      <name val="Segoe UI"/>
      <family val="2"/>
    </font>
    <font>
      <b/>
      <sz val="9"/>
      <color indexed="81"/>
      <name val="Segoe UI"/>
      <family val="2"/>
    </font>
    <font>
      <b/>
      <sz val="11"/>
      <color theme="0" tint="-0.34998626667073579"/>
      <name val="Calibri"/>
      <family val="2"/>
    </font>
    <font>
      <b/>
      <u/>
      <sz val="20"/>
      <color theme="0" tint="-0.34998626667073579"/>
      <name val="Arial"/>
      <family val="2"/>
    </font>
    <font>
      <b/>
      <sz val="14"/>
      <color theme="0" tint="-0.34998626667073579"/>
      <name val="Arial"/>
      <family val="2"/>
    </font>
    <font>
      <sz val="10"/>
      <color theme="0" tint="-0.34998626667073579"/>
      <name val="Arial"/>
      <family val="2"/>
    </font>
    <font>
      <b/>
      <sz val="10"/>
      <color theme="0" tint="-0.34998626667073579"/>
      <name val="Arial"/>
      <family val="2"/>
    </font>
    <font>
      <u/>
      <sz val="10"/>
      <color theme="0" tint="-0.34998626667073579"/>
      <name val="Arial"/>
      <family val="2"/>
    </font>
    <font>
      <i/>
      <sz val="10"/>
      <color theme="0" tint="-0.34998626667073579"/>
      <name val="Arial"/>
      <family val="2"/>
    </font>
    <font>
      <b/>
      <sz val="12"/>
      <color theme="0" tint="-0.34998626667073579"/>
      <name val="Arial"/>
      <family val="2"/>
    </font>
    <font>
      <i/>
      <sz val="9"/>
      <color theme="0" tint="-0.34998626667073579"/>
      <name val="Arial"/>
      <family val="2"/>
    </font>
    <font>
      <i/>
      <sz val="8"/>
      <color theme="0" tint="-0.34998626667073579"/>
      <name val="Arial"/>
      <family val="2"/>
    </font>
    <font>
      <b/>
      <sz val="8"/>
      <color theme="0" tint="-0.34998626667073579"/>
      <name val="Arial"/>
      <family val="2"/>
    </font>
    <font>
      <b/>
      <i/>
      <sz val="8"/>
      <color theme="0" tint="-0.34998626667073579"/>
      <name val="Arial"/>
      <family val="2"/>
    </font>
    <font>
      <sz val="11"/>
      <color theme="0" tint="-0.34998626667073579"/>
      <name val="Calibri"/>
      <family val="2"/>
    </font>
    <font>
      <i/>
      <u/>
      <sz val="8"/>
      <color theme="0" tint="-0.34998626667073579"/>
      <name val="Arial"/>
      <family val="2"/>
    </font>
    <font>
      <b/>
      <sz val="9"/>
      <color theme="0" tint="-0.34998626667073579"/>
      <name val="Arial"/>
      <family val="2"/>
    </font>
    <font>
      <b/>
      <u/>
      <sz val="10"/>
      <color theme="0" tint="-0.34998626667073579"/>
      <name val="Arial"/>
      <family val="2"/>
    </font>
    <font>
      <sz val="8"/>
      <color theme="0" tint="-0.34998626667073579"/>
      <name val="Arial"/>
      <family val="2"/>
    </font>
    <font>
      <b/>
      <vertAlign val="subscript"/>
      <sz val="10"/>
      <color theme="0" tint="-0.34998626667073579"/>
      <name val="Arial"/>
      <family val="2"/>
    </font>
    <font>
      <b/>
      <vertAlign val="subscript"/>
      <sz val="8"/>
      <color theme="0" tint="-0.34998626667073579"/>
      <name val="Arial"/>
      <family val="2"/>
    </font>
    <font>
      <i/>
      <vertAlign val="subscript"/>
      <sz val="8"/>
      <color theme="0" tint="-0.34998626667073579"/>
      <name val="Arial"/>
      <family val="2"/>
    </font>
    <font>
      <b/>
      <vertAlign val="subscript"/>
      <sz val="14"/>
      <color theme="0" tint="-0.34998626667073579"/>
      <name val="Arial"/>
      <family val="2"/>
    </font>
    <font>
      <u/>
      <sz val="8"/>
      <color theme="0" tint="-0.34998626667073579"/>
      <name val="Arial"/>
      <family val="2"/>
    </font>
    <font>
      <b/>
      <i/>
      <u/>
      <sz val="8"/>
      <color theme="0" tint="-0.34998626667073579"/>
      <name val="Arial"/>
      <family val="2"/>
    </font>
    <font>
      <sz val="14"/>
      <color theme="0" tint="-0.34998626667073579"/>
      <name val="Arial"/>
      <family val="2"/>
    </font>
    <font>
      <sz val="11"/>
      <color theme="0" tint="-0.34998626667073579"/>
      <name val="Arial"/>
      <family val="2"/>
    </font>
    <font>
      <b/>
      <i/>
      <sz val="9"/>
      <color theme="0" tint="-0.34998626667073579"/>
      <name val="Arial"/>
      <family val="2"/>
    </font>
    <font>
      <vertAlign val="subscript"/>
      <sz val="10"/>
      <color theme="0" tint="-0.34998626667073579"/>
      <name val="Arial"/>
      <family val="2"/>
    </font>
    <font>
      <sz val="10"/>
      <name val="Calibri"/>
      <family val="2"/>
    </font>
    <font>
      <b/>
      <u/>
      <sz val="10"/>
      <color rgb="FFFF0000"/>
      <name val="Arial"/>
      <family val="2"/>
    </font>
    <font>
      <strike/>
      <sz val="10"/>
      <color rgb="FFFF0000"/>
      <name val="Arial"/>
      <family val="2"/>
    </font>
    <font>
      <i/>
      <u/>
      <sz val="8"/>
      <color indexed="12"/>
      <name val="Arial"/>
      <family val="2"/>
    </font>
    <font>
      <sz val="10"/>
      <color rgb="FF000000"/>
      <name val="Arial"/>
      <family val="2"/>
      <charset val="238"/>
    </font>
    <font>
      <sz val="10"/>
      <name val="Arial"/>
      <family val="2"/>
      <charset val="238"/>
    </font>
    <font>
      <sz val="10"/>
      <color theme="0" tint="-0.499984740745262"/>
      <name val="Arial"/>
      <family val="2"/>
    </font>
    <font>
      <b/>
      <u/>
      <sz val="10"/>
      <color theme="0" tint="-0.499984740745262"/>
      <name val="Arial"/>
      <family val="2"/>
    </font>
    <font>
      <b/>
      <sz val="10"/>
      <color theme="0" tint="-0.499984740745262"/>
      <name val="Arial"/>
      <family val="2"/>
    </font>
    <font>
      <i/>
      <sz val="10"/>
      <color theme="0" tint="-0.499984740745262"/>
      <name val="Arial"/>
      <family val="2"/>
    </font>
    <font>
      <sz val="14"/>
      <color theme="0" tint="-0.499984740745262"/>
      <name val="Arial"/>
      <family val="2"/>
    </font>
    <font>
      <i/>
      <sz val="8"/>
      <color theme="0" tint="-0.499984740745262"/>
      <name val="Arial"/>
      <family val="2"/>
    </font>
    <font>
      <b/>
      <sz val="8"/>
      <color theme="0" tint="-0.499984740745262"/>
      <name val="Arial"/>
      <family val="2"/>
    </font>
    <font>
      <b/>
      <i/>
      <sz val="8"/>
      <color theme="0" tint="-0.499984740745262"/>
      <name val="Arial"/>
      <family val="2"/>
    </font>
    <font>
      <b/>
      <sz val="14"/>
      <color theme="0" tint="-0.499984740745262"/>
      <name val="Arial"/>
      <family val="2"/>
    </font>
    <font>
      <b/>
      <i/>
      <sz val="9"/>
      <color theme="0" tint="-0.499984740745262"/>
      <name val="Arial"/>
      <family val="2"/>
    </font>
    <font>
      <i/>
      <sz val="9"/>
      <color theme="0" tint="-0.499984740745262"/>
      <name val="Arial"/>
      <family val="2"/>
    </font>
    <font>
      <sz val="10"/>
      <name val="Calibri"/>
      <family val="2"/>
      <charset val="238"/>
    </font>
    <font>
      <b/>
      <sz val="10"/>
      <name val="Arial"/>
      <family val="2"/>
      <charset val="238"/>
    </font>
    <font>
      <b/>
      <sz val="16"/>
      <name val="Arial"/>
      <family val="2"/>
      <charset val="238"/>
    </font>
    <font>
      <sz val="14"/>
      <color indexed="18"/>
      <name val="Arial"/>
      <family val="2"/>
      <charset val="238"/>
    </font>
    <font>
      <sz val="10"/>
      <color theme="1"/>
      <name val="Arial"/>
      <family val="2"/>
    </font>
    <font>
      <b/>
      <i/>
      <vertAlign val="subscript"/>
      <sz val="8"/>
      <color indexed="62"/>
      <name val="Arial"/>
      <family val="2"/>
      <charset val="238"/>
    </font>
  </fonts>
  <fills count="41">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solid">
        <fgColor indexed="11"/>
        <bgColor indexed="64"/>
      </patternFill>
    </fill>
    <fill>
      <patternFill patternType="lightUp">
        <bgColor indexed="9"/>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BDD7EE"/>
        <bgColor indexed="64"/>
      </patternFill>
    </fill>
    <fill>
      <patternFill patternType="solid">
        <fgColor rgb="FFFFC000"/>
        <bgColor indexed="64"/>
      </patternFill>
    </fill>
    <fill>
      <patternFill patternType="lightUp"/>
    </fill>
    <fill>
      <patternFill patternType="lightUp">
        <fgColor auto="1"/>
      </patternFill>
    </fill>
    <fill>
      <patternFill patternType="solid">
        <fgColor rgb="FF92D050"/>
        <bgColor indexed="64"/>
      </patternFill>
    </fill>
    <fill>
      <patternFill patternType="solid">
        <fgColor theme="8" tint="0.79998168889431442"/>
        <bgColor indexed="64"/>
      </patternFill>
    </fill>
    <fill>
      <patternFill patternType="solid">
        <fgColor rgb="FFFF6464"/>
        <bgColor indexed="64"/>
      </patternFill>
    </fill>
    <fill>
      <patternFill patternType="darkUp">
        <fgColor rgb="FFFF6464"/>
      </patternFill>
    </fill>
    <fill>
      <patternFill patternType="solid">
        <fgColor theme="0"/>
        <bgColor rgb="FFFF6464"/>
      </patternFill>
    </fill>
  </fills>
  <borders count="7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diagonal/>
    </border>
    <border>
      <left style="thin">
        <color theme="1"/>
      </left>
      <right/>
      <top style="thin">
        <color theme="1"/>
      </top>
      <bottom/>
      <diagonal/>
    </border>
  </borders>
  <cellStyleXfs count="21">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0" fontId="2" fillId="0" borderId="0"/>
    <xf numFmtId="0" fontId="1" fillId="0" borderId="0"/>
    <xf numFmtId="0" fontId="21" fillId="0" borderId="0" applyNumberFormat="0" applyFill="0" applyBorder="0" applyAlignment="0" applyProtection="0"/>
  </cellStyleXfs>
  <cellXfs count="1287">
    <xf numFmtId="0" fontId="0" fillId="0" borderId="0" xfId="0"/>
    <xf numFmtId="0" fontId="2"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45" fillId="0" borderId="0" xfId="0" applyFont="1" applyProtection="1"/>
    <xf numFmtId="0" fontId="0" fillId="0" borderId="0" xfId="0" applyProtection="1"/>
    <xf numFmtId="0" fontId="0" fillId="14" borderId="0" xfId="0" applyFill="1" applyProtection="1"/>
    <xf numFmtId="0" fontId="0" fillId="14" borderId="0" xfId="0" applyFill="1" applyBorder="1" applyProtection="1"/>
    <xf numFmtId="0" fontId="47" fillId="13" borderId="0" xfId="0" applyFont="1" applyFill="1" applyAlignment="1" applyProtection="1">
      <alignment horizontal="center" vertical="top"/>
    </xf>
    <xf numFmtId="0" fontId="2" fillId="13" borderId="0" xfId="0" applyNumberFormat="1" applyFont="1" applyFill="1" applyBorder="1" applyAlignment="1" applyProtection="1">
      <alignment vertical="top"/>
    </xf>
    <xf numFmtId="0" fontId="4" fillId="13" borderId="0" xfId="0" applyFont="1" applyFill="1" applyAlignment="1" applyProtection="1">
      <alignment horizontal="center" vertical="top"/>
    </xf>
    <xf numFmtId="0" fontId="2" fillId="15" borderId="0" xfId="0" applyNumberFormat="1" applyFont="1" applyFill="1" applyBorder="1" applyAlignment="1" applyProtection="1">
      <alignment vertical="top"/>
    </xf>
    <xf numFmtId="0" fontId="2" fillId="0" borderId="0" xfId="0" applyFont="1" applyFill="1" applyProtection="1"/>
    <xf numFmtId="0" fontId="4" fillId="0" borderId="0" xfId="0" applyFont="1" applyFill="1" applyAlignment="1" applyProtection="1">
      <alignment horizontal="center" vertical="top"/>
    </xf>
    <xf numFmtId="0" fontId="0" fillId="0" borderId="0" xfId="0" applyFill="1" applyProtection="1"/>
    <xf numFmtId="0" fontId="0" fillId="0" borderId="0" xfId="0" applyFill="1" applyBorder="1" applyProtection="1"/>
    <xf numFmtId="0" fontId="36" fillId="0" borderId="0" xfId="0" applyFont="1" applyFill="1" applyProtection="1"/>
    <xf numFmtId="0" fontId="0" fillId="0" borderId="0" xfId="0" applyFill="1" applyAlignment="1" applyProtection="1">
      <alignment vertical="top"/>
    </xf>
    <xf numFmtId="0" fontId="0" fillId="0" borderId="0" xfId="0" applyFill="1" applyBorder="1" applyAlignment="1" applyProtection="1">
      <alignment vertical="top"/>
    </xf>
    <xf numFmtId="0" fontId="4" fillId="0" borderId="0" xfId="0" applyFont="1" applyFill="1" applyProtection="1"/>
    <xf numFmtId="0" fontId="0" fillId="16" borderId="0" xfId="0" applyFill="1" applyProtection="1"/>
    <xf numFmtId="0" fontId="37" fillId="0" borderId="0" xfId="0" applyFont="1" applyFill="1" applyAlignment="1" applyProtection="1">
      <alignment vertical="top" wrapText="1"/>
    </xf>
    <xf numFmtId="0" fontId="37" fillId="0" borderId="0" xfId="0" applyFont="1" applyFill="1" applyBorder="1" applyAlignment="1" applyProtection="1">
      <alignment vertical="top" wrapText="1"/>
    </xf>
    <xf numFmtId="0" fontId="0" fillId="16" borderId="7" xfId="0" applyFill="1" applyBorder="1" applyProtection="1"/>
    <xf numFmtId="0" fontId="0" fillId="16" borderId="8" xfId="0" applyFill="1" applyBorder="1" applyProtection="1"/>
    <xf numFmtId="0" fontId="0" fillId="16" borderId="0" xfId="0" applyFill="1" applyBorder="1" applyProtection="1"/>
    <xf numFmtId="0" fontId="2" fillId="13" borderId="0" xfId="0" applyFont="1" applyFill="1" applyAlignment="1" applyProtection="1">
      <alignment vertical="top"/>
    </xf>
    <xf numFmtId="0" fontId="0" fillId="0" borderId="0" xfId="0" applyAlignment="1" applyProtection="1">
      <alignment vertical="top"/>
    </xf>
    <xf numFmtId="0" fontId="4" fillId="0" borderId="0" xfId="0" applyFont="1" applyAlignment="1" applyProtection="1">
      <alignment horizontal="left" vertical="top"/>
    </xf>
    <xf numFmtId="0" fontId="4" fillId="0" borderId="0" xfId="0" applyFont="1" applyProtection="1"/>
    <xf numFmtId="0" fontId="2" fillId="0" borderId="0" xfId="0" applyFont="1" applyAlignment="1" applyProtection="1">
      <alignment vertical="top"/>
    </xf>
    <xf numFmtId="0" fontId="2" fillId="13" borderId="0" xfId="0" applyFont="1" applyFill="1" applyBorder="1" applyAlignment="1" applyProtection="1">
      <alignment vertical="top"/>
    </xf>
    <xf numFmtId="0" fontId="33" fillId="0" borderId="0" xfId="0" applyFont="1" applyProtection="1"/>
    <xf numFmtId="0" fontId="0" fillId="17" borderId="0" xfId="0" applyFill="1" applyProtection="1"/>
    <xf numFmtId="0" fontId="2" fillId="17" borderId="0" xfId="0" applyFont="1" applyFill="1" applyProtection="1"/>
    <xf numFmtId="0" fontId="33" fillId="0" borderId="0" xfId="0" applyFont="1" applyFill="1" applyProtection="1"/>
    <xf numFmtId="0" fontId="24" fillId="17" borderId="0" xfId="0" applyFont="1" applyFill="1" applyProtection="1"/>
    <xf numFmtId="0" fontId="0" fillId="17" borderId="0" xfId="0" quotePrefix="1" applyFill="1" applyProtection="1"/>
    <xf numFmtId="0" fontId="0" fillId="17" borderId="0" xfId="0" applyFill="1" applyAlignment="1" applyProtection="1">
      <alignment horizontal="center"/>
    </xf>
    <xf numFmtId="0" fontId="0" fillId="17" borderId="0" xfId="0" applyFill="1" applyAlignment="1" applyProtection="1">
      <alignment horizontal="left"/>
    </xf>
    <xf numFmtId="0" fontId="0" fillId="17" borderId="0" xfId="0" applyFont="1" applyFill="1" applyProtection="1"/>
    <xf numFmtId="0" fontId="0" fillId="18" borderId="0" xfId="0" applyFill="1" applyProtection="1"/>
    <xf numFmtId="0" fontId="24" fillId="16" borderId="0" xfId="0" applyFont="1" applyFill="1" applyBorder="1" applyAlignment="1" applyProtection="1">
      <alignment horizontal="left" vertical="top" wrapText="1"/>
    </xf>
    <xf numFmtId="0" fontId="0" fillId="0" borderId="9" xfId="0" applyBorder="1" applyProtection="1"/>
    <xf numFmtId="0" fontId="0" fillId="19" borderId="10" xfId="0" applyFill="1" applyBorder="1" applyProtection="1"/>
    <xf numFmtId="0" fontId="0" fillId="0" borderId="11" xfId="0" applyBorder="1" applyProtection="1"/>
    <xf numFmtId="14" fontId="0" fillId="20" borderId="12" xfId="0" applyNumberFormat="1" applyFill="1" applyBorder="1" applyAlignment="1" applyProtection="1">
      <alignment horizontal="left"/>
    </xf>
    <xf numFmtId="0" fontId="0" fillId="17" borderId="13" xfId="0" applyFill="1" applyBorder="1" applyProtection="1"/>
    <xf numFmtId="0" fontId="0" fillId="17" borderId="14" xfId="0" applyFill="1" applyBorder="1" applyProtection="1"/>
    <xf numFmtId="0" fontId="0" fillId="17" borderId="15" xfId="0" applyFill="1" applyBorder="1" applyProtection="1"/>
    <xf numFmtId="0" fontId="0" fillId="0" borderId="16" xfId="0" applyBorder="1" applyProtection="1"/>
    <xf numFmtId="0" fontId="0" fillId="18" borderId="17" xfId="0" applyFill="1" applyBorder="1" applyProtection="1"/>
    <xf numFmtId="0" fontId="0" fillId="0" borderId="18" xfId="0" applyBorder="1" applyProtection="1"/>
    <xf numFmtId="0" fontId="0" fillId="16" borderId="19" xfId="0" applyFill="1" applyBorder="1" applyProtection="1"/>
    <xf numFmtId="0" fontId="4" fillId="0" borderId="0" xfId="0" applyFont="1" applyBorder="1" applyProtection="1"/>
    <xf numFmtId="14" fontId="0" fillId="20" borderId="20" xfId="0" applyNumberFormat="1" applyFill="1" applyBorder="1" applyAlignment="1" applyProtection="1">
      <alignment horizontal="center"/>
    </xf>
    <xf numFmtId="0" fontId="0" fillId="17" borderId="21" xfId="0" applyFill="1" applyBorder="1" applyProtection="1"/>
    <xf numFmtId="0" fontId="0" fillId="17" borderId="22" xfId="0" applyFill="1" applyBorder="1" applyProtection="1"/>
    <xf numFmtId="14" fontId="0" fillId="20" borderId="23" xfId="0" applyNumberFormat="1" applyFill="1" applyBorder="1" applyAlignment="1" applyProtection="1">
      <alignment horizontal="center"/>
    </xf>
    <xf numFmtId="0" fontId="0" fillId="17" borderId="24" xfId="0" applyFill="1" applyBorder="1" applyProtection="1"/>
    <xf numFmtId="0" fontId="0" fillId="17" borderId="25" xfId="0" applyFill="1" applyBorder="1" applyProtection="1"/>
    <xf numFmtId="14" fontId="0" fillId="20" borderId="26" xfId="0" applyNumberFormat="1" applyFill="1" applyBorder="1" applyAlignment="1" applyProtection="1">
      <alignment horizontal="center"/>
    </xf>
    <xf numFmtId="0" fontId="0" fillId="17" borderId="27" xfId="0" applyFill="1" applyBorder="1" applyProtection="1"/>
    <xf numFmtId="0" fontId="0" fillId="17" borderId="28" xfId="0" applyFill="1" applyBorder="1" applyProtection="1"/>
    <xf numFmtId="0" fontId="2" fillId="17" borderId="24" xfId="0" applyFont="1" applyFill="1" applyBorder="1" applyProtection="1"/>
    <xf numFmtId="0" fontId="41" fillId="13" borderId="0" xfId="0" applyFont="1" applyFill="1" applyAlignment="1" applyProtection="1">
      <alignment horizontal="left" vertical="top"/>
    </xf>
    <xf numFmtId="0" fontId="2" fillId="14" borderId="0" xfId="0" applyFont="1" applyFill="1" applyProtection="1"/>
    <xf numFmtId="0" fontId="2" fillId="14" borderId="0" xfId="0" applyFont="1" applyFill="1" applyBorder="1" applyProtection="1"/>
    <xf numFmtId="0" fontId="2" fillId="17" borderId="21" xfId="0" applyFont="1" applyFill="1" applyBorder="1" applyProtection="1"/>
    <xf numFmtId="0" fontId="7" fillId="0" borderId="29" xfId="18" applyFont="1" applyBorder="1" applyAlignment="1" applyProtection="1">
      <alignment horizontal="center" vertical="top" wrapText="1"/>
    </xf>
    <xf numFmtId="0" fontId="2" fillId="0" borderId="0" xfId="18" applyAlignment="1" applyProtection="1">
      <alignment vertical="top" wrapText="1"/>
    </xf>
    <xf numFmtId="0" fontId="0" fillId="25" borderId="0" xfId="0" applyFill="1" applyAlignment="1" applyProtection="1">
      <alignment horizontal="center"/>
    </xf>
    <xf numFmtId="0" fontId="4" fillId="0" borderId="0" xfId="18" applyFont="1" applyAlignment="1" applyProtection="1">
      <alignment horizontal="left" vertical="top" wrapText="1"/>
    </xf>
    <xf numFmtId="0" fontId="2" fillId="0" borderId="0" xfId="18" applyProtection="1"/>
    <xf numFmtId="0" fontId="7" fillId="13" borderId="7" xfId="18" applyFont="1" applyFill="1" applyBorder="1" applyAlignment="1" applyProtection="1">
      <alignment horizontal="center" vertical="top" wrapText="1"/>
    </xf>
    <xf numFmtId="0" fontId="2" fillId="0" borderId="0" xfId="18" applyFont="1" applyFill="1" applyProtection="1"/>
    <xf numFmtId="0" fontId="2" fillId="0" borderId="0" xfId="18" applyFill="1" applyProtection="1"/>
    <xf numFmtId="0" fontId="3" fillId="21" borderId="0" xfId="18" applyFont="1" applyFill="1" applyBorder="1" applyAlignment="1" applyProtection="1"/>
    <xf numFmtId="0" fontId="2" fillId="13" borderId="0" xfId="18" applyFont="1" applyFill="1" applyAlignment="1" applyProtection="1">
      <alignment vertical="top"/>
    </xf>
    <xf numFmtId="0" fontId="4" fillId="0" borderId="0" xfId="18" applyFont="1" applyFill="1" applyAlignment="1" applyProtection="1">
      <alignment vertical="top"/>
    </xf>
    <xf numFmtId="0" fontId="4" fillId="13" borderId="0" xfId="18" applyFont="1" applyFill="1" applyBorder="1" applyAlignment="1" applyProtection="1">
      <alignment vertical="top"/>
    </xf>
    <xf numFmtId="0" fontId="2" fillId="0" borderId="0" xfId="18" applyNumberFormat="1" applyFont="1" applyFill="1" applyBorder="1" applyAlignment="1" applyProtection="1">
      <alignment horizontal="center" vertical="center"/>
    </xf>
    <xf numFmtId="0" fontId="11" fillId="13" borderId="0" xfId="18" applyFont="1" applyFill="1" applyAlignment="1" applyProtection="1">
      <alignment horizontal="left" vertical="top"/>
    </xf>
    <xf numFmtId="0" fontId="4" fillId="13" borderId="0" xfId="18" applyFont="1" applyFill="1" applyAlignment="1" applyProtection="1">
      <alignment horizontal="left" vertical="top" wrapText="1"/>
    </xf>
    <xf numFmtId="0" fontId="2" fillId="13" borderId="0" xfId="18" applyFont="1" applyFill="1" applyBorder="1" applyAlignment="1" applyProtection="1">
      <alignment horizontal="left" vertical="top"/>
    </xf>
    <xf numFmtId="0" fontId="7" fillId="0" borderId="0" xfId="18" applyFont="1" applyAlignment="1" applyProtection="1">
      <alignment vertical="top"/>
    </xf>
    <xf numFmtId="0" fontId="5" fillId="0" borderId="0" xfId="18" applyFont="1" applyAlignment="1" applyProtection="1">
      <alignment vertical="top" wrapText="1"/>
    </xf>
    <xf numFmtId="0" fontId="5" fillId="0" borderId="0" xfId="18" applyFont="1" applyFill="1" applyAlignment="1" applyProtection="1">
      <alignment vertical="top" wrapText="1"/>
    </xf>
    <xf numFmtId="0" fontId="2" fillId="0" borderId="0" xfId="18" applyFont="1" applyFill="1" applyAlignment="1" applyProtection="1">
      <alignment vertical="top"/>
    </xf>
    <xf numFmtId="0" fontId="2" fillId="0" borderId="0" xfId="18" applyNumberFormat="1" applyFont="1" applyFill="1" applyBorder="1" applyAlignment="1" applyProtection="1">
      <alignment horizontal="left" vertical="top"/>
    </xf>
    <xf numFmtId="0" fontId="2" fillId="0" borderId="0" xfId="18" applyFill="1" applyAlignment="1" applyProtection="1">
      <alignment wrapText="1"/>
    </xf>
    <xf numFmtId="0" fontId="30" fillId="13" borderId="0" xfId="18" applyFont="1" applyFill="1" applyAlignment="1" applyProtection="1">
      <alignment vertical="top" wrapText="1"/>
    </xf>
    <xf numFmtId="0" fontId="29" fillId="13" borderId="0" xfId="18" applyFont="1" applyFill="1" applyAlignment="1" applyProtection="1">
      <alignment vertical="top"/>
    </xf>
    <xf numFmtId="0" fontId="2" fillId="0" borderId="0" xfId="18" applyFont="1" applyAlignment="1" applyProtection="1"/>
    <xf numFmtId="0" fontId="29" fillId="0" borderId="0" xfId="18" applyFont="1" applyFill="1" applyAlignment="1" applyProtection="1">
      <alignment vertical="top"/>
    </xf>
    <xf numFmtId="0" fontId="4" fillId="0" borderId="0" xfId="18" applyFont="1" applyAlignment="1" applyProtection="1">
      <alignment horizontal="left" vertical="top"/>
    </xf>
    <xf numFmtId="0" fontId="30" fillId="0" borderId="0" xfId="18" applyFont="1" applyAlignment="1" applyProtection="1">
      <alignment vertical="top" wrapText="1"/>
    </xf>
    <xf numFmtId="0" fontId="2" fillId="0" borderId="0" xfId="18" applyFont="1" applyProtection="1"/>
    <xf numFmtId="0" fontId="26" fillId="0" borderId="0" xfId="18" applyFont="1" applyProtection="1"/>
    <xf numFmtId="0" fontId="4" fillId="0" borderId="0" xfId="18" applyFont="1" applyFill="1" applyBorder="1" applyAlignment="1" applyProtection="1">
      <alignment horizontal="left" vertical="top"/>
    </xf>
    <xf numFmtId="0" fontId="7" fillId="0" borderId="0" xfId="18" applyFont="1" applyFill="1" applyBorder="1" applyAlignment="1" applyProtection="1">
      <alignment horizontal="left" vertical="center"/>
    </xf>
    <xf numFmtId="0" fontId="4" fillId="0" borderId="0" xfId="18" applyFont="1" applyProtection="1"/>
    <xf numFmtId="0" fontId="3" fillId="21" borderId="0" xfId="18" applyFont="1" applyFill="1" applyBorder="1" applyAlignment="1" applyProtection="1">
      <alignment vertical="top"/>
    </xf>
    <xf numFmtId="0" fontId="2" fillId="0" borderId="0" xfId="18" applyAlignment="1" applyProtection="1">
      <alignment horizontal="left" vertical="top"/>
    </xf>
    <xf numFmtId="0" fontId="5" fillId="0" borderId="0" xfId="18" applyFont="1" applyFill="1" applyAlignment="1" applyProtection="1">
      <alignment horizontal="left" vertical="top" wrapText="1"/>
    </xf>
    <xf numFmtId="0" fontId="2" fillId="0" borderId="29" xfId="18" applyBorder="1" applyAlignment="1" applyProtection="1">
      <alignment horizontal="center" vertical="top"/>
    </xf>
    <xf numFmtId="0" fontId="22" fillId="0" borderId="30" xfId="19" applyFont="1" applyBorder="1" applyAlignment="1" applyProtection="1">
      <alignment wrapText="1"/>
    </xf>
    <xf numFmtId="0" fontId="2" fillId="0" borderId="0" xfId="18" applyAlignment="1" applyProtection="1">
      <alignment wrapText="1"/>
    </xf>
    <xf numFmtId="0" fontId="2" fillId="0" borderId="26" xfId="18" applyBorder="1" applyAlignment="1" applyProtection="1">
      <alignment horizontal="center" vertical="top"/>
    </xf>
    <xf numFmtId="0" fontId="2" fillId="0" borderId="30" xfId="18" applyBorder="1" applyProtection="1"/>
    <xf numFmtId="0" fontId="3" fillId="21" borderId="0" xfId="18" applyFont="1" applyFill="1" applyBorder="1" applyAlignment="1" applyProtection="1">
      <alignment horizontal="left"/>
    </xf>
    <xf numFmtId="2" fontId="6" fillId="22" borderId="29" xfId="18" applyNumberFormat="1" applyFont="1" applyFill="1" applyBorder="1" applyAlignment="1" applyProtection="1">
      <alignment horizontal="center" vertical="top"/>
      <protection locked="0"/>
    </xf>
    <xf numFmtId="164" fontId="2" fillId="22" borderId="29" xfId="18" applyNumberFormat="1" applyFill="1" applyBorder="1" applyAlignment="1" applyProtection="1">
      <alignment vertical="top"/>
      <protection locked="0"/>
    </xf>
    <xf numFmtId="164" fontId="7" fillId="22" borderId="29" xfId="18" applyNumberFormat="1" applyFont="1" applyFill="1" applyBorder="1" applyAlignment="1" applyProtection="1">
      <alignment vertical="top"/>
      <protection locked="0"/>
    </xf>
    <xf numFmtId="0" fontId="6" fillId="22" borderId="29" xfId="18" applyNumberFormat="1" applyFont="1" applyFill="1" applyBorder="1" applyAlignment="1" applyProtection="1">
      <alignment vertical="top"/>
      <protection locked="0"/>
    </xf>
    <xf numFmtId="164" fontId="49" fillId="22" borderId="29" xfId="18" applyNumberFormat="1" applyFont="1" applyFill="1" applyBorder="1" applyAlignment="1" applyProtection="1">
      <alignment vertical="top"/>
      <protection locked="0"/>
    </xf>
    <xf numFmtId="14" fontId="2" fillId="22" borderId="29" xfId="18" applyNumberFormat="1" applyFill="1" applyBorder="1" applyAlignment="1" applyProtection="1">
      <alignment horizontal="center" vertical="top" wrapText="1"/>
      <protection locked="0"/>
    </xf>
    <xf numFmtId="0" fontId="2" fillId="22" borderId="29" xfId="18" applyNumberFormat="1" applyFont="1" applyFill="1" applyBorder="1" applyAlignment="1" applyProtection="1">
      <alignment vertical="top" wrapText="1"/>
      <protection locked="0"/>
    </xf>
    <xf numFmtId="0" fontId="2" fillId="22" borderId="29" xfId="18" applyFill="1" applyBorder="1" applyAlignment="1" applyProtection="1">
      <alignment vertical="top" wrapText="1"/>
      <protection locked="0"/>
    </xf>
    <xf numFmtId="14" fontId="2" fillId="22" borderId="29" xfId="18" applyNumberFormat="1" applyFont="1" applyFill="1" applyBorder="1" applyAlignment="1" applyProtection="1">
      <alignment horizontal="center" vertical="top" wrapText="1"/>
      <protection locked="0"/>
    </xf>
    <xf numFmtId="0" fontId="2" fillId="22" borderId="28" xfId="18" applyFill="1" applyBorder="1" applyProtection="1">
      <protection locked="0"/>
    </xf>
    <xf numFmtId="0" fontId="2" fillId="22" borderId="30" xfId="18" applyFill="1" applyBorder="1" applyProtection="1">
      <protection locked="0"/>
    </xf>
    <xf numFmtId="0" fontId="2" fillId="22" borderId="27" xfId="18" applyFill="1" applyBorder="1" applyProtection="1">
      <protection locked="0"/>
    </xf>
    <xf numFmtId="0" fontId="2" fillId="22" borderId="25" xfId="18" applyFill="1" applyBorder="1" applyProtection="1">
      <protection locked="0"/>
    </xf>
    <xf numFmtId="0" fontId="2" fillId="22" borderId="0" xfId="18" applyFill="1" applyBorder="1" applyProtection="1">
      <protection locked="0"/>
    </xf>
    <xf numFmtId="0" fontId="2" fillId="22" borderId="24" xfId="18" applyFill="1" applyBorder="1" applyProtection="1">
      <protection locked="0"/>
    </xf>
    <xf numFmtId="0" fontId="2" fillId="22" borderId="22" xfId="18" applyFill="1" applyBorder="1" applyProtection="1">
      <protection locked="0"/>
    </xf>
    <xf numFmtId="0" fontId="2" fillId="22" borderId="31" xfId="18" applyFill="1" applyBorder="1" applyProtection="1">
      <protection locked="0"/>
    </xf>
    <xf numFmtId="0" fontId="2" fillId="22" borderId="21" xfId="18" applyFill="1" applyBorder="1" applyProtection="1">
      <protection locked="0"/>
    </xf>
    <xf numFmtId="0" fontId="2" fillId="0" borderId="29" xfId="18" applyBorder="1" applyAlignment="1" applyProtection="1"/>
    <xf numFmtId="0" fontId="4" fillId="0" borderId="29" xfId="18" applyFont="1" applyBorder="1" applyAlignment="1" applyProtection="1"/>
    <xf numFmtId="0" fontId="6" fillId="0" borderId="0" xfId="18" applyFont="1" applyAlignment="1" applyProtection="1">
      <alignment horizontal="center" vertical="top" wrapText="1"/>
    </xf>
    <xf numFmtId="0" fontId="6" fillId="13" borderId="8" xfId="18" applyFont="1" applyFill="1" applyBorder="1" applyAlignment="1" applyProtection="1">
      <alignment horizontal="center" vertical="top" wrapText="1"/>
    </xf>
    <xf numFmtId="0" fontId="2" fillId="0" borderId="0" xfId="18" applyAlignment="1" applyProtection="1">
      <alignment vertical="top"/>
    </xf>
    <xf numFmtId="0" fontId="3" fillId="21" borderId="0" xfId="18" applyFont="1" applyFill="1" applyBorder="1" applyAlignment="1" applyProtection="1">
      <alignment horizontal="left" vertical="top"/>
    </xf>
    <xf numFmtId="0" fontId="3" fillId="13" borderId="0" xfId="18" quotePrefix="1" applyFont="1" applyFill="1" applyBorder="1" applyAlignment="1" applyProtection="1">
      <alignment horizontal="left" vertical="top"/>
    </xf>
    <xf numFmtId="164" fontId="2" fillId="0" borderId="0" xfId="18" applyNumberFormat="1" applyAlignment="1" applyProtection="1"/>
    <xf numFmtId="0" fontId="2" fillId="0" borderId="0" xfId="18" applyAlignment="1" applyProtection="1"/>
    <xf numFmtId="0" fontId="6" fillId="0" borderId="0" xfId="18" applyFont="1" applyProtection="1"/>
    <xf numFmtId="0" fontId="6" fillId="13" borderId="0" xfId="18" applyFont="1" applyFill="1" applyAlignment="1" applyProtection="1">
      <alignment vertical="top"/>
    </xf>
    <xf numFmtId="164" fontId="6" fillId="22" borderId="29" xfId="18" applyNumberFormat="1" applyFont="1" applyFill="1" applyBorder="1" applyAlignment="1" applyProtection="1">
      <alignment horizontal="right" vertical="center"/>
      <protection locked="0"/>
    </xf>
    <xf numFmtId="0" fontId="6" fillId="22" borderId="29" xfId="18" applyFont="1" applyFill="1" applyBorder="1" applyAlignment="1" applyProtection="1">
      <alignment horizontal="left" vertical="center"/>
      <protection locked="0"/>
    </xf>
    <xf numFmtId="0" fontId="6" fillId="0" borderId="0" xfId="18" applyFont="1" applyAlignment="1" applyProtection="1">
      <alignment vertical="top"/>
    </xf>
    <xf numFmtId="0" fontId="4" fillId="0" borderId="0" xfId="18" applyFont="1" applyAlignment="1" applyProtection="1">
      <alignment vertical="top"/>
    </xf>
    <xf numFmtId="0" fontId="2" fillId="0" borderId="0" xfId="18" applyFont="1" applyAlignment="1" applyProtection="1">
      <alignment vertical="top"/>
    </xf>
    <xf numFmtId="0" fontId="7" fillId="0" borderId="0" xfId="18" applyFont="1" applyAlignment="1" applyProtection="1">
      <alignment vertical="top" wrapText="1"/>
    </xf>
    <xf numFmtId="0" fontId="5" fillId="0" borderId="0" xfId="18" applyFont="1" applyAlignment="1" applyProtection="1">
      <alignment vertical="top"/>
    </xf>
    <xf numFmtId="0" fontId="6" fillId="0" borderId="0" xfId="18" applyFont="1" applyBorder="1" applyAlignment="1" applyProtection="1">
      <alignment vertical="top" wrapText="1"/>
    </xf>
    <xf numFmtId="0" fontId="2" fillId="0" borderId="0" xfId="18" applyFill="1" applyAlignment="1" applyProtection="1">
      <alignment vertical="top"/>
    </xf>
    <xf numFmtId="0" fontId="4" fillId="13" borderId="0" xfId="18" applyFont="1" applyFill="1" applyAlignment="1" applyProtection="1">
      <alignment vertical="top"/>
    </xf>
    <xf numFmtId="0" fontId="2" fillId="0" borderId="0" xfId="18" applyBorder="1" applyAlignment="1" applyProtection="1">
      <alignment horizontal="center"/>
    </xf>
    <xf numFmtId="0" fontId="2" fillId="0" borderId="0" xfId="18" applyBorder="1" applyProtection="1"/>
    <xf numFmtId="0" fontId="6" fillId="0" borderId="0" xfId="18" applyFont="1" applyBorder="1" applyProtection="1"/>
    <xf numFmtId="0" fontId="2" fillId="13" borderId="8" xfId="18" applyNumberFormat="1" applyFont="1" applyFill="1" applyBorder="1" applyAlignment="1" applyProtection="1">
      <alignment vertical="top"/>
    </xf>
    <xf numFmtId="0" fontId="2" fillId="13" borderId="32" xfId="18" applyNumberFormat="1" applyFont="1" applyFill="1" applyBorder="1" applyAlignment="1" applyProtection="1">
      <alignment vertical="top"/>
    </xf>
    <xf numFmtId="0" fontId="2" fillId="0" borderId="0" xfId="18" applyAlignment="1" applyProtection="1">
      <alignment vertical="center"/>
    </xf>
    <xf numFmtId="0" fontId="4" fillId="0" borderId="0" xfId="18" applyFont="1" applyFill="1" applyAlignment="1" applyProtection="1">
      <alignment vertical="center"/>
    </xf>
    <xf numFmtId="0" fontId="2" fillId="0" borderId="0" xfId="18" applyFont="1" applyAlignment="1" applyProtection="1">
      <alignment vertical="center"/>
    </xf>
    <xf numFmtId="0" fontId="30" fillId="0" borderId="0" xfId="18" applyFont="1" applyFill="1" applyAlignment="1" applyProtection="1">
      <alignment vertical="top" wrapText="1"/>
    </xf>
    <xf numFmtId="0" fontId="4" fillId="0" borderId="0" xfId="18" applyFont="1" applyFill="1" applyAlignment="1" applyProtection="1">
      <alignment horizontal="left" vertical="top"/>
    </xf>
    <xf numFmtId="0" fontId="6" fillId="0" borderId="0" xfId="18" applyNumberFormat="1" applyFont="1" applyFill="1" applyBorder="1" applyAlignment="1" applyProtection="1">
      <alignment horizontal="left" vertical="top"/>
    </xf>
    <xf numFmtId="0" fontId="4" fillId="13" borderId="0" xfId="18" applyFont="1" applyFill="1" applyBorder="1" applyAlignment="1" applyProtection="1">
      <alignment horizontal="left" vertical="top"/>
    </xf>
    <xf numFmtId="0" fontId="2" fillId="26" borderId="29" xfId="18" applyFont="1" applyFill="1" applyBorder="1" applyAlignment="1" applyProtection="1">
      <alignment vertical="top"/>
    </xf>
    <xf numFmtId="164" fontId="6" fillId="27" borderId="29" xfId="18" applyNumberFormat="1" applyFont="1" applyFill="1" applyBorder="1" applyAlignment="1" applyProtection="1">
      <alignment horizontal="center" vertical="top"/>
    </xf>
    <xf numFmtId="0" fontId="2" fillId="26" borderId="0" xfId="18" applyFill="1" applyAlignment="1" applyProtection="1">
      <alignment vertical="top"/>
    </xf>
    <xf numFmtId="0" fontId="2" fillId="26" borderId="0" xfId="18" applyFont="1" applyFill="1" applyAlignment="1" applyProtection="1">
      <alignment vertical="top"/>
    </xf>
    <xf numFmtId="0" fontId="6" fillId="0" borderId="0" xfId="18" applyFont="1" applyBorder="1" applyAlignment="1" applyProtection="1">
      <alignment vertical="top"/>
    </xf>
    <xf numFmtId="0" fontId="2" fillId="0" borderId="0" xfId="18" applyBorder="1" applyAlignment="1" applyProtection="1">
      <alignment vertical="top"/>
    </xf>
    <xf numFmtId="0" fontId="2" fillId="0" borderId="0" xfId="18" applyBorder="1" applyAlignment="1" applyProtection="1">
      <alignment horizontal="center" vertical="top"/>
    </xf>
    <xf numFmtId="0" fontId="2" fillId="26" borderId="20" xfId="18" applyFont="1" applyFill="1" applyBorder="1" applyAlignment="1" applyProtection="1">
      <alignment horizontal="center" vertical="top" wrapText="1"/>
    </xf>
    <xf numFmtId="0" fontId="2" fillId="26" borderId="26" xfId="18" applyFont="1" applyFill="1" applyBorder="1" applyAlignment="1" applyProtection="1">
      <alignment horizontal="center" vertical="top"/>
    </xf>
    <xf numFmtId="0" fontId="25" fillId="0" borderId="0" xfId="18" applyFont="1" applyAlignment="1" applyProtection="1">
      <alignment vertical="top"/>
    </xf>
    <xf numFmtId="0" fontId="2" fillId="26" borderId="0" xfId="18" applyFill="1" applyAlignment="1" applyProtection="1">
      <alignment vertical="top" wrapText="1"/>
    </xf>
    <xf numFmtId="0" fontId="43" fillId="26" borderId="0" xfId="18" applyFont="1" applyFill="1" applyAlignment="1" applyProtection="1">
      <alignment horizontal="left" vertical="top" wrapText="1"/>
    </xf>
    <xf numFmtId="0" fontId="57" fillId="13" borderId="33" xfId="18" applyFont="1" applyFill="1" applyBorder="1" applyAlignment="1" applyProtection="1">
      <alignment vertical="top" wrapText="1"/>
    </xf>
    <xf numFmtId="0" fontId="5" fillId="0" borderId="0" xfId="18" applyFont="1" applyAlignment="1" applyProtection="1">
      <alignment horizontal="left" vertical="top"/>
    </xf>
    <xf numFmtId="2" fontId="7" fillId="0" borderId="29" xfId="18" applyNumberFormat="1" applyFont="1" applyBorder="1" applyAlignment="1" applyProtection="1">
      <alignment horizontal="center" vertical="top"/>
    </xf>
    <xf numFmtId="2" fontId="43" fillId="0" borderId="29" xfId="18" applyNumberFormat="1" applyFont="1" applyBorder="1" applyAlignment="1" applyProtection="1">
      <alignment horizontal="center" vertical="top"/>
    </xf>
    <xf numFmtId="0" fontId="2" fillId="26" borderId="0" xfId="18" applyFill="1" applyAlignment="1" applyProtection="1">
      <alignment vertical="center"/>
    </xf>
    <xf numFmtId="164" fontId="4" fillId="17" borderId="34" xfId="18" applyNumberFormat="1" applyFont="1" applyFill="1" applyBorder="1" applyAlignment="1" applyProtection="1">
      <alignment vertical="center"/>
    </xf>
    <xf numFmtId="0" fontId="2" fillId="0" borderId="0" xfId="18" applyFont="1" applyFill="1" applyAlignment="1" applyProtection="1">
      <alignment vertical="center"/>
    </xf>
    <xf numFmtId="0" fontId="2" fillId="26" borderId="0" xfId="18" applyFont="1" applyFill="1" applyAlignment="1" applyProtection="1">
      <alignment vertical="center"/>
    </xf>
    <xf numFmtId="164" fontId="2" fillId="17" borderId="29" xfId="18" applyNumberFormat="1" applyFont="1" applyFill="1" applyBorder="1" applyAlignment="1" applyProtection="1">
      <alignment vertical="center"/>
    </xf>
    <xf numFmtId="164" fontId="2" fillId="0" borderId="0" xfId="18" applyNumberFormat="1" applyFill="1" applyBorder="1" applyAlignment="1" applyProtection="1">
      <alignment vertical="top"/>
    </xf>
    <xf numFmtId="0" fontId="10" fillId="13" borderId="0" xfId="18" applyNumberFormat="1" applyFont="1" applyFill="1" applyAlignment="1" applyProtection="1">
      <alignment vertical="top"/>
    </xf>
    <xf numFmtId="0" fontId="2" fillId="0" borderId="0" xfId="18" applyNumberFormat="1" applyAlignment="1" applyProtection="1">
      <alignment vertical="top"/>
    </xf>
    <xf numFmtId="0" fontId="3" fillId="21" borderId="0" xfId="18" applyNumberFormat="1" applyFont="1" applyFill="1" applyBorder="1" applyAlignment="1" applyProtection="1">
      <alignment vertical="top"/>
    </xf>
    <xf numFmtId="0" fontId="4" fillId="0" borderId="0" xfId="18" applyNumberFormat="1" applyFont="1" applyAlignment="1" applyProtection="1">
      <alignment vertical="top"/>
    </xf>
    <xf numFmtId="0" fontId="7" fillId="0" borderId="21" xfId="18" applyNumberFormat="1" applyFont="1" applyBorder="1" applyAlignment="1" applyProtection="1">
      <alignment vertical="top"/>
    </xf>
    <xf numFmtId="0" fontId="7" fillId="0" borderId="22" xfId="18" applyNumberFormat="1" applyFont="1" applyBorder="1" applyAlignment="1" applyProtection="1">
      <alignment vertical="top"/>
    </xf>
    <xf numFmtId="0" fontId="55" fillId="0" borderId="0" xfId="18" applyNumberFormat="1" applyFont="1" applyAlignment="1" applyProtection="1">
      <alignment vertical="top"/>
    </xf>
    <xf numFmtId="0" fontId="7" fillId="0" borderId="27" xfId="18" applyNumberFormat="1" applyFont="1" applyBorder="1" applyAlignment="1" applyProtection="1">
      <alignment vertical="top"/>
    </xf>
    <xf numFmtId="0" fontId="7" fillId="0" borderId="28" xfId="18" applyNumberFormat="1" applyFont="1" applyBorder="1" applyAlignment="1" applyProtection="1">
      <alignment vertical="top"/>
    </xf>
    <xf numFmtId="0" fontId="7" fillId="0" borderId="29" xfId="18" applyNumberFormat="1" applyFont="1" applyFill="1" applyBorder="1" applyAlignment="1" applyProtection="1">
      <alignment horizontal="center" vertical="top" wrapText="1"/>
    </xf>
    <xf numFmtId="0" fontId="56" fillId="0" borderId="29" xfId="18" applyNumberFormat="1" applyFont="1" applyFill="1" applyBorder="1" applyAlignment="1" applyProtection="1">
      <alignment horizontal="center" vertical="top" wrapText="1"/>
    </xf>
    <xf numFmtId="0" fontId="2" fillId="0" borderId="0" xfId="18" applyNumberFormat="1" applyAlignment="1" applyProtection="1">
      <alignment horizontal="center" vertical="top"/>
    </xf>
    <xf numFmtId="0" fontId="5" fillId="0" borderId="0" xfId="18" applyNumberFormat="1" applyFont="1" applyAlignment="1" applyProtection="1">
      <alignment vertical="top"/>
    </xf>
    <xf numFmtId="0" fontId="7" fillId="0" borderId="7" xfId="18" applyNumberFormat="1" applyFont="1" applyBorder="1" applyAlignment="1" applyProtection="1">
      <alignment vertical="top"/>
    </xf>
    <xf numFmtId="0" fontId="7" fillId="0" borderId="8" xfId="18" applyNumberFormat="1" applyFont="1" applyBorder="1" applyAlignment="1" applyProtection="1">
      <alignment vertical="top"/>
    </xf>
    <xf numFmtId="0" fontId="49" fillId="0" borderId="7" xfId="18" applyNumberFormat="1" applyFont="1" applyBorder="1" applyAlignment="1" applyProtection="1">
      <alignment vertical="top"/>
    </xf>
    <xf numFmtId="0" fontId="2" fillId="0" borderId="8" xfId="18" applyNumberFormat="1" applyFont="1" applyBorder="1" applyAlignment="1" applyProtection="1">
      <alignment vertical="top"/>
    </xf>
    <xf numFmtId="0" fontId="49" fillId="0" borderId="7" xfId="18" applyNumberFormat="1" applyFont="1" applyFill="1" applyBorder="1" applyAlignment="1" applyProtection="1">
      <alignment vertical="top"/>
    </xf>
    <xf numFmtId="0" fontId="25" fillId="0" borderId="29" xfId="18" applyNumberFormat="1" applyFont="1" applyBorder="1" applyAlignment="1" applyProtection="1">
      <alignment vertical="top"/>
    </xf>
    <xf numFmtId="0" fontId="7" fillId="0" borderId="29" xfId="18" applyNumberFormat="1" applyFont="1" applyBorder="1" applyAlignment="1" applyProtection="1">
      <alignment horizontal="center" vertical="top" wrapText="1"/>
    </xf>
    <xf numFmtId="0" fontId="6" fillId="0" borderId="7" xfId="18" applyNumberFormat="1" applyFont="1" applyFill="1" applyBorder="1" applyAlignment="1" applyProtection="1">
      <alignment vertical="top"/>
    </xf>
    <xf numFmtId="0" fontId="6" fillId="0" borderId="32" xfId="18" applyNumberFormat="1" applyFont="1" applyFill="1" applyBorder="1" applyAlignment="1" applyProtection="1">
      <alignment vertical="top"/>
    </xf>
    <xf numFmtId="164" fontId="7" fillId="0" borderId="32" xfId="18" applyNumberFormat="1" applyFont="1" applyFill="1" applyBorder="1" applyAlignment="1" applyProtection="1">
      <alignment vertical="top"/>
    </xf>
    <xf numFmtId="164" fontId="7" fillId="0" borderId="8" xfId="18" applyNumberFormat="1" applyFont="1" applyFill="1" applyBorder="1" applyAlignment="1" applyProtection="1">
      <alignment vertical="top"/>
    </xf>
    <xf numFmtId="0" fontId="2" fillId="0" borderId="0" xfId="18" applyNumberFormat="1" applyBorder="1" applyAlignment="1" applyProtection="1">
      <alignment vertical="top"/>
    </xf>
    <xf numFmtId="0" fontId="25" fillId="0" borderId="31" xfId="18" applyNumberFormat="1" applyFont="1" applyBorder="1" applyAlignment="1" applyProtection="1">
      <alignment vertical="top"/>
    </xf>
    <xf numFmtId="0" fontId="2" fillId="0" borderId="31" xfId="18" applyNumberFormat="1" applyBorder="1" applyAlignment="1" applyProtection="1">
      <alignment vertical="top"/>
    </xf>
    <xf numFmtId="0" fontId="25" fillId="0" borderId="0" xfId="18" applyNumberFormat="1" applyFont="1" applyBorder="1" applyAlignment="1" applyProtection="1">
      <alignment vertical="top"/>
    </xf>
    <xf numFmtId="0" fontId="4" fillId="0" borderId="35" xfId="18" applyFont="1" applyBorder="1" applyAlignment="1" applyProtection="1">
      <alignment vertical="top"/>
    </xf>
    <xf numFmtId="0" fontId="2" fillId="0" borderId="8" xfId="18" applyBorder="1" applyAlignment="1" applyProtection="1">
      <alignment vertical="center"/>
    </xf>
    <xf numFmtId="165" fontId="7" fillId="25" borderId="29" xfId="18" applyNumberFormat="1" applyFont="1" applyFill="1" applyBorder="1" applyAlignment="1" applyProtection="1">
      <alignment horizontal="center" vertical="top"/>
    </xf>
    <xf numFmtId="164" fontId="6" fillId="25" borderId="29" xfId="18" applyNumberFormat="1" applyFont="1" applyFill="1" applyBorder="1" applyAlignment="1" applyProtection="1">
      <alignment vertical="top"/>
    </xf>
    <xf numFmtId="2" fontId="6" fillId="0" borderId="29" xfId="18" applyNumberFormat="1" applyFont="1" applyBorder="1" applyAlignment="1" applyProtection="1">
      <alignment horizontal="center" vertical="top"/>
    </xf>
    <xf numFmtId="2" fontId="43" fillId="22" borderId="29" xfId="18" applyNumberFormat="1" applyFont="1" applyFill="1" applyBorder="1" applyAlignment="1" applyProtection="1">
      <alignment horizontal="center" vertical="top"/>
      <protection locked="0"/>
    </xf>
    <xf numFmtId="2" fontId="7" fillId="22" borderId="29" xfId="18" applyNumberFormat="1" applyFont="1" applyFill="1" applyBorder="1" applyAlignment="1" applyProtection="1">
      <alignment horizontal="center" vertical="top"/>
      <protection locked="0"/>
    </xf>
    <xf numFmtId="0" fontId="2" fillId="0" borderId="29" xfId="18" applyBorder="1" applyAlignment="1" applyProtection="1">
      <alignment vertical="center"/>
    </xf>
    <xf numFmtId="0" fontId="0" fillId="13" borderId="0" xfId="0" applyFill="1" applyBorder="1" applyAlignment="1" applyProtection="1">
      <alignment vertical="top"/>
    </xf>
    <xf numFmtId="0" fontId="2" fillId="26" borderId="0" xfId="18" quotePrefix="1" applyFont="1" applyFill="1" applyAlignment="1" applyProtection="1">
      <alignment vertical="top"/>
    </xf>
    <xf numFmtId="0" fontId="2" fillId="26" borderId="34" xfId="18" applyFont="1" applyFill="1" applyBorder="1" applyAlignment="1" applyProtection="1">
      <alignment vertical="top"/>
    </xf>
    <xf numFmtId="0" fontId="2" fillId="25" borderId="0" xfId="0" applyFont="1" applyFill="1" applyProtection="1"/>
    <xf numFmtId="0" fontId="3" fillId="21" borderId="0" xfId="18" applyNumberFormat="1" applyFont="1" applyFill="1" applyBorder="1" applyAlignment="1" applyProtection="1">
      <alignment horizontal="center" vertical="top"/>
    </xf>
    <xf numFmtId="0" fontId="2" fillId="28" borderId="29" xfId="18" applyFont="1" applyFill="1" applyBorder="1" applyAlignment="1" applyProtection="1">
      <alignment vertical="top" wrapText="1"/>
      <protection locked="0"/>
    </xf>
    <xf numFmtId="164" fontId="7" fillId="25" borderId="29" xfId="18" applyNumberFormat="1" applyFont="1" applyFill="1" applyBorder="1" applyAlignment="1" applyProtection="1">
      <alignment vertical="top"/>
    </xf>
    <xf numFmtId="164" fontId="7" fillId="25" borderId="29" xfId="18" quotePrefix="1" applyNumberFormat="1" applyFont="1" applyFill="1" applyBorder="1" applyAlignment="1" applyProtection="1">
      <alignment vertical="top"/>
    </xf>
    <xf numFmtId="164" fontId="2" fillId="17" borderId="29" xfId="18" applyNumberFormat="1" applyFill="1" applyBorder="1" applyAlignment="1" applyProtection="1">
      <alignment vertical="top"/>
    </xf>
    <xf numFmtId="164" fontId="2" fillId="25" borderId="29" xfId="18" applyNumberFormat="1" applyFill="1" applyBorder="1" applyAlignment="1" applyProtection="1">
      <alignment vertical="top"/>
    </xf>
    <xf numFmtId="0" fontId="2" fillId="27" borderId="24" xfId="18" applyNumberFormat="1" applyFill="1" applyBorder="1" applyAlignment="1" applyProtection="1">
      <alignment vertical="top"/>
    </xf>
    <xf numFmtId="164" fontId="25" fillId="25" borderId="29" xfId="18" applyNumberFormat="1" applyFont="1" applyFill="1" applyBorder="1" applyAlignment="1" applyProtection="1">
      <alignment vertical="top"/>
    </xf>
    <xf numFmtId="0" fontId="4" fillId="28" borderId="29" xfId="18" applyFont="1" applyFill="1" applyBorder="1" applyAlignment="1" applyProtection="1">
      <alignment horizontal="center" vertical="top"/>
      <protection locked="0"/>
    </xf>
    <xf numFmtId="164" fontId="7" fillId="25" borderId="29" xfId="18" applyNumberFormat="1" applyFont="1" applyFill="1" applyBorder="1" applyAlignment="1" applyProtection="1">
      <alignment vertical="center"/>
    </xf>
    <xf numFmtId="0" fontId="0" fillId="0" borderId="0" xfId="0" applyBorder="1" applyAlignment="1" applyProtection="1">
      <alignment vertical="top"/>
    </xf>
    <xf numFmtId="0" fontId="28" fillId="0" borderId="0" xfId="0" applyFont="1" applyAlignment="1" applyProtection="1">
      <alignment vertical="top"/>
    </xf>
    <xf numFmtId="0" fontId="23" fillId="0" borderId="0" xfId="0" applyFont="1" applyAlignment="1" applyProtection="1">
      <alignment horizontal="center" vertical="top"/>
    </xf>
    <xf numFmtId="0" fontId="0" fillId="13" borderId="0" xfId="0" applyFill="1" applyAlignment="1" applyProtection="1">
      <alignment vertical="top"/>
    </xf>
    <xf numFmtId="0" fontId="0" fillId="17" borderId="37" xfId="0" applyFill="1" applyBorder="1" applyAlignment="1" applyProtection="1">
      <alignment vertical="top"/>
    </xf>
    <xf numFmtId="0" fontId="0" fillId="17" borderId="38" xfId="0" applyFill="1" applyBorder="1" applyAlignment="1" applyProtection="1">
      <alignment vertical="top"/>
    </xf>
    <xf numFmtId="0" fontId="0" fillId="17" borderId="32" xfId="0" applyFill="1" applyBorder="1" applyAlignment="1" applyProtection="1">
      <alignment vertical="top"/>
    </xf>
    <xf numFmtId="0" fontId="0" fillId="17" borderId="39" xfId="0" applyFill="1" applyBorder="1" applyAlignment="1" applyProtection="1">
      <alignment vertical="top"/>
    </xf>
    <xf numFmtId="0" fontId="4" fillId="25" borderId="34" xfId="0" applyFont="1" applyFill="1" applyBorder="1" applyAlignment="1" applyProtection="1">
      <alignment horizontal="center" vertical="top"/>
    </xf>
    <xf numFmtId="0" fontId="4" fillId="13" borderId="0" xfId="0" applyNumberFormat="1" applyFont="1" applyFill="1" applyBorder="1" applyAlignment="1" applyProtection="1">
      <alignment vertical="top"/>
    </xf>
    <xf numFmtId="0" fontId="58" fillId="17" borderId="8" xfId="0" applyNumberFormat="1" applyFont="1" applyFill="1" applyBorder="1" applyAlignment="1" applyProtection="1">
      <alignment vertical="top"/>
    </xf>
    <xf numFmtId="0" fontId="0" fillId="0" borderId="42" xfId="0" applyBorder="1" applyAlignment="1" applyProtection="1">
      <alignment vertical="top"/>
    </xf>
    <xf numFmtId="0" fontId="0" fillId="0" borderId="36" xfId="0" applyBorder="1" applyAlignment="1" applyProtection="1">
      <alignment vertical="top"/>
    </xf>
    <xf numFmtId="0" fontId="0" fillId="0" borderId="37" xfId="0" applyBorder="1" applyAlignment="1" applyProtection="1">
      <alignment vertical="top"/>
    </xf>
    <xf numFmtId="0" fontId="0" fillId="0" borderId="35" xfId="0" applyBorder="1" applyAlignment="1" applyProtection="1">
      <alignment vertical="top"/>
    </xf>
    <xf numFmtId="14" fontId="0" fillId="0" borderId="32" xfId="0" applyNumberFormat="1" applyBorder="1" applyAlignment="1" applyProtection="1">
      <alignment horizontal="left" vertical="top"/>
    </xf>
    <xf numFmtId="0" fontId="0" fillId="0" borderId="32" xfId="0" applyBorder="1" applyAlignment="1" applyProtection="1">
      <alignment vertical="top"/>
    </xf>
    <xf numFmtId="0" fontId="0" fillId="0" borderId="40" xfId="0" applyBorder="1" applyAlignment="1" applyProtection="1">
      <alignment vertical="top"/>
    </xf>
    <xf numFmtId="0" fontId="0" fillId="0" borderId="41" xfId="0" applyBorder="1" applyAlignment="1" applyProtection="1">
      <alignment vertical="top"/>
    </xf>
    <xf numFmtId="0" fontId="2" fillId="26" borderId="0" xfId="18" applyFont="1" applyFill="1" applyProtection="1"/>
    <xf numFmtId="0" fontId="2" fillId="26" borderId="0" xfId="18" applyFill="1" applyProtection="1"/>
    <xf numFmtId="0" fontId="41" fillId="13" borderId="0" xfId="0" applyFont="1" applyFill="1" applyAlignment="1" applyProtection="1">
      <alignment horizontal="left" vertical="top" wrapText="1"/>
    </xf>
    <xf numFmtId="0" fontId="47" fillId="13" borderId="0" xfId="0" applyFont="1" applyFill="1" applyAlignment="1" applyProtection="1">
      <alignment horizontal="left" vertical="top" wrapText="1"/>
    </xf>
    <xf numFmtId="0" fontId="52" fillId="13" borderId="0" xfId="0" applyFont="1" applyFill="1" applyAlignment="1" applyProtection="1">
      <alignment horizontal="left" vertical="top" wrapText="1" indent="2"/>
    </xf>
    <xf numFmtId="0" fontId="50" fillId="15" borderId="0" xfId="0" applyNumberFormat="1" applyFont="1" applyFill="1" applyAlignment="1" applyProtection="1">
      <alignment horizontal="left" vertical="center" wrapText="1"/>
    </xf>
    <xf numFmtId="0" fontId="5" fillId="13" borderId="0" xfId="18" applyFont="1" applyFill="1" applyAlignment="1" applyProtection="1">
      <alignment horizontal="left" vertical="top" wrapText="1"/>
    </xf>
    <xf numFmtId="0" fontId="11" fillId="13" borderId="0" xfId="18" applyFont="1" applyFill="1" applyAlignment="1" applyProtection="1">
      <alignment horizontal="left" vertical="top" wrapText="1"/>
    </xf>
    <xf numFmtId="0" fontId="5" fillId="0" borderId="0" xfId="18" applyFont="1" applyAlignment="1" applyProtection="1">
      <alignment horizontal="left" vertical="top" wrapText="1"/>
    </xf>
    <xf numFmtId="0" fontId="11" fillId="13" borderId="0" xfId="18" applyFont="1" applyFill="1" applyBorder="1" applyAlignment="1" applyProtection="1">
      <alignment horizontal="left" vertical="top" wrapText="1"/>
    </xf>
    <xf numFmtId="0" fontId="27" fillId="0" borderId="0" xfId="0" applyFont="1" applyAlignment="1" applyProtection="1">
      <alignment horizontal="left" vertical="top" wrapText="1"/>
    </xf>
    <xf numFmtId="0" fontId="4" fillId="0" borderId="0" xfId="0" applyFont="1" applyAlignment="1" applyProtection="1">
      <alignment horizontal="left" vertical="top" wrapText="1"/>
    </xf>
    <xf numFmtId="0" fontId="10" fillId="13" borderId="0" xfId="18" applyFont="1" applyFill="1" applyAlignment="1" applyProtection="1">
      <alignment horizontal="left" vertical="top" wrapText="1"/>
    </xf>
    <xf numFmtId="0" fontId="11" fillId="13" borderId="0" xfId="0" applyFont="1" applyFill="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2" fillId="17" borderId="0" xfId="0" applyFont="1" applyFill="1" applyAlignment="1" applyProtection="1">
      <alignment horizontal="left"/>
    </xf>
    <xf numFmtId="0" fontId="4" fillId="13" borderId="0" xfId="0" applyNumberFormat="1" applyFont="1" applyFill="1" applyBorder="1" applyAlignment="1" applyProtection="1">
      <alignment horizontal="left" vertical="top"/>
    </xf>
    <xf numFmtId="0" fontId="33" fillId="13" borderId="0" xfId="0" applyNumberFormat="1" applyFont="1" applyFill="1" applyBorder="1" applyAlignment="1" applyProtection="1">
      <alignment horizontal="left" vertical="top"/>
    </xf>
    <xf numFmtId="0" fontId="67" fillId="13" borderId="0" xfId="0" applyNumberFormat="1" applyFont="1" applyFill="1" applyAlignment="1" applyProtection="1">
      <alignment horizontal="left" vertical="top" wrapText="1"/>
    </xf>
    <xf numFmtId="0" fontId="4" fillId="0" borderId="0" xfId="18" applyFont="1" applyAlignment="1" applyProtection="1">
      <alignment horizontal="left"/>
    </xf>
    <xf numFmtId="0" fontId="57" fillId="13" borderId="33" xfId="18" applyFont="1" applyFill="1" applyBorder="1" applyAlignment="1" applyProtection="1">
      <alignment horizontal="left" vertical="top" wrapText="1"/>
    </xf>
    <xf numFmtId="0" fontId="11" fillId="13" borderId="33" xfId="0" applyFont="1" applyFill="1" applyBorder="1" applyAlignment="1" applyProtection="1">
      <alignment horizontal="left" vertical="top" wrapText="1"/>
    </xf>
    <xf numFmtId="0" fontId="4" fillId="13" borderId="7" xfId="18" applyFont="1" applyFill="1" applyBorder="1" applyAlignment="1" applyProtection="1">
      <alignment horizontal="left" vertical="top" wrapText="1"/>
    </xf>
    <xf numFmtId="0" fontId="2" fillId="13" borderId="7" xfId="18" applyFont="1" applyFill="1" applyBorder="1" applyAlignment="1" applyProtection="1">
      <alignment horizontal="left" vertical="top" wrapText="1"/>
    </xf>
    <xf numFmtId="0" fontId="7" fillId="0" borderId="7" xfId="18" applyFont="1" applyBorder="1" applyAlignment="1" applyProtection="1">
      <alignment horizontal="left" vertical="top" wrapText="1"/>
    </xf>
    <xf numFmtId="0" fontId="7" fillId="0" borderId="7" xfId="18" applyFont="1" applyBorder="1" applyAlignment="1" applyProtection="1">
      <alignment horizontal="left" vertical="top"/>
    </xf>
    <xf numFmtId="0" fontId="6" fillId="0" borderId="7" xfId="18" applyFont="1" applyBorder="1" applyAlignment="1" applyProtection="1">
      <alignment horizontal="left" vertical="top"/>
    </xf>
    <xf numFmtId="0" fontId="46" fillId="0" borderId="0" xfId="18" applyFont="1" applyAlignment="1" applyProtection="1">
      <alignment horizontal="left" vertical="top" wrapText="1"/>
    </xf>
    <xf numFmtId="0" fontId="10" fillId="13" borderId="0" xfId="18" applyNumberFormat="1" applyFont="1" applyFill="1" applyAlignment="1" applyProtection="1">
      <alignment horizontal="left" vertical="top"/>
    </xf>
    <xf numFmtId="0" fontId="4" fillId="0" borderId="0" xfId="18" applyNumberFormat="1" applyFont="1" applyAlignment="1" applyProtection="1">
      <alignment horizontal="left" vertical="top" wrapText="1"/>
    </xf>
    <xf numFmtId="0" fontId="2" fillId="0" borderId="0" xfId="18" applyNumberFormat="1" applyAlignment="1" applyProtection="1">
      <alignment horizontal="left" vertical="top"/>
    </xf>
    <xf numFmtId="0" fontId="5" fillId="0" borderId="0" xfId="18" applyNumberFormat="1" applyFont="1" applyAlignment="1" applyProtection="1">
      <alignment horizontal="left" vertical="top"/>
    </xf>
    <xf numFmtId="0" fontId="7" fillId="0" borderId="7" xfId="18" applyNumberFormat="1" applyFont="1" applyBorder="1" applyAlignment="1" applyProtection="1">
      <alignment horizontal="left" vertical="top" wrapText="1"/>
    </xf>
    <xf numFmtId="0" fontId="4" fillId="0" borderId="0" xfId="18" applyNumberFormat="1" applyFont="1" applyFill="1" applyAlignment="1" applyProtection="1">
      <alignment horizontal="left" vertical="top" wrapText="1"/>
    </xf>
    <xf numFmtId="0" fontId="6" fillId="0" borderId="7" xfId="18" applyNumberFormat="1" applyFont="1" applyFill="1" applyBorder="1" applyAlignment="1" applyProtection="1">
      <alignment horizontal="left" vertical="top"/>
    </xf>
    <xf numFmtId="0" fontId="4" fillId="0" borderId="0" xfId="18" applyFont="1" applyFill="1" applyBorder="1" applyAlignment="1" applyProtection="1">
      <alignment horizontal="left" vertical="top" wrapText="1"/>
    </xf>
    <xf numFmtId="0" fontId="7" fillId="0" borderId="7" xfId="18" applyFont="1" applyFill="1" applyBorder="1" applyAlignment="1" applyProtection="1">
      <alignment horizontal="left" vertical="top" wrapText="1"/>
    </xf>
    <xf numFmtId="0" fontId="4" fillId="0" borderId="0" xfId="18" applyFont="1" applyBorder="1" applyAlignment="1" applyProtection="1">
      <alignment horizontal="left" vertical="top" wrapText="1"/>
    </xf>
    <xf numFmtId="0" fontId="2" fillId="25" borderId="0" xfId="0" applyFont="1" applyFill="1" applyAlignment="1" applyProtection="1">
      <alignment horizontal="left"/>
    </xf>
    <xf numFmtId="0" fontId="2" fillId="28" borderId="8" xfId="18" applyFont="1" applyFill="1" applyBorder="1" applyAlignment="1" applyProtection="1">
      <alignment vertical="top" wrapText="1"/>
      <protection locked="0"/>
    </xf>
    <xf numFmtId="0" fontId="68" fillId="25" borderId="0" xfId="0" applyFont="1" applyFill="1" applyAlignment="1" applyProtection="1">
      <alignment vertical="center"/>
    </xf>
    <xf numFmtId="0" fontId="69" fillId="0" borderId="0" xfId="0" applyFont="1" applyAlignment="1" applyProtection="1">
      <alignment vertical="center" wrapText="1"/>
    </xf>
    <xf numFmtId="0" fontId="10" fillId="29" borderId="0" xfId="0" applyFont="1" applyFill="1" applyAlignment="1" applyProtection="1">
      <alignment vertical="center" wrapText="1"/>
    </xf>
    <xf numFmtId="0" fontId="2" fillId="0" borderId="0" xfId="0" applyFont="1" applyAlignment="1" applyProtection="1">
      <alignment vertical="center" wrapText="1"/>
    </xf>
    <xf numFmtId="0" fontId="4" fillId="0" borderId="0" xfId="0" applyFont="1" applyAlignment="1" applyProtection="1">
      <alignment vertical="center" wrapText="1"/>
    </xf>
    <xf numFmtId="0" fontId="2" fillId="29" borderId="0" xfId="0" applyFont="1" applyFill="1" applyAlignment="1" applyProtection="1">
      <alignment vertical="center" wrapText="1"/>
    </xf>
    <xf numFmtId="0" fontId="2" fillId="0" borderId="43"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44" xfId="0" applyFont="1" applyBorder="1" applyAlignment="1" applyProtection="1">
      <alignment vertical="center" wrapText="1"/>
    </xf>
    <xf numFmtId="0" fontId="10" fillId="0" borderId="0" xfId="0" applyFont="1" applyAlignment="1" applyProtection="1">
      <alignment vertical="center" wrapText="1"/>
    </xf>
    <xf numFmtId="0" fontId="33" fillId="29" borderId="0" xfId="0" applyFont="1" applyFill="1" applyAlignment="1" applyProtection="1">
      <alignment vertical="center" wrapText="1"/>
    </xf>
    <xf numFmtId="0" fontId="70" fillId="0" borderId="0" xfId="0" applyFont="1" applyAlignment="1" applyProtection="1">
      <alignment vertical="center" wrapText="1"/>
    </xf>
    <xf numFmtId="0" fontId="2" fillId="30" borderId="45" xfId="0" applyFont="1" applyFill="1" applyBorder="1" applyAlignment="1" applyProtection="1">
      <alignment vertical="center" wrapText="1"/>
    </xf>
    <xf numFmtId="0" fontId="35" fillId="0" borderId="0" xfId="0" applyFont="1" applyAlignment="1" applyProtection="1">
      <alignment vertical="center" wrapText="1"/>
    </xf>
    <xf numFmtId="0" fontId="2" fillId="30" borderId="0" xfId="0" applyFont="1" applyFill="1" applyAlignment="1" applyProtection="1">
      <alignment vertical="center" wrapText="1"/>
    </xf>
    <xf numFmtId="0" fontId="37" fillId="0" borderId="0" xfId="0" applyFont="1" applyAlignment="1" applyProtection="1">
      <alignment vertical="center" wrapText="1"/>
    </xf>
    <xf numFmtId="0" fontId="4" fillId="29" borderId="0" xfId="0" applyFont="1" applyFill="1" applyAlignment="1" applyProtection="1">
      <alignment vertical="center" wrapText="1"/>
    </xf>
    <xf numFmtId="0" fontId="71" fillId="29" borderId="0" xfId="0" applyFont="1" applyFill="1" applyAlignment="1" applyProtection="1">
      <alignment vertical="center" wrapText="1"/>
    </xf>
    <xf numFmtId="0" fontId="72" fillId="29" borderId="42" xfId="0" applyFont="1" applyFill="1" applyBorder="1" applyAlignment="1" applyProtection="1">
      <alignment vertical="center" wrapText="1"/>
    </xf>
    <xf numFmtId="0" fontId="73" fillId="31" borderId="0" xfId="0" applyFont="1" applyFill="1" applyAlignment="1" applyProtection="1">
      <alignment vertical="center" wrapText="1"/>
    </xf>
    <xf numFmtId="0" fontId="74" fillId="29" borderId="0" xfId="0" applyFont="1" applyFill="1" applyAlignment="1" applyProtection="1">
      <alignment vertical="center" wrapText="1"/>
    </xf>
    <xf numFmtId="0" fontId="7" fillId="29" borderId="13" xfId="0" applyFont="1" applyFill="1" applyBorder="1" applyAlignment="1" applyProtection="1">
      <alignment vertical="center" wrapText="1"/>
    </xf>
    <xf numFmtId="0" fontId="7" fillId="29" borderId="44" xfId="0" applyFont="1" applyFill="1" applyBorder="1" applyAlignment="1" applyProtection="1">
      <alignment vertical="center" wrapText="1"/>
    </xf>
    <xf numFmtId="0" fontId="75" fillId="29" borderId="0" xfId="0" applyFont="1" applyFill="1" applyAlignment="1" applyProtection="1">
      <alignment vertical="center" wrapText="1"/>
    </xf>
    <xf numFmtId="0" fontId="62" fillId="0" borderId="0" xfId="0" applyFont="1" applyAlignment="1" applyProtection="1">
      <alignment vertical="top" wrapText="1"/>
    </xf>
    <xf numFmtId="0" fontId="76" fillId="29" borderId="0" xfId="0" applyFont="1" applyFill="1" applyAlignment="1" applyProtection="1">
      <alignment vertical="center" wrapText="1"/>
    </xf>
    <xf numFmtId="0" fontId="25" fillId="29" borderId="0" xfId="0" applyFont="1" applyFill="1" applyAlignment="1" applyProtection="1">
      <alignment vertical="center" wrapText="1"/>
    </xf>
    <xf numFmtId="0" fontId="7" fillId="0" borderId="0" xfId="0" applyFont="1" applyAlignment="1" applyProtection="1">
      <alignment vertical="center" wrapText="1"/>
    </xf>
    <xf numFmtId="0" fontId="77" fillId="29" borderId="0" xfId="0" applyFont="1" applyFill="1" applyAlignment="1" applyProtection="1">
      <alignment vertical="center" wrapText="1"/>
    </xf>
    <xf numFmtId="0" fontId="78" fillId="29" borderId="0" xfId="0" applyFont="1" applyFill="1" applyAlignment="1" applyProtection="1">
      <alignment vertical="center" wrapText="1"/>
    </xf>
    <xf numFmtId="0" fontId="4" fillId="29" borderId="42" xfId="0" applyFont="1" applyFill="1" applyBorder="1" applyAlignment="1" applyProtection="1">
      <alignment vertical="center" wrapText="1"/>
    </xf>
    <xf numFmtId="0" fontId="77" fillId="0" borderId="0" xfId="0" applyFont="1" applyAlignment="1" applyProtection="1">
      <alignment vertical="center" wrapText="1"/>
    </xf>
    <xf numFmtId="0" fontId="7" fillId="0" borderId="13" xfId="0" applyFont="1" applyBorder="1" applyAlignment="1" applyProtection="1">
      <alignment vertical="center" wrapText="1"/>
    </xf>
    <xf numFmtId="0" fontId="7" fillId="0" borderId="44" xfId="0" applyFont="1" applyBorder="1" applyAlignment="1" applyProtection="1">
      <alignment vertical="center" wrapText="1"/>
    </xf>
    <xf numFmtId="0" fontId="79" fillId="29" borderId="0" xfId="0" applyFont="1" applyFill="1" applyAlignment="1" applyProtection="1">
      <alignment vertical="center" wrapText="1"/>
    </xf>
    <xf numFmtId="0" fontId="80" fillId="29" borderId="0" xfId="0" applyFont="1" applyFill="1" applyAlignment="1" applyProtection="1">
      <alignment vertical="center" wrapText="1"/>
    </xf>
    <xf numFmtId="0" fontId="74" fillId="0" borderId="4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44" xfId="0" applyFont="1" applyBorder="1" applyAlignment="1" applyProtection="1">
      <alignment vertical="center" wrapText="1"/>
    </xf>
    <xf numFmtId="0" fontId="77" fillId="29" borderId="42" xfId="0" applyFont="1" applyFill="1" applyBorder="1" applyAlignment="1" applyProtection="1">
      <alignment vertical="center" wrapText="1"/>
    </xf>
    <xf numFmtId="0" fontId="43" fillId="0" borderId="42" xfId="0" applyFont="1" applyBorder="1" applyAlignment="1" applyProtection="1">
      <alignment vertical="center" wrapText="1"/>
    </xf>
    <xf numFmtId="0" fontId="43" fillId="29" borderId="0" xfId="0" applyFont="1" applyFill="1" applyAlignment="1" applyProtection="1">
      <alignment vertical="center" wrapText="1"/>
    </xf>
    <xf numFmtId="0" fontId="32" fillId="0" borderId="13" xfId="0" applyFont="1" applyBorder="1" applyAlignment="1" applyProtection="1">
      <alignment vertical="center" wrapText="1"/>
    </xf>
    <xf numFmtId="0" fontId="7" fillId="0" borderId="45" xfId="0" applyFont="1" applyBorder="1" applyAlignment="1" applyProtection="1">
      <alignment vertical="center" wrapText="1"/>
    </xf>
    <xf numFmtId="0" fontId="2" fillId="0" borderId="42" xfId="0" applyFont="1" applyBorder="1" applyAlignment="1" applyProtection="1">
      <alignment vertical="center" wrapText="1"/>
    </xf>
    <xf numFmtId="0" fontId="2" fillId="0" borderId="14" xfId="0" applyFont="1" applyBorder="1" applyAlignment="1" applyProtection="1">
      <alignment vertical="center" wrapText="1"/>
    </xf>
    <xf numFmtId="0" fontId="75" fillId="0" borderId="0" xfId="0" applyFont="1" applyAlignment="1" applyProtection="1">
      <alignment vertical="center" wrapText="1"/>
    </xf>
    <xf numFmtId="0" fontId="72" fillId="29" borderId="0" xfId="0" applyFont="1" applyFill="1" applyAlignment="1" applyProtection="1">
      <alignment vertical="center" wrapText="1"/>
    </xf>
    <xf numFmtId="0" fontId="32" fillId="29" borderId="13" xfId="0" applyFont="1" applyFill="1" applyBorder="1" applyAlignment="1" applyProtection="1">
      <alignment vertical="center" wrapText="1"/>
    </xf>
    <xf numFmtId="0" fontId="32" fillId="29" borderId="44" xfId="0" applyFont="1" applyFill="1" applyBorder="1" applyAlignment="1" applyProtection="1">
      <alignment vertical="center" wrapText="1"/>
    </xf>
    <xf numFmtId="0" fontId="6" fillId="29" borderId="44" xfId="0" applyFont="1" applyFill="1" applyBorder="1" applyAlignment="1" applyProtection="1">
      <alignment vertical="center" wrapText="1"/>
    </xf>
    <xf numFmtId="0" fontId="32" fillId="29" borderId="49" xfId="0" applyFont="1" applyFill="1" applyBorder="1" applyAlignment="1" applyProtection="1">
      <alignment vertical="center" wrapText="1"/>
    </xf>
    <xf numFmtId="0" fontId="2" fillId="25" borderId="0" xfId="0" applyFont="1" applyFill="1" applyAlignment="1" applyProtection="1">
      <alignment vertical="center" wrapText="1"/>
    </xf>
    <xf numFmtId="0" fontId="2" fillId="25" borderId="42" xfId="0" applyFont="1" applyFill="1" applyBorder="1" applyAlignment="1" applyProtection="1">
      <alignment vertical="center" wrapText="1"/>
    </xf>
    <xf numFmtId="0" fontId="81" fillId="25" borderId="0" xfId="0" applyFont="1" applyFill="1" applyAlignment="1" applyProtection="1">
      <alignment vertical="center" wrapText="1"/>
    </xf>
    <xf numFmtId="0" fontId="2" fillId="26" borderId="0" xfId="0" applyFont="1" applyFill="1" applyAlignment="1" applyProtection="1">
      <alignment vertical="center" wrapText="1"/>
    </xf>
    <xf numFmtId="0" fontId="33" fillId="0" borderId="0" xfId="0" applyFont="1" applyAlignment="1" applyProtection="1">
      <alignment vertical="center" wrapText="1"/>
    </xf>
    <xf numFmtId="0" fontId="4" fillId="0" borderId="42" xfId="0" applyFont="1" applyBorder="1" applyAlignment="1" applyProtection="1">
      <alignment vertical="center" wrapText="1"/>
    </xf>
    <xf numFmtId="0" fontId="82" fillId="26" borderId="0" xfId="0" applyFont="1" applyFill="1" applyAlignment="1" applyProtection="1">
      <alignment vertical="center" wrapText="1"/>
    </xf>
    <xf numFmtId="0" fontId="22" fillId="0" borderId="30" xfId="19" applyFont="1" applyBorder="1" applyAlignment="1" applyProtection="1">
      <alignment horizontal="center" vertical="top"/>
    </xf>
    <xf numFmtId="0" fontId="2" fillId="0" borderId="0" xfId="18" applyAlignment="1" applyProtection="1">
      <alignment horizontal="center" vertical="top"/>
    </xf>
    <xf numFmtId="0" fontId="83" fillId="0" borderId="0" xfId="18" applyFont="1" applyAlignment="1" applyProtection="1">
      <alignment wrapText="1"/>
    </xf>
    <xf numFmtId="164" fontId="2" fillId="28" borderId="29" xfId="18" quotePrefix="1" applyNumberFormat="1" applyFill="1" applyBorder="1" applyAlignment="1" applyProtection="1">
      <alignment vertical="top"/>
      <protection locked="0"/>
    </xf>
    <xf numFmtId="0" fontId="83" fillId="0" borderId="0" xfId="18" applyFont="1" applyFill="1" applyAlignment="1" applyProtection="1">
      <alignment horizontal="left" vertical="top"/>
    </xf>
    <xf numFmtId="0" fontId="0" fillId="17" borderId="42" xfId="0" applyFill="1" applyBorder="1" applyAlignment="1" applyProtection="1">
      <alignment vertical="top"/>
    </xf>
    <xf numFmtId="0" fontId="0" fillId="17" borderId="51" xfId="0" applyFill="1" applyBorder="1" applyAlignment="1" applyProtection="1">
      <alignment vertical="top"/>
    </xf>
    <xf numFmtId="0" fontId="0" fillId="32" borderId="0" xfId="0" applyFill="1" applyAlignment="1" applyProtection="1">
      <alignment vertical="top"/>
    </xf>
    <xf numFmtId="0" fontId="0" fillId="32" borderId="0" xfId="0" applyFill="1" applyAlignment="1" applyProtection="1">
      <alignment vertical="top" wrapText="1"/>
    </xf>
    <xf numFmtId="0" fontId="10" fillId="13" borderId="0" xfId="0" applyFont="1" applyFill="1" applyBorder="1" applyAlignment="1" applyProtection="1">
      <alignment vertical="top"/>
    </xf>
    <xf numFmtId="0" fontId="0" fillId="32" borderId="0" xfId="0" applyFill="1" applyBorder="1" applyAlignment="1" applyProtection="1">
      <alignment vertical="top"/>
    </xf>
    <xf numFmtId="0" fontId="0" fillId="0" borderId="57" xfId="0" applyBorder="1" applyAlignment="1" applyProtection="1">
      <alignment vertical="top"/>
    </xf>
    <xf numFmtId="0" fontId="0" fillId="0" borderId="8" xfId="0" applyBorder="1" applyAlignment="1" applyProtection="1">
      <alignment vertical="top"/>
    </xf>
    <xf numFmtId="0" fontId="0" fillId="0" borderId="58" xfId="0" applyBorder="1" applyAlignment="1" applyProtection="1">
      <alignment vertical="top"/>
    </xf>
    <xf numFmtId="0" fontId="86" fillId="17" borderId="8" xfId="0" applyNumberFormat="1" applyFont="1" applyFill="1" applyBorder="1" applyAlignment="1" applyProtection="1">
      <alignment vertical="top"/>
    </xf>
    <xf numFmtId="0" fontId="4" fillId="32" borderId="0" xfId="0" applyFont="1" applyFill="1" applyAlignment="1" applyProtection="1">
      <alignment horizontal="center" vertical="top"/>
    </xf>
    <xf numFmtId="0" fontId="37" fillId="32" borderId="0" xfId="0" applyFont="1" applyFill="1" applyAlignment="1" applyProtection="1">
      <alignment vertical="top" wrapText="1"/>
    </xf>
    <xf numFmtId="0" fontId="37" fillId="32" borderId="0" xfId="0" applyFont="1" applyFill="1" applyBorder="1" applyAlignment="1" applyProtection="1">
      <alignment vertical="top" wrapText="1"/>
    </xf>
    <xf numFmtId="0" fontId="0" fillId="32" borderId="0" xfId="0" applyFill="1" applyProtection="1"/>
    <xf numFmtId="0" fontId="2" fillId="13" borderId="0" xfId="0" applyFont="1" applyFill="1" applyAlignment="1">
      <alignment vertical="top" wrapText="1"/>
    </xf>
    <xf numFmtId="0" fontId="0" fillId="0" borderId="0" xfId="0" applyAlignment="1">
      <alignment vertical="top"/>
    </xf>
    <xf numFmtId="0" fontId="83" fillId="0" borderId="0" xfId="0" applyFont="1" applyProtection="1"/>
    <xf numFmtId="0" fontId="2" fillId="32" borderId="0" xfId="18" applyFill="1" applyProtection="1"/>
    <xf numFmtId="0" fontId="2" fillId="32" borderId="0" xfId="18" applyFont="1" applyFill="1" applyProtection="1"/>
    <xf numFmtId="0" fontId="4" fillId="13" borderId="0" xfId="0" applyFont="1" applyFill="1" applyAlignment="1" applyProtection="1">
      <alignment vertical="top"/>
    </xf>
    <xf numFmtId="0" fontId="2" fillId="0" borderId="0" xfId="0" applyFont="1" applyAlignment="1" applyProtection="1"/>
    <xf numFmtId="0" fontId="30" fillId="32" borderId="0" xfId="18" applyFont="1" applyFill="1" applyAlignment="1" applyProtection="1">
      <alignment vertical="top" wrapText="1"/>
    </xf>
    <xf numFmtId="0" fontId="4" fillId="32" borderId="0" xfId="18" applyFont="1" applyFill="1" applyAlignment="1" applyProtection="1">
      <alignment horizontal="left" vertical="top"/>
    </xf>
    <xf numFmtId="0" fontId="6" fillId="32" borderId="0" xfId="18" applyNumberFormat="1" applyFont="1" applyFill="1" applyBorder="1" applyAlignment="1" applyProtection="1">
      <alignment horizontal="left" vertical="top"/>
    </xf>
    <xf numFmtId="0" fontId="0" fillId="17" borderId="30" xfId="0" applyFill="1" applyBorder="1" applyAlignment="1" applyProtection="1">
      <alignment vertical="top"/>
    </xf>
    <xf numFmtId="0" fontId="0" fillId="17" borderId="60" xfId="0" applyFill="1" applyBorder="1" applyAlignment="1" applyProtection="1">
      <alignment vertical="top"/>
    </xf>
    <xf numFmtId="0" fontId="7" fillId="28" borderId="29" xfId="0" applyNumberFormat="1" applyFont="1" applyFill="1" applyBorder="1" applyAlignment="1" applyProtection="1">
      <alignment vertical="top"/>
      <protection locked="0"/>
    </xf>
    <xf numFmtId="1" fontId="7" fillId="28" borderId="29" xfId="0" applyNumberFormat="1" applyFont="1" applyFill="1" applyBorder="1" applyAlignment="1" applyProtection="1">
      <alignment horizontal="center" vertical="top"/>
      <protection locked="0"/>
    </xf>
    <xf numFmtId="0" fontId="83" fillId="0" borderId="0" xfId="18" applyNumberFormat="1" applyFont="1" applyAlignment="1" applyProtection="1">
      <alignment vertical="top"/>
    </xf>
    <xf numFmtId="0" fontId="2" fillId="26" borderId="0" xfId="18" applyNumberFormat="1" applyFill="1" applyAlignment="1" applyProtection="1">
      <alignment vertical="top"/>
    </xf>
    <xf numFmtId="0" fontId="8" fillId="0" borderId="0" xfId="14" applyAlignment="1" applyProtection="1">
      <alignment vertical="top" wrapText="1"/>
    </xf>
    <xf numFmtId="0" fontId="0" fillId="0" borderId="0" xfId="0" applyFill="1" applyAlignment="1" applyProtection="1">
      <alignment horizontal="left" vertical="top" wrapText="1"/>
    </xf>
    <xf numFmtId="0" fontId="2" fillId="13"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2" fillId="0" borderId="0" xfId="18" applyAlignment="1" applyProtection="1">
      <alignment vertical="top" wrapText="1"/>
    </xf>
    <xf numFmtId="0" fontId="4" fillId="27" borderId="0" xfId="0" applyFont="1" applyFill="1" applyAlignment="1" applyProtection="1">
      <alignment horizontal="center" vertical="top"/>
    </xf>
    <xf numFmtId="0" fontId="2" fillId="27" borderId="0" xfId="0" applyFont="1" applyFill="1" applyAlignment="1" applyProtection="1">
      <alignment horizontal="left" vertical="top"/>
    </xf>
    <xf numFmtId="0" fontId="0" fillId="0" borderId="0" xfId="0" applyAlignment="1">
      <alignment horizontal="left" vertical="top" wrapText="1"/>
    </xf>
    <xf numFmtId="0" fontId="2" fillId="13" borderId="0" xfId="0" quotePrefix="1" applyNumberFormat="1" applyFont="1" applyFill="1" applyBorder="1" applyAlignment="1" applyProtection="1">
      <alignment horizontal="right" vertical="top"/>
    </xf>
    <xf numFmtId="0" fontId="2" fillId="13" borderId="0" xfId="0" applyFont="1" applyFill="1" applyProtection="1"/>
    <xf numFmtId="0" fontId="2" fillId="13" borderId="0" xfId="0" applyFont="1" applyFill="1" applyBorder="1" applyProtection="1"/>
    <xf numFmtId="0" fontId="2" fillId="13" borderId="0" xfId="0" applyFont="1" applyFill="1" applyAlignment="1" applyProtection="1">
      <alignment horizontal="center" vertical="top" wrapText="1"/>
    </xf>
    <xf numFmtId="0" fontId="2" fillId="0" borderId="0" xfId="0" applyFont="1" applyFill="1" applyAlignment="1" applyProtection="1">
      <alignment vertical="top"/>
    </xf>
    <xf numFmtId="0" fontId="2" fillId="0" borderId="0" xfId="0" applyFont="1" applyFill="1" applyBorder="1" applyAlignment="1" applyProtection="1">
      <alignment vertical="top"/>
    </xf>
    <xf numFmtId="0" fontId="4" fillId="13" borderId="0" xfId="0" applyFont="1" applyFill="1" applyProtection="1"/>
    <xf numFmtId="0" fontId="37" fillId="13" borderId="0" xfId="14" applyFont="1" applyFill="1" applyAlignment="1" applyProtection="1"/>
    <xf numFmtId="0" fontId="2" fillId="13" borderId="0" xfId="0" applyFont="1" applyFill="1" applyAlignment="1" applyProtection="1"/>
    <xf numFmtId="0" fontId="2" fillId="0" borderId="0" xfId="0" applyFont="1" applyFill="1" applyBorder="1" applyProtection="1"/>
    <xf numFmtId="0" fontId="2" fillId="0" borderId="0" xfId="0" applyFont="1" applyFill="1" applyAlignment="1" applyProtection="1">
      <alignment horizontal="center" vertical="top" wrapText="1"/>
    </xf>
    <xf numFmtId="0" fontId="84" fillId="35" borderId="0" xfId="18" applyNumberFormat="1" applyFont="1" applyFill="1" applyAlignment="1" applyProtection="1">
      <alignment vertical="top"/>
    </xf>
    <xf numFmtId="0" fontId="2" fillId="34" borderId="0" xfId="18" applyNumberFormat="1" applyFill="1" applyAlignment="1" applyProtection="1">
      <alignment vertical="top"/>
    </xf>
    <xf numFmtId="0" fontId="2" fillId="28" borderId="0" xfId="18" applyFill="1" applyBorder="1" applyProtection="1">
      <protection locked="0"/>
    </xf>
    <xf numFmtId="0" fontId="49" fillId="27" borderId="0" xfId="0" applyFont="1" applyFill="1" applyAlignment="1" applyProtection="1">
      <alignment horizontal="left" vertical="top" wrapText="1"/>
    </xf>
    <xf numFmtId="0" fontId="90" fillId="27" borderId="0" xfId="0" applyFont="1" applyFill="1" applyAlignment="1" applyProtection="1">
      <alignment vertical="top"/>
    </xf>
    <xf numFmtId="0" fontId="90" fillId="27" borderId="0" xfId="0" applyFont="1" applyFill="1" applyAlignment="1" applyProtection="1">
      <alignment horizontal="right" vertical="top"/>
    </xf>
    <xf numFmtId="0" fontId="90" fillId="27" borderId="0" xfId="0" applyFont="1" applyFill="1" applyBorder="1" applyAlignment="1" applyProtection="1">
      <alignment horizontal="right" vertical="top"/>
    </xf>
    <xf numFmtId="0" fontId="90" fillId="27" borderId="0" xfId="0" applyFont="1" applyFill="1" applyBorder="1" applyAlignment="1" applyProtection="1">
      <alignment vertical="top"/>
    </xf>
    <xf numFmtId="0" fontId="89" fillId="27" borderId="0" xfId="0" applyFont="1" applyFill="1" applyAlignment="1" applyProtection="1">
      <alignment horizontal="right" vertical="top"/>
    </xf>
    <xf numFmtId="0" fontId="90" fillId="27" borderId="0" xfId="0" applyFont="1" applyFill="1" applyAlignment="1" applyProtection="1">
      <alignment horizontal="left" vertical="top" indent="1"/>
    </xf>
    <xf numFmtId="0" fontId="0" fillId="25" borderId="0" xfId="0" applyFill="1" applyProtection="1"/>
    <xf numFmtId="0" fontId="2" fillId="27" borderId="0" xfId="0" applyFont="1" applyFill="1" applyAlignment="1" applyProtection="1">
      <alignment vertical="top"/>
    </xf>
    <xf numFmtId="0" fontId="4" fillId="17" borderId="36" xfId="0" applyFont="1" applyFill="1" applyBorder="1" applyAlignment="1" applyProtection="1">
      <alignment horizontal="left" vertical="top" indent="1"/>
    </xf>
    <xf numFmtId="0" fontId="4" fillId="25" borderId="35" xfId="0" applyFont="1" applyFill="1" applyBorder="1" applyAlignment="1" applyProtection="1">
      <alignment horizontal="left" vertical="top" indent="1"/>
    </xf>
    <xf numFmtId="0" fontId="4" fillId="17" borderId="59" xfId="0" applyFont="1" applyFill="1" applyBorder="1" applyAlignment="1" applyProtection="1">
      <alignment horizontal="left" vertical="top" indent="1"/>
    </xf>
    <xf numFmtId="0" fontId="4" fillId="25" borderId="44" xfId="0" applyFont="1" applyFill="1" applyBorder="1" applyAlignment="1" applyProtection="1">
      <alignment horizontal="left" vertical="top" indent="1"/>
    </xf>
    <xf numFmtId="0" fontId="2" fillId="27" borderId="0" xfId="0" applyFont="1" applyFill="1" applyAlignment="1" applyProtection="1">
      <alignment horizontal="left" vertical="top" wrapText="1"/>
    </xf>
    <xf numFmtId="0" fontId="0" fillId="25" borderId="0" xfId="0" applyFont="1" applyFill="1" applyProtection="1"/>
    <xf numFmtId="0" fontId="2" fillId="32" borderId="0" xfId="0" applyFont="1" applyFill="1" applyAlignment="1" applyProtection="1">
      <alignment vertical="top"/>
    </xf>
    <xf numFmtId="0" fontId="2" fillId="32" borderId="0" xfId="0" applyFont="1" applyFill="1" applyBorder="1" applyAlignment="1" applyProtection="1">
      <alignment vertical="top"/>
    </xf>
    <xf numFmtId="0" fontId="2" fillId="27" borderId="0" xfId="0" applyFont="1" applyFill="1" applyBorder="1" applyAlignment="1" applyProtection="1">
      <alignment vertical="top"/>
    </xf>
    <xf numFmtId="0" fontId="4" fillId="27" borderId="0" xfId="0" applyFont="1" applyFill="1" applyAlignment="1" applyProtection="1">
      <alignment horizontal="left" vertical="top"/>
    </xf>
    <xf numFmtId="0" fontId="2" fillId="27" borderId="0" xfId="0" applyFont="1" applyFill="1" applyAlignment="1" applyProtection="1">
      <alignment horizontal="right" vertical="top"/>
    </xf>
    <xf numFmtId="0" fontId="2" fillId="27" borderId="29" xfId="0" applyFont="1" applyFill="1" applyBorder="1" applyAlignment="1" applyProtection="1">
      <alignment horizontal="left" vertical="top" indent="1"/>
    </xf>
    <xf numFmtId="0" fontId="2" fillId="27" borderId="0" xfId="0" applyFont="1" applyFill="1" applyAlignment="1" applyProtection="1">
      <alignment horizontal="left" vertical="top" indent="1"/>
    </xf>
    <xf numFmtId="0" fontId="33" fillId="27" borderId="0" xfId="0" applyFont="1" applyFill="1" applyAlignment="1" applyProtection="1">
      <alignment vertical="top"/>
    </xf>
    <xf numFmtId="0" fontId="4" fillId="27" borderId="0" xfId="0" applyFont="1" applyFill="1" applyAlignment="1" applyProtection="1">
      <alignment horizontal="right" vertical="top"/>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vertical="top"/>
      <protection locked="0"/>
    </xf>
    <xf numFmtId="0" fontId="2" fillId="28" borderId="20" xfId="0" applyFont="1" applyFill="1" applyBorder="1" applyAlignment="1" applyProtection="1">
      <alignment horizontal="center" vertical="top"/>
      <protection locked="0"/>
    </xf>
    <xf numFmtId="0" fontId="2" fillId="28" borderId="20" xfId="0" applyFont="1" applyFill="1" applyBorder="1" applyAlignment="1" applyProtection="1">
      <alignment vertical="top"/>
      <protection locked="0"/>
    </xf>
    <xf numFmtId="0" fontId="2" fillId="27" borderId="0" xfId="0" applyFont="1" applyFill="1" applyBorder="1" applyAlignment="1" applyProtection="1">
      <alignment horizontal="right" vertical="top"/>
    </xf>
    <xf numFmtId="0" fontId="2" fillId="25" borderId="29" xfId="0" applyFont="1" applyFill="1" applyBorder="1" applyAlignment="1" applyProtection="1">
      <alignment horizontal="center" vertical="top"/>
    </xf>
    <xf numFmtId="167" fontId="2" fillId="25" borderId="29" xfId="0" applyNumberFormat="1" applyFont="1" applyFill="1" applyBorder="1" applyAlignment="1" applyProtection="1">
      <alignment horizontal="center" vertical="top"/>
    </xf>
    <xf numFmtId="3" fontId="2" fillId="28" borderId="29" xfId="0" applyNumberFormat="1" applyFont="1" applyFill="1" applyBorder="1" applyAlignment="1" applyProtection="1">
      <alignment horizontal="center" vertical="top"/>
      <protection locked="0"/>
    </xf>
    <xf numFmtId="167" fontId="2" fillId="28" borderId="29" xfId="0" applyNumberFormat="1" applyFont="1" applyFill="1" applyBorder="1" applyAlignment="1" applyProtection="1">
      <alignment horizontal="center" vertical="top"/>
      <protection locked="0"/>
    </xf>
    <xf numFmtId="0" fontId="2" fillId="32" borderId="0" xfId="18" applyFill="1" applyAlignment="1" applyProtection="1">
      <alignment vertical="top"/>
    </xf>
    <xf numFmtId="0" fontId="2" fillId="32" borderId="0" xfId="18" applyFont="1" applyFill="1" applyAlignment="1" applyProtection="1">
      <alignment vertical="top"/>
    </xf>
    <xf numFmtId="0" fontId="2" fillId="28" borderId="29" xfId="18" applyFill="1" applyBorder="1" applyAlignment="1" applyProtection="1">
      <alignment vertical="top"/>
      <protection locked="0"/>
    </xf>
    <xf numFmtId="168" fontId="2" fillId="28" borderId="29" xfId="18" applyNumberFormat="1" applyFont="1" applyFill="1" applyBorder="1" applyAlignment="1" applyProtection="1">
      <alignment vertical="top" wrapText="1"/>
      <protection locked="0"/>
    </xf>
    <xf numFmtId="0" fontId="2" fillId="32" borderId="0" xfId="18" applyFill="1" applyAlignment="1" applyProtection="1">
      <alignment vertical="top" wrapText="1"/>
    </xf>
    <xf numFmtId="0" fontId="5" fillId="32" borderId="0" xfId="18" applyFont="1" applyFill="1" applyAlignment="1" applyProtection="1">
      <alignment horizontal="left" vertical="top" wrapText="1"/>
    </xf>
    <xf numFmtId="0" fontId="0" fillId="32" borderId="0" xfId="0" applyFill="1" applyAlignment="1">
      <alignment horizontal="left" vertical="top" wrapText="1"/>
    </xf>
    <xf numFmtId="164" fontId="7" fillId="25" borderId="7" xfId="18" applyNumberFormat="1" applyFont="1" applyFill="1" applyBorder="1" applyAlignment="1" applyProtection="1">
      <alignment vertical="top"/>
    </xf>
    <xf numFmtId="164" fontId="56" fillId="25" borderId="66" xfId="18" applyNumberFormat="1" applyFont="1" applyFill="1" applyBorder="1" applyAlignment="1" applyProtection="1">
      <alignment vertical="top"/>
    </xf>
    <xf numFmtId="164" fontId="56" fillId="25" borderId="66" xfId="18" quotePrefix="1" applyNumberFormat="1" applyFont="1" applyFill="1" applyBorder="1" applyAlignment="1" applyProtection="1">
      <alignment vertical="top"/>
    </xf>
    <xf numFmtId="164" fontId="56" fillId="25" borderId="67" xfId="18" applyNumberFormat="1" applyFont="1" applyFill="1" applyBorder="1" applyAlignment="1" applyProtection="1">
      <alignment vertical="top"/>
    </xf>
    <xf numFmtId="164" fontId="25" fillId="25" borderId="7" xfId="18" applyNumberFormat="1" applyFont="1" applyFill="1" applyBorder="1" applyAlignment="1" applyProtection="1">
      <alignment vertical="top"/>
    </xf>
    <xf numFmtId="164" fontId="95" fillId="22" borderId="66" xfId="18" applyNumberFormat="1" applyFont="1" applyFill="1" applyBorder="1" applyAlignment="1" applyProtection="1">
      <alignment vertical="top"/>
      <protection locked="0"/>
    </xf>
    <xf numFmtId="164" fontId="96" fillId="25" borderId="67" xfId="18" applyNumberFormat="1" applyFont="1" applyFill="1" applyBorder="1" applyAlignment="1" applyProtection="1">
      <alignment vertical="top"/>
    </xf>
    <xf numFmtId="164" fontId="7" fillId="27" borderId="7" xfId="18" applyNumberFormat="1" applyFont="1" applyFill="1" applyBorder="1" applyAlignment="1" applyProtection="1">
      <alignment vertical="top"/>
    </xf>
    <xf numFmtId="164" fontId="56" fillId="22" borderId="66" xfId="18" applyNumberFormat="1" applyFont="1" applyFill="1" applyBorder="1" applyAlignment="1" applyProtection="1">
      <alignment vertical="top"/>
      <protection locked="0"/>
    </xf>
    <xf numFmtId="164" fontId="56" fillId="0" borderId="66" xfId="18" applyNumberFormat="1" applyFont="1" applyFill="1" applyBorder="1" applyAlignment="1" applyProtection="1">
      <alignment vertical="top"/>
    </xf>
    <xf numFmtId="0" fontId="2" fillId="0" borderId="43" xfId="18" applyNumberFormat="1" applyBorder="1" applyAlignment="1" applyProtection="1">
      <alignment vertical="top"/>
    </xf>
    <xf numFmtId="0" fontId="3" fillId="21" borderId="0" xfId="0" applyFont="1" applyFill="1" applyAlignment="1">
      <alignment vertical="top" wrapText="1"/>
    </xf>
    <xf numFmtId="0" fontId="4" fillId="33" borderId="34" xfId="0" applyFont="1" applyFill="1" applyBorder="1" applyProtection="1"/>
    <xf numFmtId="0" fontId="4" fillId="33" borderId="47" xfId="0" applyFont="1" applyFill="1" applyBorder="1" applyAlignment="1" applyProtection="1">
      <alignment horizontal="center"/>
    </xf>
    <xf numFmtId="0" fontId="4" fillId="33" borderId="48" xfId="0" applyFont="1" applyFill="1" applyBorder="1" applyAlignment="1" applyProtection="1">
      <alignment horizontal="center"/>
    </xf>
    <xf numFmtId="0" fontId="4" fillId="33" borderId="46" xfId="0" applyFont="1" applyFill="1" applyBorder="1" applyAlignment="1" applyProtection="1">
      <alignment horizontal="center"/>
    </xf>
    <xf numFmtId="0" fontId="4" fillId="13" borderId="0" xfId="18" applyFont="1" applyFill="1" applyAlignment="1" applyProtection="1">
      <alignment vertical="top"/>
    </xf>
    <xf numFmtId="0" fontId="2" fillId="0" borderId="0" xfId="18" applyAlignment="1" applyProtection="1">
      <alignment vertical="top" wrapText="1"/>
    </xf>
    <xf numFmtId="0" fontId="83" fillId="24" borderId="0" xfId="0" applyFont="1" applyFill="1" applyBorder="1" applyAlignment="1" applyProtection="1">
      <alignment vertical="top"/>
    </xf>
    <xf numFmtId="0" fontId="2" fillId="27" borderId="54" xfId="0" applyFont="1" applyFill="1" applyBorder="1" applyAlignment="1" applyProtection="1">
      <alignment horizontal="left" vertical="top" indent="1"/>
    </xf>
    <xf numFmtId="0" fontId="2" fillId="27" borderId="56" xfId="0" applyFont="1" applyFill="1" applyBorder="1" applyAlignment="1" applyProtection="1">
      <alignment horizontal="left" vertical="top" indent="1"/>
    </xf>
    <xf numFmtId="2" fontId="7" fillId="22" borderId="29" xfId="18" applyNumberFormat="1" applyFont="1" applyFill="1" applyBorder="1" applyAlignment="1" applyProtection="1">
      <alignment horizontal="right" vertical="top"/>
      <protection locked="0"/>
    </xf>
    <xf numFmtId="0" fontId="10" fillId="17" borderId="15" xfId="0" applyNumberFormat="1" applyFont="1" applyFill="1" applyBorder="1" applyAlignment="1" applyProtection="1">
      <alignment vertical="center"/>
    </xf>
    <xf numFmtId="0" fontId="2" fillId="26" borderId="34" xfId="18" applyFont="1" applyFill="1" applyBorder="1" applyAlignment="1" applyProtection="1">
      <alignment horizontal="center" vertical="top"/>
    </xf>
    <xf numFmtId="0" fontId="0" fillId="26" borderId="0" xfId="0" applyFill="1" applyAlignment="1" applyProtection="1">
      <alignment vertical="top"/>
    </xf>
    <xf numFmtId="0" fontId="0" fillId="26" borderId="29" xfId="0" applyFill="1" applyBorder="1" applyAlignment="1" applyProtection="1">
      <alignment vertical="top"/>
    </xf>
    <xf numFmtId="0" fontId="2" fillId="26" borderId="0" xfId="0" applyFont="1" applyFill="1" applyAlignment="1" applyProtection="1">
      <alignment vertical="top"/>
    </xf>
    <xf numFmtId="0" fontId="4" fillId="13" borderId="0" xfId="0" applyFont="1" applyFill="1" applyAlignment="1">
      <alignment vertical="top"/>
    </xf>
    <xf numFmtId="0" fontId="67" fillId="13" borderId="0" xfId="0" applyNumberFormat="1" applyFont="1" applyFill="1" applyAlignment="1" applyProtection="1">
      <alignment horizontal="justify" vertical="top" wrapText="1"/>
    </xf>
    <xf numFmtId="0" fontId="67" fillId="13" borderId="0" xfId="0" applyFont="1" applyFill="1" applyAlignment="1" applyProtection="1">
      <alignment horizontal="justify" vertical="top" wrapText="1"/>
    </xf>
    <xf numFmtId="0" fontId="2" fillId="0" borderId="0" xfId="18" applyAlignment="1" applyProtection="1">
      <alignment vertical="top" wrapText="1"/>
    </xf>
    <xf numFmtId="0" fontId="5" fillId="0" borderId="0" xfId="18" applyFont="1" applyAlignment="1" applyProtection="1">
      <alignment vertical="top" wrapText="1"/>
    </xf>
    <xf numFmtId="0" fontId="5" fillId="0" borderId="0" xfId="18" applyFont="1" applyAlignment="1" applyProtection="1">
      <alignment horizontal="left" vertical="top" wrapText="1"/>
    </xf>
    <xf numFmtId="0" fontId="103" fillId="0" borderId="0" xfId="0" applyNumberFormat="1" applyFont="1" applyFill="1" applyBorder="1" applyAlignment="1" applyProtection="1">
      <alignment horizontal="left" vertical="top"/>
    </xf>
    <xf numFmtId="0" fontId="108" fillId="0" borderId="0" xfId="0" applyFont="1" applyFill="1" applyBorder="1" applyAlignment="1" applyProtection="1">
      <alignment horizontal="left" vertical="top" wrapText="1"/>
    </xf>
    <xf numFmtId="0" fontId="105" fillId="0" borderId="0" xfId="0" applyNumberFormat="1" applyFont="1" applyFill="1" applyBorder="1" applyAlignment="1" applyProtection="1">
      <alignment horizontal="left" vertical="top"/>
    </xf>
    <xf numFmtId="0" fontId="103" fillId="0" borderId="0" xfId="18" applyFont="1" applyFill="1" applyBorder="1" applyAlignment="1" applyProtection="1">
      <alignment horizontal="left" vertical="top"/>
    </xf>
    <xf numFmtId="0" fontId="103" fillId="0" borderId="0" xfId="18" applyFont="1" applyFill="1" applyBorder="1" applyAlignment="1" applyProtection="1">
      <alignment horizontal="left" vertical="top" wrapText="1"/>
    </xf>
    <xf numFmtId="0" fontId="108" fillId="0" borderId="0" xfId="18" applyFont="1" applyFill="1" applyBorder="1" applyAlignment="1" applyProtection="1">
      <alignment horizontal="left" vertical="top" wrapText="1"/>
    </xf>
    <xf numFmtId="0" fontId="106" fillId="0" borderId="0" xfId="18" applyFont="1" applyFill="1" applyBorder="1" applyAlignment="1" applyProtection="1">
      <alignment horizontal="left" vertical="top"/>
    </xf>
    <xf numFmtId="0" fontId="0" fillId="36" borderId="0" xfId="0" applyFill="1" applyProtection="1"/>
    <xf numFmtId="0" fontId="3" fillId="21" borderId="32" xfId="18" applyFont="1" applyFill="1" applyBorder="1" applyAlignment="1" applyProtection="1">
      <alignment horizontal="center" vertical="top"/>
    </xf>
    <xf numFmtId="0" fontId="4" fillId="13" borderId="0" xfId="18" applyFont="1" applyFill="1" applyAlignment="1" applyProtection="1">
      <alignment horizontal="center" vertical="top"/>
    </xf>
    <xf numFmtId="0" fontId="2" fillId="0" borderId="0" xfId="18" applyFill="1" applyAlignment="1" applyProtection="1">
      <alignment horizontal="center" vertical="top"/>
    </xf>
    <xf numFmtId="0" fontId="2" fillId="0" borderId="0" xfId="18" applyNumberFormat="1" applyFont="1" applyFill="1" applyBorder="1" applyAlignment="1" applyProtection="1">
      <alignment horizontal="center" vertical="top"/>
    </xf>
    <xf numFmtId="0" fontId="46" fillId="0" borderId="0" xfId="18" applyFont="1" applyFill="1" applyAlignment="1" applyProtection="1">
      <alignment horizontal="center" vertical="top"/>
    </xf>
    <xf numFmtId="0" fontId="5" fillId="0" borderId="0" xfId="18" applyFont="1" applyAlignment="1" applyProtection="1">
      <alignment horizontal="center" vertical="top"/>
    </xf>
    <xf numFmtId="0" fontId="7" fillId="0" borderId="0" xfId="18" applyFont="1" applyFill="1" applyBorder="1" applyAlignment="1" applyProtection="1">
      <alignment horizontal="left" vertical="top"/>
    </xf>
    <xf numFmtId="0" fontId="2" fillId="27" borderId="0" xfId="18" applyFill="1" applyAlignment="1" applyProtection="1">
      <alignment vertical="top"/>
    </xf>
    <xf numFmtId="0" fontId="4" fillId="27" borderId="0" xfId="18" applyFont="1" applyFill="1" applyAlignment="1" applyProtection="1">
      <alignment vertical="top"/>
    </xf>
    <xf numFmtId="0" fontId="2" fillId="27" borderId="29" xfId="0" applyFont="1" applyFill="1" applyBorder="1" applyAlignment="1" applyProtection="1">
      <alignment horizontal="center" vertical="top"/>
    </xf>
    <xf numFmtId="2" fontId="7" fillId="27" borderId="29" xfId="18" applyNumberFormat="1" applyFont="1" applyFill="1" applyBorder="1" applyAlignment="1" applyProtection="1">
      <alignment horizontal="center" vertical="top"/>
    </xf>
    <xf numFmtId="2" fontId="43" fillId="27" borderId="29" xfId="18" applyNumberFormat="1" applyFont="1" applyFill="1" applyBorder="1" applyAlignment="1" applyProtection="1">
      <alignment horizontal="center" vertical="top"/>
    </xf>
    <xf numFmtId="2" fontId="6" fillId="27" borderId="29" xfId="18" applyNumberFormat="1" applyFont="1" applyFill="1" applyBorder="1" applyAlignment="1" applyProtection="1">
      <alignment horizontal="center" vertical="top"/>
    </xf>
    <xf numFmtId="2" fontId="7" fillId="27" borderId="29" xfId="18" applyNumberFormat="1" applyFont="1" applyFill="1" applyBorder="1" applyAlignment="1" applyProtection="1">
      <alignment horizontal="right" vertical="top"/>
    </xf>
    <xf numFmtId="165" fontId="7" fillId="27" borderId="29" xfId="18" applyNumberFormat="1" applyFont="1" applyFill="1" applyBorder="1" applyAlignment="1" applyProtection="1">
      <alignment horizontal="center" vertical="top"/>
    </xf>
    <xf numFmtId="164" fontId="7" fillId="27" borderId="29" xfId="18" applyNumberFormat="1" applyFont="1" applyFill="1" applyBorder="1" applyAlignment="1" applyProtection="1">
      <alignment horizontal="center" vertical="top"/>
    </xf>
    <xf numFmtId="164" fontId="6" fillId="27" borderId="29" xfId="18" applyNumberFormat="1" applyFont="1" applyFill="1" applyBorder="1" applyAlignment="1" applyProtection="1">
      <alignment vertical="top"/>
    </xf>
    <xf numFmtId="165" fontId="6" fillId="27" borderId="29" xfId="18" applyNumberFormat="1" applyFont="1" applyFill="1" applyBorder="1" applyAlignment="1" applyProtection="1">
      <alignment horizontal="center" vertical="top"/>
    </xf>
    <xf numFmtId="0" fontId="2" fillId="18" borderId="0" xfId="0" applyFont="1" applyFill="1" applyProtection="1"/>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4" fillId="0"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0" applyFont="1" applyFill="1" applyAlignment="1" applyProtection="1">
      <alignment horizontal="left" vertical="top"/>
    </xf>
    <xf numFmtId="0" fontId="5" fillId="27"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11" fillId="13" borderId="0" xfId="0" applyFont="1" applyFill="1" applyAlignment="1">
      <alignment horizontal="left" vertical="top" wrapText="1"/>
    </xf>
    <xf numFmtId="0" fontId="11" fillId="13" borderId="0" xfId="0" applyFont="1" applyFill="1" applyAlignment="1" applyProtection="1">
      <alignment horizontal="left" vertical="top" wrapText="1"/>
    </xf>
    <xf numFmtId="0" fontId="94" fillId="13" borderId="0" xfId="0" applyFont="1" applyFill="1" applyAlignment="1" applyProtection="1">
      <alignment horizontal="left" vertical="top" wrapText="1"/>
    </xf>
    <xf numFmtId="0" fontId="6" fillId="0" borderId="7" xfId="18" applyFont="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48" fillId="13" borderId="0" xfId="0" applyFont="1" applyFill="1" applyAlignment="1" applyProtection="1">
      <alignment horizontal="left" vertical="top" wrapText="1"/>
    </xf>
    <xf numFmtId="0" fontId="48" fillId="13" borderId="0" xfId="0" applyFont="1" applyFill="1" applyBorder="1" applyAlignment="1" applyProtection="1">
      <alignment horizontal="left" vertical="top" wrapText="1"/>
    </xf>
    <xf numFmtId="166" fontId="2" fillId="27" borderId="7" xfId="0" applyNumberFormat="1" applyFont="1" applyFill="1" applyBorder="1" applyAlignment="1" applyProtection="1">
      <alignment horizontal="left" vertical="top"/>
    </xf>
    <xf numFmtId="0" fontId="87" fillId="0" borderId="0" xfId="0" applyFont="1" applyAlignment="1" applyProtection="1">
      <alignment horizontal="left" vertical="top" wrapText="1"/>
    </xf>
    <xf numFmtId="0" fontId="4" fillId="13" borderId="0" xfId="0" applyNumberFormat="1" applyFont="1" applyFill="1" applyBorder="1" applyAlignment="1" applyProtection="1">
      <alignment horizontal="left" vertical="top" wrapText="1"/>
    </xf>
    <xf numFmtId="0" fontId="2" fillId="0" borderId="0" xfId="0" applyFont="1" applyAlignment="1" applyProtection="1">
      <alignment horizontal="left" vertical="top" wrapText="1"/>
    </xf>
    <xf numFmtId="0" fontId="31" fillId="0" borderId="0" xfId="0" applyFont="1" applyAlignment="1">
      <alignment horizontal="left"/>
    </xf>
    <xf numFmtId="0" fontId="4" fillId="13" borderId="0" xfId="0" applyFont="1" applyFill="1" applyAlignment="1" applyProtection="1">
      <alignment horizontal="left"/>
    </xf>
    <xf numFmtId="0" fontId="92" fillId="13" borderId="31" xfId="0" applyFont="1" applyFill="1" applyBorder="1" applyAlignment="1" applyProtection="1">
      <alignment horizontal="left" vertical="top" wrapText="1"/>
    </xf>
    <xf numFmtId="0" fontId="2" fillId="27" borderId="21" xfId="0" applyFont="1" applyFill="1" applyBorder="1" applyAlignment="1" applyProtection="1">
      <alignment horizontal="left" vertical="top" wrapText="1"/>
    </xf>
    <xf numFmtId="0" fontId="2" fillId="27" borderId="45" xfId="0" applyFont="1" applyFill="1" applyBorder="1" applyAlignment="1" applyProtection="1">
      <alignment horizontal="left" vertical="top" wrapText="1"/>
    </xf>
    <xf numFmtId="0" fontId="0" fillId="25" borderId="0" xfId="0" applyFont="1" applyFill="1" applyAlignment="1" applyProtection="1">
      <alignment horizontal="left"/>
    </xf>
    <xf numFmtId="0" fontId="109" fillId="0" borderId="0" xfId="18" applyFont="1" applyFill="1" applyBorder="1" applyAlignment="1" applyProtection="1">
      <alignment horizontal="left" vertical="top"/>
    </xf>
    <xf numFmtId="0" fontId="103" fillId="0" borderId="0" xfId="0" applyNumberFormat="1" applyFont="1" applyFill="1" applyBorder="1" applyAlignment="1" applyProtection="1">
      <alignment horizontal="left" vertical="top" wrapText="1"/>
    </xf>
    <xf numFmtId="0" fontId="107" fillId="0" borderId="0" xfId="0" applyFont="1" applyFill="1" applyBorder="1" applyAlignment="1" applyProtection="1">
      <alignment horizontal="left" vertical="top" wrapText="1"/>
    </xf>
    <xf numFmtId="0" fontId="7" fillId="0" borderId="49" xfId="0" applyFont="1" applyBorder="1" applyAlignment="1" applyProtection="1">
      <alignment vertical="center" wrapText="1"/>
    </xf>
    <xf numFmtId="0" fontId="7" fillId="0" borderId="7" xfId="18" applyNumberFormat="1" applyFont="1" applyBorder="1" applyAlignment="1" applyProtection="1">
      <alignment horizontal="left" vertical="top"/>
    </xf>
    <xf numFmtId="0" fontId="7" fillId="0" borderId="7" xfId="18" applyNumberFormat="1" applyFont="1" applyFill="1" applyBorder="1" applyAlignment="1" applyProtection="1">
      <alignment horizontal="left" vertical="top" wrapText="1"/>
    </xf>
    <xf numFmtId="0" fontId="56" fillId="0" borderId="7" xfId="18" applyNumberFormat="1" applyFont="1" applyFill="1" applyBorder="1" applyAlignment="1" applyProtection="1">
      <alignment horizontal="left" vertical="top" wrapText="1"/>
    </xf>
    <xf numFmtId="0" fontId="56" fillId="0" borderId="7" xfId="18" applyNumberFormat="1" applyFont="1" applyBorder="1" applyAlignment="1" applyProtection="1">
      <alignment horizontal="left" vertical="top" wrapText="1" indent="1"/>
    </xf>
    <xf numFmtId="0" fontId="43" fillId="0" borderId="7" xfId="18" applyNumberFormat="1" applyFont="1" applyBorder="1" applyAlignment="1" applyProtection="1">
      <alignment horizontal="left" vertical="top" wrapText="1" indent="2"/>
    </xf>
    <xf numFmtId="0" fontId="25" fillId="0" borderId="7" xfId="18" applyNumberFormat="1" applyFont="1" applyBorder="1" applyAlignment="1" applyProtection="1">
      <alignment horizontal="left" vertical="top"/>
    </xf>
    <xf numFmtId="0" fontId="7" fillId="0" borderId="21" xfId="18" applyFont="1" applyFill="1" applyBorder="1" applyAlignment="1" applyProtection="1">
      <alignment horizontal="left" vertical="top" wrapText="1"/>
    </xf>
    <xf numFmtId="0" fontId="6" fillId="13" borderId="7" xfId="18" applyFont="1" applyFill="1" applyBorder="1" applyAlignment="1" applyProtection="1">
      <alignment horizontal="left" vertical="center"/>
    </xf>
    <xf numFmtId="0" fontId="4" fillId="0" borderId="7" xfId="18" applyFont="1" applyBorder="1" applyAlignment="1" applyProtection="1">
      <alignment horizontal="left"/>
    </xf>
    <xf numFmtId="0" fontId="7" fillId="32" borderId="21" xfId="18" applyFont="1" applyFill="1" applyBorder="1" applyAlignment="1" applyProtection="1">
      <alignment horizontal="left" vertical="top" wrapText="1"/>
    </xf>
    <xf numFmtId="0" fontId="2" fillId="27" borderId="69" xfId="0" applyFont="1" applyFill="1" applyBorder="1" applyAlignment="1" applyProtection="1">
      <alignment horizontal="left" vertical="top" wrapText="1"/>
    </xf>
    <xf numFmtId="0" fontId="2" fillId="27" borderId="70" xfId="0" applyFont="1" applyFill="1" applyBorder="1" applyAlignment="1" applyProtection="1">
      <alignment horizontal="left" vertical="top" wrapText="1"/>
    </xf>
    <xf numFmtId="0" fontId="2" fillId="27" borderId="71" xfId="0" applyFont="1" applyFill="1" applyBorder="1" applyAlignment="1" applyProtection="1">
      <alignment horizontal="left" vertical="top" wrapText="1"/>
    </xf>
    <xf numFmtId="0" fontId="2" fillId="27" borderId="72" xfId="0" applyFont="1" applyFill="1" applyBorder="1" applyAlignment="1" applyProtection="1">
      <alignment horizontal="left" vertical="top" wrapText="1"/>
    </xf>
    <xf numFmtId="0" fontId="111" fillId="0" borderId="0" xfId="0" applyFont="1" applyFill="1" applyBorder="1" applyAlignment="1" applyProtection="1">
      <alignment vertical="top" wrapText="1"/>
    </xf>
    <xf numFmtId="0" fontId="100" fillId="0" borderId="0" xfId="0" applyFont="1" applyFill="1" applyBorder="1" applyAlignment="1" applyProtection="1">
      <alignment horizontal="left" vertical="top" wrapText="1"/>
    </xf>
    <xf numFmtId="0" fontId="102" fillId="0" borderId="0" xfId="0" applyFont="1" applyFill="1" applyBorder="1" applyAlignment="1" applyProtection="1">
      <alignment horizontal="left" vertical="top"/>
    </xf>
    <xf numFmtId="0" fontId="103" fillId="0" borderId="0" xfId="0" applyFont="1" applyFill="1" applyBorder="1" applyAlignment="1" applyProtection="1">
      <alignment horizontal="left" vertical="top" wrapText="1"/>
    </xf>
    <xf numFmtId="0" fontId="102" fillId="0" borderId="0" xfId="0" applyFont="1" applyFill="1" applyBorder="1" applyAlignment="1" applyProtection="1">
      <alignment horizontal="left" vertical="top" wrapText="1"/>
    </xf>
    <xf numFmtId="0" fontId="102" fillId="0" borderId="0" xfId="0" applyNumberFormat="1" applyFont="1" applyFill="1" applyBorder="1" applyAlignment="1" applyProtection="1">
      <alignment horizontal="left" vertical="top" wrapText="1"/>
    </xf>
    <xf numFmtId="0" fontId="101" fillId="0" borderId="0" xfId="18" applyFont="1" applyFill="1" applyBorder="1" applyAlignment="1" applyProtection="1">
      <alignment horizontal="left" vertical="top" wrapText="1"/>
    </xf>
    <xf numFmtId="0" fontId="110" fillId="0" borderId="0" xfId="18" applyFont="1" applyFill="1" applyBorder="1" applyAlignment="1" applyProtection="1">
      <alignment horizontal="left" vertical="top" wrapText="1"/>
    </xf>
    <xf numFmtId="0" fontId="109" fillId="0" borderId="0" xfId="18" applyFont="1" applyFill="1" applyBorder="1" applyAlignment="1" applyProtection="1">
      <alignment horizontal="left" vertical="top" wrapText="1"/>
    </xf>
    <xf numFmtId="0" fontId="115" fillId="0" borderId="0" xfId="18" applyFont="1" applyFill="1" applyBorder="1" applyAlignment="1" applyProtection="1">
      <alignment horizontal="left" vertical="top" wrapText="1"/>
    </xf>
    <xf numFmtId="0" fontId="102" fillId="0" borderId="0" xfId="18" applyFont="1" applyFill="1" applyBorder="1" applyAlignment="1" applyProtection="1">
      <alignment horizontal="left" vertical="top" wrapText="1"/>
    </xf>
    <xf numFmtId="0" fontId="115" fillId="0" borderId="0" xfId="18" applyFont="1" applyFill="1" applyBorder="1" applyAlignment="1" applyProtection="1">
      <alignment horizontal="left" vertical="top"/>
    </xf>
    <xf numFmtId="0" fontId="102" fillId="0" borderId="0" xfId="18" applyFont="1" applyFill="1" applyBorder="1" applyAlignment="1" applyProtection="1">
      <alignment horizontal="left" vertical="top"/>
    </xf>
    <xf numFmtId="0" fontId="101" fillId="0" borderId="0" xfId="18" applyNumberFormat="1" applyFont="1" applyFill="1" applyBorder="1" applyAlignment="1" applyProtection="1">
      <alignment horizontal="left" vertical="top"/>
    </xf>
    <xf numFmtId="0" fontId="103" fillId="0" borderId="0" xfId="18" applyNumberFormat="1" applyFont="1" applyFill="1" applyBorder="1" applyAlignment="1" applyProtection="1">
      <alignment horizontal="left" vertical="top" wrapText="1"/>
    </xf>
    <xf numFmtId="0" fontId="109" fillId="0" borderId="0" xfId="18" applyNumberFormat="1" applyFont="1" applyFill="1" applyBorder="1" applyAlignment="1" applyProtection="1">
      <alignment horizontal="left" vertical="top"/>
    </xf>
    <xf numFmtId="0" fontId="109" fillId="0" borderId="0" xfId="18" applyNumberFormat="1" applyFont="1" applyFill="1" applyBorder="1" applyAlignment="1" applyProtection="1">
      <alignment horizontal="left" vertical="top" wrapText="1"/>
    </xf>
    <xf numFmtId="0" fontId="110" fillId="0" borderId="0" xfId="18" applyNumberFormat="1" applyFont="1" applyFill="1" applyBorder="1" applyAlignment="1" applyProtection="1">
      <alignment horizontal="left" vertical="top" wrapText="1"/>
    </xf>
    <xf numFmtId="0" fontId="102" fillId="0" borderId="0" xfId="18" applyNumberFormat="1" applyFont="1" applyFill="1" applyBorder="1" applyAlignment="1" applyProtection="1">
      <alignment horizontal="left" vertical="top"/>
    </xf>
    <xf numFmtId="0" fontId="108" fillId="0" borderId="0" xfId="18" applyNumberFormat="1" applyFont="1" applyFill="1" applyBorder="1" applyAlignment="1" applyProtection="1">
      <alignment horizontal="left" vertical="top"/>
    </xf>
    <xf numFmtId="0" fontId="113" fillId="0" borderId="0" xfId="18" applyNumberFormat="1" applyFont="1" applyFill="1" applyBorder="1" applyAlignment="1" applyProtection="1">
      <alignment horizontal="left" vertical="top"/>
    </xf>
    <xf numFmtId="0" fontId="115" fillId="0" borderId="0" xfId="18" applyNumberFormat="1" applyFont="1" applyFill="1" applyBorder="1" applyAlignment="1" applyProtection="1">
      <alignment horizontal="left" vertical="top"/>
    </xf>
    <xf numFmtId="0" fontId="109" fillId="0" borderId="0" xfId="0" applyFont="1" applyFill="1" applyBorder="1" applyAlignment="1" applyProtection="1">
      <alignment horizontal="left" vertical="top" wrapText="1"/>
    </xf>
    <xf numFmtId="0" fontId="2" fillId="0" borderId="0" xfId="18" applyBorder="1" applyAlignment="1" applyProtection="1">
      <alignment horizontal="left" vertical="top"/>
    </xf>
    <xf numFmtId="0" fontId="103" fillId="0" borderId="0" xfId="0" applyFont="1" applyFill="1" applyBorder="1" applyAlignment="1" applyProtection="1">
      <alignment horizontal="left" vertical="top"/>
    </xf>
    <xf numFmtId="0" fontId="112" fillId="0" borderId="0" xfId="0" applyFont="1" applyFill="1" applyBorder="1" applyAlignment="1" applyProtection="1">
      <alignment horizontal="left" vertical="top" wrapText="1"/>
    </xf>
    <xf numFmtId="0" fontId="108" fillId="0" borderId="0" xfId="0" applyFont="1" applyFill="1" applyBorder="1" applyAlignment="1">
      <alignment horizontal="left" vertical="top" wrapText="1"/>
    </xf>
    <xf numFmtId="0" fontId="123" fillId="0" borderId="0" xfId="0" applyFont="1" applyFill="1" applyBorder="1" applyAlignment="1" applyProtection="1">
      <alignment horizontal="left" vertical="top" wrapText="1"/>
    </xf>
    <xf numFmtId="0" fontId="124" fillId="0" borderId="0" xfId="0" applyFont="1" applyFill="1" applyBorder="1" applyAlignment="1" applyProtection="1">
      <alignment horizontal="left" vertical="top" wrapText="1"/>
    </xf>
    <xf numFmtId="166" fontId="102" fillId="0" borderId="0" xfId="0" applyNumberFormat="1" applyFont="1" applyFill="1" applyBorder="1" applyAlignment="1" applyProtection="1">
      <alignment horizontal="left" vertical="top"/>
    </xf>
    <xf numFmtId="0" fontId="50" fillId="15" borderId="0" xfId="0" applyNumberFormat="1" applyFont="1" applyFill="1" applyAlignment="1" applyProtection="1">
      <alignment horizontal="left" vertical="center" wrapText="1"/>
    </xf>
    <xf numFmtId="0" fontId="2" fillId="0" borderId="0" xfId="0" applyFont="1" applyProtection="1"/>
    <xf numFmtId="0" fontId="0" fillId="37" borderId="0" xfId="0" applyFill="1" applyProtection="1"/>
    <xf numFmtId="0" fontId="2" fillId="0" borderId="0" xfId="0" applyFont="1" applyAlignment="1" applyProtection="1">
      <alignment horizontal="left"/>
    </xf>
    <xf numFmtId="0" fontId="0" fillId="37" borderId="0" xfId="0" applyFill="1" applyAlignment="1" applyProtection="1">
      <alignment horizontal="left"/>
    </xf>
    <xf numFmtId="0" fontId="99" fillId="0" borderId="0" xfId="19" applyFont="1" applyFill="1" applyBorder="1" applyAlignment="1" applyProtection="1">
      <alignment vertical="top" wrapText="1"/>
    </xf>
    <xf numFmtId="0" fontId="100" fillId="0" borderId="0" xfId="0" applyFont="1" applyFill="1" applyBorder="1" applyAlignment="1" applyProtection="1">
      <alignment vertical="top" wrapText="1"/>
    </xf>
    <xf numFmtId="0" fontId="101" fillId="0" borderId="0" xfId="0" applyFont="1" applyFill="1" applyBorder="1" applyAlignment="1" applyProtection="1">
      <alignment vertical="top" wrapText="1"/>
    </xf>
    <xf numFmtId="0" fontId="102" fillId="0" borderId="0" xfId="0" applyFont="1" applyFill="1" applyBorder="1" applyAlignment="1" applyProtection="1">
      <alignment vertical="top" wrapText="1"/>
    </xf>
    <xf numFmtId="0" fontId="103" fillId="0" borderId="0" xfId="0" applyFont="1" applyFill="1" applyBorder="1" applyAlignment="1" applyProtection="1">
      <alignment vertical="top" wrapText="1"/>
    </xf>
    <xf numFmtId="0" fontId="104" fillId="0" borderId="0" xfId="14" applyFont="1" applyFill="1" applyBorder="1" applyAlignment="1" applyProtection="1">
      <alignment vertical="top" wrapText="1"/>
    </xf>
    <xf numFmtId="0" fontId="105"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04"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08" fillId="0" borderId="0" xfId="0" applyFont="1" applyFill="1" applyBorder="1" applyAlignment="1" applyProtection="1">
      <alignment vertical="top" wrapText="1"/>
    </xf>
    <xf numFmtId="0" fontId="109" fillId="0" borderId="0" xfId="0" applyFont="1" applyFill="1" applyBorder="1" applyAlignment="1" applyProtection="1">
      <alignment vertical="top" wrapText="1"/>
    </xf>
    <xf numFmtId="0" fontId="110" fillId="0" borderId="0" xfId="0" applyFont="1" applyFill="1" applyBorder="1" applyAlignment="1" applyProtection="1">
      <alignment vertical="top" wrapText="1"/>
    </xf>
    <xf numFmtId="0" fontId="112" fillId="0" borderId="0" xfId="0" applyFont="1" applyFill="1" applyBorder="1" applyAlignment="1" applyProtection="1">
      <alignment vertical="top" wrapText="1"/>
    </xf>
    <xf numFmtId="0" fontId="113" fillId="0" borderId="0" xfId="0" applyFont="1" applyFill="1" applyBorder="1" applyAlignment="1" applyProtection="1">
      <alignment vertical="top" wrapText="1"/>
    </xf>
    <xf numFmtId="0" fontId="115" fillId="0" borderId="0" xfId="0" applyFont="1" applyFill="1" applyBorder="1" applyAlignment="1" applyProtection="1">
      <alignment vertical="top" wrapText="1"/>
    </xf>
    <xf numFmtId="0" fontId="120" fillId="0" borderId="0" xfId="0" applyFont="1" applyFill="1" applyBorder="1" applyAlignment="1" applyProtection="1">
      <alignment vertical="top" wrapText="1"/>
    </xf>
    <xf numFmtId="0" fontId="122" fillId="0" borderId="0" xfId="0" applyFont="1" applyFill="1" applyBorder="1" applyAlignment="1" applyProtection="1">
      <alignment vertical="top" wrapText="1"/>
    </xf>
    <xf numFmtId="0" fontId="102" fillId="0" borderId="0" xfId="0" applyFont="1" applyFill="1" applyBorder="1" applyAlignment="1" applyProtection="1">
      <alignment vertical="top"/>
    </xf>
    <xf numFmtId="0" fontId="105" fillId="0" borderId="0" xfId="0" applyFont="1" applyFill="1" applyBorder="1" applyAlignment="1" applyProtection="1">
      <alignment horizontal="left" vertical="top" wrapText="1"/>
    </xf>
    <xf numFmtId="0" fontId="122" fillId="0" borderId="0" xfId="0" applyNumberFormat="1" applyFont="1" applyFill="1" applyBorder="1" applyAlignment="1" applyProtection="1">
      <alignment horizontal="left" vertical="top" wrapText="1"/>
    </xf>
    <xf numFmtId="0" fontId="108" fillId="0" borderId="0" xfId="18" applyNumberFormat="1" applyFont="1" applyFill="1" applyBorder="1" applyAlignment="1" applyProtection="1">
      <alignment horizontal="left" vertical="top" wrapText="1"/>
    </xf>
    <xf numFmtId="0" fontId="102" fillId="0" borderId="0" xfId="18" applyFont="1" applyFill="1" applyBorder="1" applyAlignment="1" applyProtection="1">
      <alignment vertical="top" wrapText="1"/>
    </xf>
    <xf numFmtId="0" fontId="0" fillId="0" borderId="0" xfId="0" applyBorder="1" applyAlignment="1">
      <alignment vertical="top"/>
    </xf>
    <xf numFmtId="0" fontId="114" fillId="0" borderId="0" xfId="0" applyFont="1" applyFill="1" applyBorder="1" applyAlignment="1">
      <alignment horizontal="left" vertical="top"/>
    </xf>
    <xf numFmtId="0" fontId="8" fillId="0" borderId="0" xfId="14" applyAlignment="1" applyProtection="1">
      <alignment vertical="top" wrapText="1"/>
    </xf>
    <xf numFmtId="0" fontId="0" fillId="0" borderId="0" xfId="0" applyAlignment="1" applyProtection="1">
      <alignment vertical="top" wrapText="1"/>
    </xf>
    <xf numFmtId="0" fontId="2" fillId="0" borderId="0" xfId="18" applyAlignment="1" applyProtection="1">
      <alignment vertical="top" wrapText="1"/>
    </xf>
    <xf numFmtId="0" fontId="127" fillId="0" borderId="0" xfId="0" applyFont="1" applyAlignment="1" applyProtection="1">
      <alignment vertical="top"/>
    </xf>
    <xf numFmtId="0" fontId="0" fillId="38" borderId="0" xfId="0" applyFill="1" applyAlignment="1" applyProtection="1">
      <alignment vertical="top"/>
    </xf>
    <xf numFmtId="0" fontId="0" fillId="38" borderId="0" xfId="0" applyFill="1" applyAlignment="1" applyProtection="1">
      <alignment vertical="top" wrapText="1"/>
    </xf>
    <xf numFmtId="0" fontId="0" fillId="38" borderId="0" xfId="0" applyFill="1" applyBorder="1" applyAlignment="1" applyProtection="1">
      <alignment vertical="top"/>
    </xf>
    <xf numFmtId="0" fontId="4" fillId="38" borderId="0" xfId="0" applyFont="1" applyFill="1" applyAlignment="1" applyProtection="1">
      <alignment horizontal="center" vertical="top"/>
    </xf>
    <xf numFmtId="0" fontId="37" fillId="38" borderId="0" xfId="0" applyFont="1" applyFill="1" applyAlignment="1" applyProtection="1">
      <alignment vertical="top" wrapText="1"/>
    </xf>
    <xf numFmtId="0" fontId="37" fillId="38" borderId="0" xfId="0" applyFont="1" applyFill="1" applyBorder="1" applyAlignment="1" applyProtection="1">
      <alignment vertical="top" wrapText="1"/>
    </xf>
    <xf numFmtId="0" fontId="2" fillId="0" borderId="30" xfId="18" applyBorder="1" applyAlignment="1" applyProtection="1">
      <alignment vertical="top"/>
    </xf>
    <xf numFmtId="0" fontId="85" fillId="0" borderId="0" xfId="18" applyFont="1" applyAlignment="1" applyProtection="1">
      <alignment horizontal="center" vertical="top" wrapText="1"/>
    </xf>
    <xf numFmtId="0" fontId="2" fillId="38" borderId="0" xfId="18" applyFill="1" applyAlignment="1" applyProtection="1">
      <alignment vertical="top"/>
    </xf>
    <xf numFmtId="0" fontId="2" fillId="39" borderId="0" xfId="18" applyFill="1" applyAlignment="1" applyProtection="1">
      <alignment vertical="top"/>
    </xf>
    <xf numFmtId="0" fontId="2" fillId="38" borderId="0" xfId="18" applyFont="1" applyFill="1" applyAlignment="1" applyProtection="1">
      <alignment vertical="top"/>
    </xf>
    <xf numFmtId="0" fontId="2" fillId="38" borderId="0" xfId="18" applyFill="1" applyAlignment="1" applyProtection="1">
      <alignment vertical="top" wrapText="1"/>
    </xf>
    <xf numFmtId="0" fontId="2" fillId="38" borderId="0" xfId="18" applyFill="1" applyAlignment="1" applyProtection="1">
      <alignment vertical="center"/>
    </xf>
    <xf numFmtId="0" fontId="5" fillId="38" borderId="0" xfId="18" applyFont="1" applyFill="1" applyAlignment="1" applyProtection="1">
      <alignment horizontal="left" vertical="top" wrapText="1"/>
    </xf>
    <xf numFmtId="0" fontId="2" fillId="38" borderId="0" xfId="18" applyFont="1" applyFill="1" applyAlignment="1" applyProtection="1">
      <alignment vertical="center"/>
    </xf>
    <xf numFmtId="165" fontId="6" fillId="28" borderId="29" xfId="18" applyNumberFormat="1" applyFont="1" applyFill="1" applyBorder="1" applyAlignment="1" applyProtection="1">
      <alignment horizontal="right" vertical="top"/>
      <protection locked="0"/>
    </xf>
    <xf numFmtId="164" fontId="7" fillId="25" borderId="29" xfId="18" applyNumberFormat="1" applyFont="1" applyFill="1" applyBorder="1" applyAlignment="1" applyProtection="1">
      <alignment horizontal="right" vertical="top"/>
    </xf>
    <xf numFmtId="164" fontId="6" fillId="25" borderId="29" xfId="18" applyNumberFormat="1" applyFont="1" applyFill="1" applyBorder="1" applyAlignment="1" applyProtection="1">
      <alignment horizontal="right" vertical="top"/>
    </xf>
    <xf numFmtId="164" fontId="6" fillId="25" borderId="29" xfId="18" quotePrefix="1" applyNumberFormat="1" applyFont="1" applyFill="1" applyBorder="1" applyAlignment="1" applyProtection="1">
      <alignment vertical="top"/>
    </xf>
    <xf numFmtId="164" fontId="6" fillId="25" borderId="7" xfId="18" applyNumberFormat="1" applyFont="1" applyFill="1" applyBorder="1" applyAlignment="1" applyProtection="1">
      <alignment vertical="top"/>
    </xf>
    <xf numFmtId="164" fontId="43" fillId="25" borderId="66" xfId="18" quotePrefix="1" applyNumberFormat="1" applyFont="1" applyFill="1" applyBorder="1" applyAlignment="1" applyProtection="1">
      <alignment vertical="top"/>
    </xf>
    <xf numFmtId="164" fontId="43" fillId="25" borderId="66" xfId="18" applyNumberFormat="1" applyFont="1" applyFill="1" applyBorder="1" applyAlignment="1" applyProtection="1">
      <alignment vertical="top"/>
    </xf>
    <xf numFmtId="0" fontId="2" fillId="38" borderId="0" xfId="18" applyNumberFormat="1" applyFill="1" applyBorder="1" applyAlignment="1" applyProtection="1">
      <alignment vertical="top"/>
    </xf>
    <xf numFmtId="0" fontId="25" fillId="38" borderId="0" xfId="18" applyNumberFormat="1" applyFont="1" applyFill="1" applyBorder="1" applyAlignment="1" applyProtection="1">
      <alignment vertical="top"/>
    </xf>
    <xf numFmtId="0" fontId="2" fillId="38" borderId="0" xfId="18" applyNumberFormat="1" applyFill="1" applyAlignment="1" applyProtection="1">
      <alignment vertical="top"/>
    </xf>
    <xf numFmtId="0" fontId="55" fillId="38" borderId="0" xfId="18" applyNumberFormat="1" applyFont="1" applyFill="1" applyAlignment="1" applyProtection="1">
      <alignment vertical="top"/>
    </xf>
    <xf numFmtId="0" fontId="83" fillId="0" borderId="0" xfId="18" applyFont="1" applyAlignment="1" applyProtection="1">
      <alignment vertical="center"/>
    </xf>
    <xf numFmtId="0" fontId="2" fillId="39" borderId="0" xfId="18" applyFill="1" applyProtection="1"/>
    <xf numFmtId="0" fontId="6" fillId="39" borderId="0" xfId="18" applyFont="1" applyFill="1" applyAlignment="1" applyProtection="1">
      <alignment horizontal="center" vertical="top" wrapText="1"/>
    </xf>
    <xf numFmtId="0" fontId="6" fillId="39" borderId="0" xfId="18" applyFont="1" applyFill="1" applyAlignment="1" applyProtection="1">
      <alignment vertical="top"/>
    </xf>
    <xf numFmtId="0" fontId="6" fillId="39" borderId="0" xfId="18" applyFont="1" applyFill="1" applyProtection="1"/>
    <xf numFmtId="0" fontId="83" fillId="0" borderId="0" xfId="18" applyFont="1" applyProtection="1"/>
    <xf numFmtId="0" fontId="2"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5" fillId="0" borderId="0" xfId="18" applyFont="1" applyAlignment="1" applyProtection="1">
      <alignment horizontal="left" vertical="center" wrapText="1"/>
    </xf>
    <xf numFmtId="0" fontId="2" fillId="33" borderId="0" xfId="18" applyFill="1" applyAlignment="1" applyProtection="1">
      <alignment horizontal="center" vertical="top"/>
    </xf>
    <xf numFmtId="0" fontId="2" fillId="26" borderId="0" xfId="18" applyNumberFormat="1" applyFill="1" applyAlignment="1" applyProtection="1">
      <alignment horizontal="left" vertical="top"/>
    </xf>
    <xf numFmtId="0" fontId="7" fillId="0" borderId="29" xfId="18" applyNumberFormat="1" applyFont="1" applyBorder="1" applyAlignment="1" applyProtection="1">
      <alignment horizontal="left" vertical="top" wrapText="1"/>
    </xf>
    <xf numFmtId="0" fontId="25" fillId="0" borderId="0" xfId="18" applyNumberFormat="1" applyFont="1" applyBorder="1" applyAlignment="1" applyProtection="1">
      <alignment horizontal="left" vertical="top"/>
    </xf>
    <xf numFmtId="0" fontId="7" fillId="38" borderId="20" xfId="18" applyFont="1" applyFill="1" applyBorder="1" applyAlignment="1" applyProtection="1">
      <alignment horizontal="left" vertical="top" wrapText="1"/>
    </xf>
    <xf numFmtId="0" fontId="11" fillId="13" borderId="0" xfId="18" applyFont="1" applyFill="1" applyBorder="1" applyAlignment="1" applyProtection="1">
      <alignment horizontal="left" vertical="center" wrapText="1"/>
    </xf>
    <xf numFmtId="0" fontId="102" fillId="0" borderId="0" xfId="0" applyFont="1" applyFill="1" applyAlignment="1" applyProtection="1">
      <alignment horizontal="left" vertical="top" wrapText="1"/>
    </xf>
    <xf numFmtId="0" fontId="103" fillId="0" borderId="0" xfId="18" applyNumberFormat="1" applyFont="1" applyFill="1" applyAlignment="1" applyProtection="1">
      <alignment horizontal="left" vertical="top" wrapText="1"/>
    </xf>
    <xf numFmtId="0" fontId="100" fillId="0" borderId="0" xfId="0" applyFont="1" applyFill="1" applyAlignment="1" applyProtection="1">
      <alignment horizontal="left" vertical="top" wrapText="1"/>
    </xf>
    <xf numFmtId="0" fontId="102" fillId="0" borderId="0" xfId="0" applyFont="1" applyFill="1"/>
    <xf numFmtId="0" fontId="103" fillId="0" borderId="0" xfId="14" applyFont="1" applyFill="1" applyAlignment="1" applyProtection="1">
      <alignment horizontal="left" vertical="top" wrapText="1"/>
    </xf>
    <xf numFmtId="0" fontId="102" fillId="0" borderId="0" xfId="14" applyFont="1" applyFill="1" applyAlignment="1" applyProtection="1">
      <alignment horizontal="left" vertical="top" wrapText="1"/>
    </xf>
    <xf numFmtId="0" fontId="122" fillId="0" borderId="0" xfId="0" applyNumberFormat="1" applyFont="1" applyFill="1" applyAlignment="1" applyProtection="1">
      <alignment horizontal="left" vertical="center" wrapText="1"/>
    </xf>
    <xf numFmtId="0" fontId="108" fillId="0" borderId="0" xfId="18" applyFont="1" applyFill="1" applyAlignment="1" applyProtection="1">
      <alignment horizontal="left" vertical="center" wrapText="1"/>
    </xf>
    <xf numFmtId="0" fontId="110" fillId="0" borderId="0" xfId="18" applyFont="1" applyFill="1" applyAlignment="1" applyProtection="1">
      <alignment horizontal="left" vertical="center" wrapText="1"/>
    </xf>
    <xf numFmtId="0" fontId="103" fillId="0" borderId="0" xfId="18" applyFont="1" applyFill="1" applyAlignment="1" applyProtection="1">
      <alignment horizontal="left" vertical="top" wrapText="1"/>
    </xf>
    <xf numFmtId="0" fontId="102" fillId="0" borderId="0" xfId="18" applyFont="1" applyFill="1" applyAlignment="1" applyProtection="1">
      <alignment horizontal="left" vertical="top" wrapText="1"/>
    </xf>
    <xf numFmtId="0" fontId="103" fillId="0" borderId="0" xfId="18" applyFont="1" applyFill="1" applyAlignment="1" applyProtection="1">
      <alignment horizontal="left" vertical="top"/>
    </xf>
    <xf numFmtId="0" fontId="103" fillId="0" borderId="7" xfId="18" applyFont="1" applyFill="1" applyBorder="1" applyAlignment="1" applyProtection="1">
      <alignment horizontal="left" vertical="top" wrapText="1"/>
    </xf>
    <xf numFmtId="0" fontId="108" fillId="0" borderId="0" xfId="18" applyFont="1" applyFill="1" applyAlignment="1" applyProtection="1">
      <alignment horizontal="left" vertical="top" wrapText="1"/>
    </xf>
    <xf numFmtId="0" fontId="103" fillId="0" borderId="27" xfId="18" applyFont="1" applyFill="1" applyBorder="1" applyAlignment="1" applyProtection="1">
      <alignment horizontal="left" vertical="top" wrapText="1"/>
    </xf>
    <xf numFmtId="0" fontId="102" fillId="0" borderId="0" xfId="18" applyNumberFormat="1" applyFont="1" applyFill="1" applyAlignment="1" applyProtection="1">
      <alignment horizontal="left" vertical="top"/>
    </xf>
    <xf numFmtId="0" fontId="109" fillId="0" borderId="29" xfId="18" applyNumberFormat="1" applyFont="1" applyFill="1" applyBorder="1" applyAlignment="1" applyProtection="1">
      <alignment horizontal="left" vertical="top" wrapText="1"/>
    </xf>
    <xf numFmtId="0" fontId="108" fillId="0" borderId="29" xfId="18" applyNumberFormat="1" applyFont="1" applyFill="1" applyBorder="1" applyAlignment="1" applyProtection="1">
      <alignment horizontal="left" vertical="top" wrapText="1" indent="1"/>
    </xf>
    <xf numFmtId="0" fontId="109" fillId="0" borderId="7" xfId="18" applyNumberFormat="1" applyFont="1" applyFill="1" applyBorder="1" applyAlignment="1" applyProtection="1">
      <alignment horizontal="left" vertical="top" wrapText="1"/>
    </xf>
    <xf numFmtId="0" fontId="109" fillId="0" borderId="20" xfId="18" applyFont="1" applyFill="1" applyBorder="1" applyAlignment="1" applyProtection="1">
      <alignment horizontal="left" vertical="top" wrapText="1"/>
    </xf>
    <xf numFmtId="0" fontId="106" fillId="0" borderId="0" xfId="18" applyFont="1" applyFill="1" applyBorder="1" applyAlignment="1" applyProtection="1">
      <alignment horizontal="left"/>
    </xf>
    <xf numFmtId="0" fontId="108" fillId="0" borderId="0" xfId="18" applyFont="1" applyFill="1" applyBorder="1" applyAlignment="1" applyProtection="1">
      <alignment horizontal="left" vertical="center" wrapText="1"/>
    </xf>
    <xf numFmtId="0" fontId="102" fillId="0" borderId="0" xfId="0" applyFont="1" applyFill="1" applyAlignment="1" applyProtection="1">
      <alignment horizontal="left"/>
    </xf>
    <xf numFmtId="0" fontId="50" fillId="15" borderId="0" xfId="0" applyNumberFormat="1" applyFont="1" applyFill="1" applyAlignment="1" applyProtection="1">
      <alignment horizontal="left" vertical="center" wrapText="1"/>
    </xf>
    <xf numFmtId="0" fontId="2" fillId="13" borderId="0" xfId="0" applyFont="1" applyFill="1" applyAlignment="1" applyProtection="1">
      <alignment horizontal="left" vertical="top" wrapText="1"/>
    </xf>
    <xf numFmtId="0" fontId="128" fillId="17" borderId="0" xfId="0" applyFont="1" applyFill="1" applyProtection="1"/>
    <xf numFmtId="0" fontId="4" fillId="13" borderId="0" xfId="14" applyFont="1" applyFill="1" applyAlignment="1" applyProtection="1">
      <alignment vertical="top" wrapText="1"/>
    </xf>
    <xf numFmtId="0" fontId="31" fillId="13" borderId="0" xfId="14" applyFont="1" applyFill="1" applyAlignment="1" applyProtection="1">
      <alignment vertical="top" wrapText="1"/>
    </xf>
    <xf numFmtId="0" fontId="2" fillId="13" borderId="0" xfId="14" applyFont="1" applyFill="1" applyAlignment="1" applyProtection="1">
      <alignment vertical="top" wrapText="1"/>
    </xf>
    <xf numFmtId="0" fontId="4" fillId="0" borderId="0" xfId="0" applyFont="1" applyFill="1" applyAlignment="1" applyProtection="1">
      <alignment vertical="top" wrapText="1"/>
    </xf>
    <xf numFmtId="0" fontId="43" fillId="0" borderId="29" xfId="18" applyNumberFormat="1" applyFont="1" applyBorder="1" applyAlignment="1" applyProtection="1">
      <alignment vertical="top" wrapText="1"/>
    </xf>
    <xf numFmtId="0" fontId="102" fillId="0" borderId="0" xfId="18" applyFont="1" applyFill="1" applyAlignment="1" applyProtection="1">
      <alignment wrapText="1"/>
    </xf>
    <xf numFmtId="0" fontId="103" fillId="0" borderId="0" xfId="14" applyFont="1" applyFill="1" applyAlignment="1" applyProtection="1">
      <alignment vertical="top" wrapText="1"/>
    </xf>
    <xf numFmtId="0" fontId="102" fillId="0" borderId="0" xfId="0" applyFont="1" applyFill="1" applyAlignment="1" applyProtection="1">
      <alignment vertical="top" wrapText="1"/>
    </xf>
    <xf numFmtId="0" fontId="102" fillId="0" borderId="0" xfId="14" applyFont="1" applyFill="1" applyAlignment="1" applyProtection="1">
      <alignment vertical="top" wrapText="1"/>
    </xf>
    <xf numFmtId="0" fontId="114" fillId="0" borderId="0" xfId="14" applyFont="1" applyFill="1" applyAlignment="1" applyProtection="1">
      <alignment vertical="top" wrapText="1"/>
    </xf>
    <xf numFmtId="0" fontId="103" fillId="0" borderId="0" xfId="0" applyFont="1" applyFill="1" applyAlignment="1" applyProtection="1">
      <alignment vertical="top" wrapText="1"/>
    </xf>
    <xf numFmtId="0" fontId="108" fillId="0" borderId="29" xfId="18" applyNumberFormat="1" applyFont="1" applyFill="1" applyBorder="1" applyAlignment="1" applyProtection="1">
      <alignment vertical="top" wrapText="1"/>
    </xf>
    <xf numFmtId="0" fontId="103" fillId="0" borderId="0" xfId="18" applyNumberFormat="1" applyFont="1" applyFill="1" applyAlignment="1" applyProtection="1">
      <alignment vertical="top" wrapText="1"/>
    </xf>
    <xf numFmtId="0" fontId="110" fillId="0" borderId="7" xfId="18" applyNumberFormat="1" applyFont="1" applyBorder="1" applyAlignment="1" applyProtection="1">
      <alignment horizontal="left" vertical="top" wrapText="1" indent="1"/>
    </xf>
    <xf numFmtId="0" fontId="102" fillId="13" borderId="0" xfId="0" applyFont="1" applyFill="1" applyAlignment="1" applyProtection="1">
      <alignment horizontal="left" vertical="top" wrapText="1"/>
    </xf>
    <xf numFmtId="0" fontId="110" fillId="0" borderId="0" xfId="18" applyFont="1" applyAlignment="1" applyProtection="1">
      <alignment horizontal="left" vertical="top" wrapText="1"/>
    </xf>
    <xf numFmtId="0" fontId="2" fillId="0" borderId="0" xfId="0" applyFont="1" applyAlignment="1">
      <alignment vertical="top" wrapText="1"/>
    </xf>
    <xf numFmtId="0" fontId="127" fillId="0" borderId="0" xfId="0" applyFont="1" applyAlignment="1" applyProtection="1">
      <alignment horizontal="left" vertical="top"/>
    </xf>
    <xf numFmtId="0" fontId="2" fillId="0" borderId="0" xfId="18" quotePrefix="1" applyProtection="1"/>
    <xf numFmtId="0" fontId="0" fillId="0" borderId="0" xfId="0" applyAlignment="1">
      <alignment horizontal="left" vertical="top" wrapText="1"/>
    </xf>
    <xf numFmtId="0" fontId="0" fillId="27" borderId="0" xfId="0" applyFill="1" applyAlignment="1" applyProtection="1">
      <alignment horizontal="left" vertical="top" wrapText="1"/>
    </xf>
    <xf numFmtId="0" fontId="83" fillId="0" borderId="0" xfId="0" applyFont="1" applyAlignment="1" applyProtection="1">
      <alignment vertical="top"/>
    </xf>
    <xf numFmtId="0" fontId="2" fillId="33" borderId="0" xfId="18" applyFont="1" applyFill="1" applyAlignment="1" applyProtection="1">
      <alignment horizontal="center" vertical="top"/>
    </xf>
    <xf numFmtId="0" fontId="4" fillId="27" borderId="0" xfId="18" applyFont="1" applyFill="1" applyBorder="1" applyAlignment="1" applyProtection="1">
      <alignment horizontal="left" vertical="top"/>
    </xf>
    <xf numFmtId="0" fontId="2" fillId="27" borderId="0" xfId="18" applyFill="1" applyAlignment="1" applyProtection="1">
      <alignment horizontal="left" vertical="top"/>
    </xf>
    <xf numFmtId="0" fontId="5" fillId="27" borderId="0" xfId="18" applyFont="1" applyFill="1" applyAlignment="1" applyProtection="1">
      <alignment vertical="top"/>
    </xf>
    <xf numFmtId="0" fontId="7" fillId="27" borderId="0" xfId="18" applyFont="1" applyFill="1" applyAlignment="1" applyProtection="1">
      <alignment vertical="top" wrapText="1"/>
    </xf>
    <xf numFmtId="0" fontId="4" fillId="27" borderId="0" xfId="18" applyFont="1" applyFill="1" applyBorder="1" applyAlignment="1" applyProtection="1">
      <alignment horizontal="center" vertical="top"/>
    </xf>
    <xf numFmtId="0" fontId="4" fillId="27" borderId="0" xfId="0" applyFont="1" applyFill="1" applyAlignment="1" applyProtection="1">
      <alignment vertical="top"/>
    </xf>
    <xf numFmtId="0" fontId="129" fillId="27" borderId="0" xfId="14" applyFont="1" applyFill="1" applyAlignment="1" applyProtection="1">
      <alignment horizontal="left" vertical="top" wrapText="1"/>
    </xf>
    <xf numFmtId="0" fontId="2" fillId="27" borderId="0" xfId="18" applyFill="1" applyProtection="1"/>
    <xf numFmtId="0" fontId="2" fillId="40" borderId="0" xfId="18" applyFill="1" applyProtection="1"/>
    <xf numFmtId="0" fontId="2" fillId="40" borderId="0" xfId="18" applyFill="1" applyAlignment="1" applyProtection="1">
      <alignment vertical="top"/>
    </xf>
    <xf numFmtId="0" fontId="6" fillId="40" borderId="0" xfId="18" applyFont="1" applyFill="1" applyAlignment="1" applyProtection="1">
      <alignment horizontal="center" vertical="top" wrapText="1"/>
    </xf>
    <xf numFmtId="0" fontId="6" fillId="40" borderId="0" xfId="18" applyFont="1" applyFill="1" applyAlignment="1" applyProtection="1">
      <alignment vertical="top"/>
    </xf>
    <xf numFmtId="0" fontId="6" fillId="40" borderId="0" xfId="18" applyFont="1" applyFill="1" applyProtection="1"/>
    <xf numFmtId="0" fontId="129" fillId="0" borderId="0" xfId="14" applyFont="1" applyAlignment="1" applyProtection="1">
      <alignmen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2" fillId="0" borderId="0" xfId="18" applyAlignment="1" applyProtection="1"/>
    <xf numFmtId="0" fontId="2" fillId="0" borderId="0" xfId="18" applyAlignment="1" applyProtection="1">
      <alignment vertical="top" wrapText="1"/>
    </xf>
    <xf numFmtId="0" fontId="2" fillId="0" borderId="0" xfId="18" applyBorder="1" applyAlignment="1" applyProtection="1">
      <alignment vertical="top" wrapText="1"/>
    </xf>
    <xf numFmtId="0" fontId="3" fillId="21" borderId="0" xfId="18" applyFont="1" applyFill="1" applyBorder="1" applyAlignment="1" applyProtection="1">
      <alignment vertical="top"/>
    </xf>
    <xf numFmtId="0" fontId="4" fillId="0" borderId="0" xfId="18" applyFont="1" applyBorder="1" applyAlignment="1" applyProtection="1">
      <alignment vertical="top" wrapText="1"/>
    </xf>
    <xf numFmtId="0" fontId="4" fillId="13" borderId="0" xfId="0" applyFont="1" applyFill="1" applyBorder="1" applyAlignment="1" applyProtection="1">
      <alignment vertical="top" wrapText="1"/>
    </xf>
    <xf numFmtId="0" fontId="4" fillId="13" borderId="0" xfId="18" applyFont="1" applyFill="1" applyBorder="1" applyAlignment="1" applyProtection="1">
      <alignment horizontal="center" vertical="top" wrapText="1"/>
    </xf>
    <xf numFmtId="164" fontId="4" fillId="0" borderId="0" xfId="18" applyNumberFormat="1" applyFont="1" applyFill="1" applyBorder="1" applyAlignment="1" applyProtection="1">
      <alignment vertical="center"/>
    </xf>
    <xf numFmtId="0" fontId="4" fillId="0" borderId="0" xfId="0" applyFont="1" applyFill="1" applyBorder="1" applyAlignment="1" applyProtection="1">
      <alignment vertical="top" wrapText="1"/>
    </xf>
    <xf numFmtId="164" fontId="2" fillId="17" borderId="34" xfId="18" applyNumberFormat="1" applyFont="1" applyFill="1" applyBorder="1" applyAlignment="1" applyProtection="1">
      <alignment vertical="center"/>
    </xf>
    <xf numFmtId="164" fontId="4" fillId="28" borderId="34" xfId="0" applyNumberFormat="1" applyFont="1" applyFill="1" applyBorder="1" applyAlignment="1" applyProtection="1">
      <alignment vertical="center"/>
      <protection locked="0"/>
    </xf>
    <xf numFmtId="0" fontId="2" fillId="0" borderId="0" xfId="18" applyAlignment="1" applyProtection="1">
      <alignment horizontal="right" vertical="top" wrapText="1"/>
    </xf>
    <xf numFmtId="0" fontId="8" fillId="0" borderId="0" xfId="14" applyAlignment="1" applyProtection="1">
      <alignment vertical="top" wrapText="1"/>
    </xf>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33" fillId="13"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33" fillId="13" borderId="0" xfId="0" applyFont="1" applyFill="1" applyAlignment="1" applyProtection="1">
      <alignment horizontal="left" vertical="top" wrapText="1" indent="2"/>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5" fillId="13" borderId="0" xfId="18" applyFont="1" applyFill="1" applyAlignment="1" applyProtection="1">
      <alignment horizontal="left" vertical="top" wrapText="1"/>
    </xf>
    <xf numFmtId="0" fontId="2" fillId="0" borderId="0" xfId="18" applyAlignment="1" applyProtection="1">
      <alignment horizontal="left" vertical="top" wrapText="1"/>
    </xf>
    <xf numFmtId="0" fontId="4" fillId="13" borderId="0" xfId="0" applyFont="1" applyFill="1" applyAlignment="1" applyProtection="1">
      <alignment horizontal="left" vertical="top"/>
    </xf>
    <xf numFmtId="0" fontId="43" fillId="0" borderId="29" xfId="18" applyNumberFormat="1" applyFont="1" applyBorder="1" applyAlignment="1" applyProtection="1">
      <alignment horizontal="left" vertical="top" wrapText="1" indent="1"/>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57" fillId="13" borderId="0" xfId="18" applyFont="1" applyFill="1" applyBorder="1" applyAlignment="1" applyProtection="1">
      <alignment horizontal="left" vertical="top" wrapText="1"/>
    </xf>
    <xf numFmtId="0" fontId="2" fillId="0" borderId="7" xfId="18" applyFont="1" applyBorder="1" applyAlignment="1" applyProtection="1">
      <alignment horizontal="left" vertical="top" wrapText="1"/>
    </xf>
    <xf numFmtId="0" fontId="4" fillId="13" borderId="0" xfId="18" applyFont="1" applyFill="1" applyBorder="1" applyAlignment="1" applyProtection="1">
      <alignment horizontal="left" vertical="top" wrapText="1"/>
    </xf>
    <xf numFmtId="0" fontId="4" fillId="0" borderId="7" xfId="18" applyFont="1" applyBorder="1" applyAlignment="1" applyProtection="1">
      <alignment horizontal="left" vertical="top" wrapText="1"/>
    </xf>
    <xf numFmtId="0" fontId="4" fillId="0" borderId="30" xfId="18" applyFont="1" applyBorder="1" applyAlignment="1" applyProtection="1">
      <alignment horizontal="left" vertical="top" wrapText="1"/>
    </xf>
    <xf numFmtId="0" fontId="48" fillId="13" borderId="0" xfId="0" applyFont="1" applyFill="1" applyAlignment="1" applyProtection="1">
      <alignment horizontal="left" vertical="top" wrapText="1"/>
    </xf>
    <xf numFmtId="0" fontId="91" fillId="13" borderId="0" xfId="0" applyFont="1" applyFill="1" applyAlignment="1" applyProtection="1">
      <alignment horizontal="left" vertical="top" wrapText="1"/>
    </xf>
    <xf numFmtId="0" fontId="11" fillId="27" borderId="31" xfId="18" applyFont="1" applyFill="1" applyBorder="1" applyAlignment="1" applyProtection="1">
      <alignment horizontal="left" vertical="top" wrapText="1"/>
    </xf>
    <xf numFmtId="0" fontId="57" fillId="27" borderId="0" xfId="18" applyFont="1" applyFill="1" applyBorder="1" applyAlignment="1" applyProtection="1">
      <alignment horizontal="left" vertical="top" wrapText="1"/>
    </xf>
    <xf numFmtId="0" fontId="4" fillId="27" borderId="0" xfId="18" applyFont="1" applyFill="1" applyBorder="1" applyAlignment="1" applyProtection="1">
      <alignment horizontal="left" vertical="top" wrapText="1"/>
    </xf>
    <xf numFmtId="0" fontId="48" fillId="27" borderId="0" xfId="0" applyFont="1" applyFill="1" applyAlignment="1" applyProtection="1">
      <alignment horizontal="left" vertical="top" wrapText="1"/>
    </xf>
    <xf numFmtId="0" fontId="131" fillId="0" borderId="0" xfId="0" applyFont="1" applyProtection="1"/>
    <xf numFmtId="0" fontId="131" fillId="0" borderId="0" xfId="0" applyFont="1"/>
    <xf numFmtId="0" fontId="132" fillId="0" borderId="0" xfId="18" applyFont="1" applyAlignment="1" applyProtection="1">
      <alignment wrapText="1"/>
    </xf>
    <xf numFmtId="0" fontId="132" fillId="0" borderId="0" xfId="0" applyFont="1"/>
    <xf numFmtId="0" fontId="132" fillId="25" borderId="0" xfId="0" applyFont="1" applyFill="1" applyAlignment="1" applyProtection="1">
      <alignment vertical="center" wrapText="1"/>
    </xf>
    <xf numFmtId="0" fontId="133" fillId="0" borderId="0" xfId="0" applyFont="1" applyAlignment="1" applyProtection="1">
      <alignment horizontal="left" vertical="top"/>
    </xf>
    <xf numFmtId="0" fontId="132" fillId="27" borderId="0" xfId="0" applyFont="1" applyFill="1" applyAlignment="1" applyProtection="1">
      <alignment horizontal="left" vertical="top" wrapText="1"/>
    </xf>
    <xf numFmtId="0" fontId="132" fillId="13" borderId="0" xfId="0" applyFont="1" applyFill="1" applyAlignment="1" applyProtection="1">
      <alignment horizontal="left" vertical="top" wrapText="1"/>
    </xf>
    <xf numFmtId="0" fontId="134" fillId="13" borderId="0" xfId="0" applyFont="1" applyFill="1" applyAlignment="1" applyProtection="1">
      <alignment horizontal="left" vertical="top" wrapText="1"/>
    </xf>
    <xf numFmtId="0" fontId="135" fillId="13" borderId="0" xfId="0" applyFont="1" applyFill="1" applyAlignment="1" applyProtection="1">
      <alignment horizontal="left" vertical="top" wrapText="1"/>
    </xf>
    <xf numFmtId="0" fontId="135" fillId="13" borderId="0" xfId="0" applyFont="1" applyFill="1" applyAlignment="1" applyProtection="1">
      <alignment horizontal="left" vertical="top" wrapText="1" indent="2"/>
    </xf>
    <xf numFmtId="0" fontId="136" fillId="15" borderId="0" xfId="0" applyNumberFormat="1" applyFont="1" applyFill="1" applyAlignment="1" applyProtection="1">
      <alignment horizontal="left" vertical="center" wrapText="1"/>
    </xf>
    <xf numFmtId="0" fontId="132" fillId="0" borderId="0" xfId="0" applyFont="1" applyFill="1" applyAlignment="1" applyProtection="1">
      <alignment horizontal="left" vertical="top" wrapText="1"/>
    </xf>
    <xf numFmtId="0" fontId="134" fillId="13" borderId="0" xfId="0" applyFont="1" applyFill="1" applyAlignment="1" applyProtection="1">
      <alignment horizontal="left" vertical="top"/>
    </xf>
    <xf numFmtId="0" fontId="137" fillId="13" borderId="0" xfId="18" applyFont="1" applyFill="1" applyAlignment="1" applyProtection="1">
      <alignment horizontal="left" vertical="top" wrapText="1"/>
    </xf>
    <xf numFmtId="0" fontId="134" fillId="0" borderId="0" xfId="18" applyFont="1" applyAlignment="1" applyProtection="1">
      <alignment horizontal="left" vertical="top" wrapText="1"/>
    </xf>
    <xf numFmtId="0" fontId="137" fillId="0" borderId="29" xfId="18" applyNumberFormat="1" applyFont="1" applyBorder="1" applyAlignment="1" applyProtection="1">
      <alignment horizontal="left" vertical="top" wrapText="1" indent="1"/>
    </xf>
    <xf numFmtId="0" fontId="138" fillId="0" borderId="7" xfId="18" applyNumberFormat="1" applyFont="1" applyBorder="1" applyAlignment="1" applyProtection="1">
      <alignment horizontal="left" vertical="top" wrapText="1"/>
    </xf>
    <xf numFmtId="0" fontId="137" fillId="13" borderId="0" xfId="18" applyFont="1" applyFill="1" applyBorder="1" applyAlignment="1" applyProtection="1">
      <alignment horizontal="left" vertical="top" wrapText="1"/>
    </xf>
    <xf numFmtId="0" fontId="139" fillId="13" borderId="0" xfId="18" applyFont="1" applyFill="1" applyBorder="1" applyAlignment="1" applyProtection="1">
      <alignment horizontal="left" vertical="top" wrapText="1"/>
    </xf>
    <xf numFmtId="0" fontId="134" fillId="0" borderId="0" xfId="18" applyFont="1" applyFill="1" applyBorder="1" applyAlignment="1" applyProtection="1">
      <alignment horizontal="left" vertical="top" wrapText="1"/>
    </xf>
    <xf numFmtId="0" fontId="134" fillId="0" borderId="0" xfId="18" applyFont="1" applyFill="1" applyBorder="1" applyAlignment="1" applyProtection="1">
      <alignment horizontal="left" vertical="top"/>
    </xf>
    <xf numFmtId="0" fontId="140" fillId="13" borderId="0" xfId="18" applyFont="1" applyFill="1" applyAlignment="1" applyProtection="1">
      <alignment horizontal="left" vertical="top" wrapText="1"/>
    </xf>
    <xf numFmtId="0" fontId="134" fillId="0" borderId="30" xfId="18" applyFont="1" applyBorder="1" applyAlignment="1" applyProtection="1">
      <alignment horizontal="left" vertical="top" wrapText="1"/>
    </xf>
    <xf numFmtId="0" fontId="132" fillId="0" borderId="0" xfId="18" applyFont="1" applyAlignment="1" applyProtection="1">
      <alignment horizontal="left" vertical="top" wrapText="1"/>
    </xf>
    <xf numFmtId="0" fontId="132" fillId="0" borderId="7" xfId="18" applyFont="1" applyBorder="1" applyAlignment="1" applyProtection="1">
      <alignment horizontal="left" vertical="top" wrapText="1"/>
    </xf>
    <xf numFmtId="0" fontId="134" fillId="0" borderId="7" xfId="18" applyFont="1" applyBorder="1" applyAlignment="1" applyProtection="1">
      <alignment horizontal="left" vertical="top" wrapText="1"/>
    </xf>
    <xf numFmtId="0" fontId="134" fillId="13" borderId="0" xfId="18" applyFont="1" applyFill="1" applyBorder="1" applyAlignment="1" applyProtection="1">
      <alignment horizontal="left" vertical="top" wrapText="1"/>
    </xf>
    <xf numFmtId="0" fontId="141" fillId="13" borderId="0" xfId="0" applyFont="1" applyFill="1" applyAlignment="1" applyProtection="1">
      <alignment horizontal="left" vertical="top" wrapText="1"/>
    </xf>
    <xf numFmtId="0" fontId="142" fillId="13" borderId="0" xfId="0" applyFont="1" applyFill="1" applyAlignment="1" applyProtection="1">
      <alignment horizontal="left" vertical="top" wrapText="1"/>
    </xf>
    <xf numFmtId="0" fontId="142" fillId="27" borderId="0" xfId="0" applyFont="1" applyFill="1" applyAlignment="1" applyProtection="1">
      <alignment horizontal="left" vertical="top" wrapText="1"/>
    </xf>
    <xf numFmtId="0" fontId="139" fillId="27" borderId="0" xfId="18" applyFont="1" applyFill="1" applyBorder="1" applyAlignment="1" applyProtection="1">
      <alignment horizontal="left" vertical="top" wrapText="1"/>
    </xf>
    <xf numFmtId="0" fontId="137" fillId="27" borderId="0" xfId="18" applyFont="1" applyFill="1" applyBorder="1" applyAlignment="1" applyProtection="1">
      <alignment horizontal="left" vertical="top" wrapText="1"/>
    </xf>
    <xf numFmtId="0" fontId="134" fillId="27" borderId="0" xfId="18" applyFont="1" applyFill="1" applyBorder="1" applyAlignment="1" applyProtection="1">
      <alignment horizontal="left" vertical="top" wrapText="1"/>
    </xf>
    <xf numFmtId="0" fontId="137" fillId="27" borderId="31" xfId="18" applyFont="1" applyFill="1" applyBorder="1" applyAlignment="1" applyProtection="1">
      <alignment horizontal="left" vertical="top" wrapText="1"/>
    </xf>
    <xf numFmtId="0" fontId="131" fillId="0" borderId="0" xfId="0" applyFont="1" applyAlignment="1" applyProtection="1">
      <alignment horizontal="left" vertical="top"/>
    </xf>
    <xf numFmtId="0" fontId="4" fillId="25" borderId="35" xfId="0" applyFont="1" applyFill="1" applyBorder="1" applyAlignment="1" applyProtection="1">
      <alignment horizontal="center" vertical="center"/>
    </xf>
    <xf numFmtId="0" fontId="2" fillId="13" borderId="0" xfId="0" applyFont="1" applyFill="1" applyAlignment="1" applyProtection="1">
      <alignment vertical="top" wrapText="1"/>
    </xf>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2" fillId="13" borderId="0" xfId="14" applyFont="1" applyFill="1" applyAlignment="1" applyProtection="1">
      <alignment horizontal="left" vertical="top" wrapText="1"/>
    </xf>
    <xf numFmtId="0" fontId="4" fillId="13" borderId="0" xfId="14" applyFont="1" applyFill="1" applyAlignment="1" applyProtection="1">
      <alignment horizontal="left" vertical="top" wrapText="1"/>
    </xf>
    <xf numFmtId="0" fontId="8" fillId="0" borderId="0" xfId="14" applyAlignment="1" applyProtection="1">
      <alignment wrapText="1"/>
    </xf>
    <xf numFmtId="0" fontId="8" fillId="0" borderId="0" xfId="14" applyAlignment="1" applyProtection="1"/>
    <xf numFmtId="0" fontId="53" fillId="13" borderId="0" xfId="0" applyNumberFormat="1" applyFont="1" applyFill="1" applyAlignment="1" applyProtection="1">
      <alignment horizontal="left" vertical="top" wrapText="1"/>
    </xf>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54" fillId="13" borderId="0" xfId="0" applyNumberFormat="1" applyFont="1" applyFill="1" applyAlignment="1" applyProtection="1">
      <alignment horizontal="left" vertical="top" wrapText="1"/>
    </xf>
    <xf numFmtId="0" fontId="4" fillId="23" borderId="13" xfId="0" applyNumberFormat="1" applyFont="1" applyFill="1" applyBorder="1" applyAlignment="1" applyProtection="1">
      <alignment horizontal="left" vertical="center" wrapText="1" indent="1"/>
    </xf>
    <xf numFmtId="0" fontId="5" fillId="13" borderId="0" xfId="18" applyFont="1" applyFill="1" applyAlignment="1" applyProtection="1">
      <alignment horizontal="left" vertical="top" wrapText="1"/>
    </xf>
    <xf numFmtId="0" fontId="11" fillId="13" borderId="0" xfId="18" applyFont="1" applyFill="1" applyAlignment="1" applyProtection="1">
      <alignment horizontal="left" vertical="top" wrapText="1"/>
    </xf>
    <xf numFmtId="0" fontId="4" fillId="13" borderId="0" xfId="0" applyFont="1" applyFill="1" applyAlignment="1" applyProtection="1">
      <alignment horizontal="left" vertical="top"/>
    </xf>
    <xf numFmtId="0" fontId="57" fillId="13" borderId="0" xfId="18" applyFont="1" applyFill="1" applyAlignment="1" applyProtection="1">
      <alignment horizontal="left" vertical="top" wrapText="1"/>
    </xf>
    <xf numFmtId="0" fontId="11" fillId="13" borderId="0" xfId="18"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2" fillId="13" borderId="0" xfId="0" applyFont="1" applyFill="1" applyAlignment="1" applyProtection="1">
      <alignment horizontal="left"/>
    </xf>
    <xf numFmtId="0" fontId="147" fillId="13" borderId="0" xfId="0" applyFont="1" applyFill="1" applyAlignment="1" applyProtection="1">
      <alignment horizontal="left" vertical="top" wrapTex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46" fillId="0" borderId="0" xfId="18" applyFont="1" applyAlignment="1" applyProtection="1">
      <alignment horizontal="left" vertical="center" wrapText="1"/>
    </xf>
    <xf numFmtId="0" fontId="5" fillId="0" borderId="0" xfId="18" applyFont="1" applyAlignment="1" applyProtection="1">
      <alignment horizontal="left" vertical="top" wrapText="1"/>
    </xf>
    <xf numFmtId="0" fontId="47" fillId="13" borderId="27" xfId="18" applyFont="1" applyFill="1" applyBorder="1" applyAlignment="1" applyProtection="1">
      <alignment horizontal="left" vertical="top" wrapText="1"/>
    </xf>
    <xf numFmtId="0" fontId="7" fillId="0" borderId="7" xfId="18" applyFont="1" applyBorder="1" applyAlignment="1" applyProtection="1">
      <alignment horizontal="left" vertical="top" wrapText="1"/>
    </xf>
    <xf numFmtId="0" fontId="4" fillId="0" borderId="0" xfId="18" applyFont="1" applyAlignment="1" applyProtection="1">
      <alignment horizontal="left" vertical="top" wrapText="1"/>
    </xf>
    <xf numFmtId="0" fontId="2" fillId="27" borderId="8" xfId="18" quotePrefix="1" applyFont="1" applyFill="1" applyBorder="1" applyAlignment="1" applyProtection="1">
      <alignment vertical="top" wrapText="1"/>
    </xf>
    <xf numFmtId="0" fontId="43" fillId="0" borderId="29" xfId="18" applyNumberFormat="1" applyFont="1" applyBorder="1" applyAlignment="1" applyProtection="1">
      <alignment horizontal="left" vertical="top" wrapText="1" indent="1"/>
    </xf>
    <xf numFmtId="0" fontId="4" fillId="0" borderId="0" xfId="18" applyNumberFormat="1" applyFont="1" applyAlignment="1" applyProtection="1">
      <alignment horizontal="left" vertical="top" wrapText="1"/>
    </xf>
    <xf numFmtId="0" fontId="2" fillId="0" borderId="0" xfId="18" applyFont="1" applyAlignment="1" applyProtection="1">
      <alignment horizontal="left" vertical="top" wrapText="1"/>
    </xf>
    <xf numFmtId="0" fontId="46" fillId="0" borderId="0" xfId="18" applyNumberFormat="1" applyFont="1" applyAlignment="1" applyProtection="1">
      <alignment horizontal="left" vertical="top" wrapText="1"/>
    </xf>
    <xf numFmtId="0" fontId="4" fillId="0" borderId="0" xfId="18" applyNumberFormat="1" applyFont="1" applyFill="1" applyAlignment="1" applyProtection="1">
      <alignment vertical="top" wrapText="1"/>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11" fillId="13" borderId="30" xfId="18" applyFont="1" applyFill="1" applyBorder="1" applyAlignment="1" applyProtection="1">
      <alignment horizontal="left" vertical="top" wrapText="1"/>
    </xf>
    <xf numFmtId="0" fontId="7" fillId="0" borderId="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2" fillId="27" borderId="0" xfId="0" applyFont="1" applyFill="1" applyAlignment="1" applyProtection="1">
      <alignment horizontal="left" vertical="top" wrapText="1"/>
    </xf>
    <xf numFmtId="0" fontId="93" fillId="27" borderId="0" xfId="0" applyFont="1" applyFill="1" applyAlignment="1" applyProtection="1">
      <alignment horizontal="left" vertical="top" wrapText="1"/>
    </xf>
    <xf numFmtId="0" fontId="8" fillId="0" borderId="0" xfId="14" applyAlignment="1" applyProtection="1"/>
    <xf numFmtId="0" fontId="91" fillId="13" borderId="0" xfId="0" applyFont="1" applyFill="1" applyAlignment="1" applyProtection="1">
      <alignment horizontal="left" vertical="top" wrapText="1"/>
    </xf>
    <xf numFmtId="0" fontId="7" fillId="0" borderId="29" xfId="18" applyFont="1" applyBorder="1" applyAlignment="1" applyProtection="1">
      <alignment horizontal="center" vertical="center" wrapText="1"/>
    </xf>
    <xf numFmtId="0" fontId="6" fillId="0" borderId="29" xfId="18" applyFont="1" applyBorder="1" applyAlignment="1" applyProtection="1">
      <alignment horizontal="center" vertical="center" wrapText="1"/>
    </xf>
    <xf numFmtId="0" fontId="7" fillId="0" borderId="7" xfId="18" applyFont="1" applyBorder="1" applyAlignment="1" applyProtection="1">
      <alignment vertical="center"/>
    </xf>
    <xf numFmtId="0" fontId="6" fillId="0" borderId="32" xfId="18" applyFont="1" applyBorder="1" applyAlignment="1" applyProtection="1">
      <alignment vertical="center"/>
    </xf>
    <xf numFmtId="0" fontId="7" fillId="0" borderId="29" xfId="18" applyFont="1" applyBorder="1" applyAlignment="1" applyProtection="1">
      <alignment horizontal="center" vertical="center"/>
    </xf>
    <xf numFmtId="0" fontId="7" fillId="0" borderId="0" xfId="18" applyFont="1" applyAlignment="1" applyProtection="1">
      <alignment horizontal="center" vertical="center" wrapText="1"/>
    </xf>
    <xf numFmtId="0" fontId="6" fillId="0" borderId="7" xfId="18" applyFont="1" applyBorder="1" applyAlignment="1" applyProtection="1">
      <alignment vertical="center"/>
    </xf>
    <xf numFmtId="0" fontId="7" fillId="22" borderId="29" xfId="18" applyFont="1" applyFill="1" applyBorder="1" applyAlignment="1" applyProtection="1">
      <alignment horizontal="center" vertical="center"/>
      <protection locked="0"/>
    </xf>
    <xf numFmtId="0" fontId="66" fillId="25" borderId="29" xfId="18" applyFont="1" applyFill="1" applyBorder="1" applyAlignment="1" applyProtection="1">
      <alignment horizontal="center" vertical="center" wrapText="1"/>
    </xf>
    <xf numFmtId="0" fontId="66" fillId="25" borderId="20" xfId="18" applyFont="1" applyFill="1" applyBorder="1" applyAlignment="1" applyProtection="1">
      <alignment horizontal="center" vertical="center" wrapText="1"/>
    </xf>
    <xf numFmtId="0" fontId="7" fillId="25" borderId="29" xfId="18" applyFont="1" applyFill="1" applyBorder="1" applyAlignment="1" applyProtection="1">
      <alignment horizontal="center" vertical="center"/>
    </xf>
    <xf numFmtId="0" fontId="4" fillId="13" borderId="29" xfId="0" applyFont="1" applyFill="1" applyBorder="1" applyAlignment="1" applyProtection="1">
      <alignment horizontal="center" vertical="center" wrapText="1"/>
    </xf>
    <xf numFmtId="0" fontId="4" fillId="13" borderId="29" xfId="18" applyFont="1" applyFill="1" applyBorder="1" applyAlignment="1" applyProtection="1">
      <alignment horizontal="center" vertical="center" wrapText="1"/>
    </xf>
    <xf numFmtId="0" fontId="2" fillId="27" borderId="29" xfId="18" quotePrefix="1" applyFont="1" applyFill="1" applyBorder="1" applyAlignment="1" applyProtection="1">
      <alignment vertical="top" wrapText="1"/>
    </xf>
    <xf numFmtId="0" fontId="7" fillId="0" borderId="29" xfId="18" applyFont="1" applyFill="1" applyBorder="1" applyAlignment="1" applyProtection="1">
      <alignment horizontal="center" vertical="center" wrapText="1"/>
    </xf>
    <xf numFmtId="0" fontId="2" fillId="0" borderId="29" xfId="18" applyNumberFormat="1" applyFont="1" applyFill="1" applyBorder="1" applyAlignment="1" applyProtection="1">
      <alignment horizontal="center" vertical="top" wrapText="1"/>
    </xf>
    <xf numFmtId="0" fontId="7" fillId="0" borderId="29" xfId="18"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6" fillId="13" borderId="29" xfId="18" applyFont="1" applyFill="1" applyBorder="1" applyAlignment="1" applyProtection="1">
      <alignment horizontal="center" vertical="center"/>
    </xf>
    <xf numFmtId="164" fontId="6" fillId="13" borderId="29" xfId="18" applyNumberFormat="1" applyFont="1" applyFill="1" applyBorder="1" applyAlignment="1" applyProtection="1">
      <alignment horizontal="center" vertical="center"/>
    </xf>
    <xf numFmtId="0" fontId="11" fillId="13" borderId="0" xfId="18" applyFont="1" applyFill="1" applyBorder="1" applyAlignment="1" applyProtection="1">
      <alignment horizontal="left" vertical="top" wrapText="1"/>
    </xf>
    <xf numFmtId="0" fontId="2" fillId="27" borderId="29" xfId="0" applyFont="1" applyFill="1" applyBorder="1" applyAlignment="1" applyProtection="1">
      <alignment horizontal="center" vertical="top"/>
    </xf>
    <xf numFmtId="0" fontId="2" fillId="27" borderId="7" xfId="0" applyFont="1" applyFill="1" applyBorder="1" applyAlignment="1" applyProtection="1">
      <alignment horizontal="left" vertical="top"/>
    </xf>
    <xf numFmtId="0" fontId="48" fillId="13" borderId="0" xfId="0" applyFont="1" applyFill="1" applyAlignment="1" applyProtection="1">
      <alignment horizontal="left" vertical="top" wrapText="1"/>
    </xf>
    <xf numFmtId="0" fontId="7" fillId="13" borderId="7" xfId="18" applyFont="1" applyFill="1" applyBorder="1" applyAlignment="1" applyProtection="1">
      <alignment horizontal="center" vertical="center" wrapText="1"/>
    </xf>
    <xf numFmtId="0" fontId="6" fillId="13" borderId="8" xfId="18" applyFont="1" applyFill="1" applyBorder="1" applyAlignment="1" applyProtection="1">
      <alignment horizontal="center" vertical="center" wrapText="1"/>
    </xf>
    <xf numFmtId="0" fontId="4" fillId="0" borderId="29" xfId="18" applyFont="1" applyBorder="1" applyAlignment="1" applyProtection="1">
      <alignment vertical="center"/>
    </xf>
    <xf numFmtId="0" fontId="2" fillId="27" borderId="7" xfId="0" applyFont="1" applyFill="1" applyBorder="1" applyAlignment="1" applyProtection="1">
      <alignment horizontal="left" vertical="top" wrapText="1"/>
    </xf>
    <xf numFmtId="0" fontId="131" fillId="18" borderId="0" xfId="0" applyFont="1" applyFill="1" applyProtection="1"/>
    <xf numFmtId="0" fontId="2" fillId="16" borderId="0" xfId="0" applyFont="1" applyFill="1" applyBorder="1" applyAlignment="1" applyProtection="1">
      <alignment horizontal="left" vertical="top" wrapText="1"/>
    </xf>
    <xf numFmtId="0" fontId="131" fillId="17" borderId="0" xfId="0" applyFont="1" applyFill="1" applyAlignment="1" applyProtection="1">
      <alignment horizontal="left"/>
    </xf>
    <xf numFmtId="0" fontId="131" fillId="36" borderId="0" xfId="0" applyFont="1" applyFill="1" applyAlignment="1" applyProtection="1">
      <alignment horizontal="left"/>
    </xf>
    <xf numFmtId="3" fontId="58" fillId="17" borderId="7" xfId="0" applyNumberFormat="1" applyFont="1" applyFill="1" applyBorder="1" applyAlignment="1" applyProtection="1">
      <alignment horizontal="right" vertical="top"/>
    </xf>
    <xf numFmtId="3" fontId="58" fillId="17" borderId="32" xfId="0" applyNumberFormat="1" applyFont="1" applyFill="1" applyBorder="1" applyAlignment="1" applyProtection="1">
      <alignment horizontal="right" vertical="top"/>
    </xf>
    <xf numFmtId="0" fontId="4" fillId="13" borderId="0" xfId="0" applyNumberFormat="1" applyFont="1" applyFill="1" applyBorder="1" applyAlignment="1" applyProtection="1">
      <alignment vertical="top" wrapText="1"/>
    </xf>
    <xf numFmtId="0" fontId="0" fillId="0" borderId="0" xfId="0" applyAlignment="1">
      <alignment vertical="top" wrapText="1"/>
    </xf>
    <xf numFmtId="0" fontId="0" fillId="0" borderId="50" xfId="0" applyBorder="1" applyAlignment="1">
      <alignment vertical="top" wrapText="1"/>
    </xf>
    <xf numFmtId="0" fontId="11" fillId="13" borderId="0" xfId="0" applyFont="1" applyFill="1" applyBorder="1" applyAlignment="1" applyProtection="1">
      <alignment horizontal="justify" vertical="top" wrapText="1"/>
    </xf>
    <xf numFmtId="0" fontId="11" fillId="13" borderId="0" xfId="0" applyFont="1" applyFill="1" applyAlignment="1" applyProtection="1">
      <alignment horizontal="justify" vertical="top" wrapText="1"/>
    </xf>
    <xf numFmtId="0" fontId="8" fillId="0" borderId="0" xfId="14" applyFill="1" applyAlignment="1" applyProtection="1">
      <alignment horizontal="left" vertical="top" wrapText="1"/>
    </xf>
    <xf numFmtId="0" fontId="8" fillId="0" borderId="0" xfId="14" applyAlignment="1" applyProtection="1">
      <alignment horizontal="left" vertical="top" wrapText="1"/>
    </xf>
    <xf numFmtId="0" fontId="0" fillId="0" borderId="0" xfId="0" applyAlignment="1">
      <alignment horizontal="left" vertical="top" wrapText="1"/>
    </xf>
    <xf numFmtId="0" fontId="0" fillId="0" borderId="0" xfId="0" applyFill="1" applyAlignment="1" applyProtection="1">
      <alignment vertical="top" wrapText="1"/>
    </xf>
    <xf numFmtId="0" fontId="0" fillId="0" borderId="0" xfId="0" applyAlignment="1" applyProtection="1">
      <alignment vertical="top" wrapText="1"/>
    </xf>
    <xf numFmtId="0" fontId="0" fillId="0" borderId="50" xfId="0" applyBorder="1" applyAlignment="1" applyProtection="1">
      <alignment vertical="top" wrapText="1"/>
    </xf>
    <xf numFmtId="0" fontId="2" fillId="13" borderId="0" xfId="0" applyFont="1" applyFill="1" applyAlignment="1" applyProtection="1">
      <alignment vertical="top" wrapText="1"/>
    </xf>
    <xf numFmtId="0" fontId="4" fillId="0" borderId="0" xfId="0" applyFont="1" applyAlignment="1" applyProtection="1">
      <alignment vertical="top" wrapText="1"/>
    </xf>
    <xf numFmtId="3" fontId="10" fillId="17" borderId="13" xfId="0" applyNumberFormat="1" applyFont="1" applyFill="1" applyBorder="1" applyAlignment="1" applyProtection="1">
      <alignment horizontal="right" vertical="center"/>
    </xf>
    <xf numFmtId="3" fontId="10" fillId="17" borderId="14" xfId="0" applyNumberFormat="1" applyFont="1" applyFill="1" applyBorder="1" applyAlignment="1" applyProtection="1">
      <alignment horizontal="right" vertical="center"/>
    </xf>
    <xf numFmtId="0" fontId="0" fillId="13" borderId="0" xfId="0" applyFill="1" applyAlignment="1" applyProtection="1">
      <alignment vertical="top" wrapText="1"/>
    </xf>
    <xf numFmtId="0" fontId="11" fillId="13" borderId="0" xfId="0" applyFont="1" applyFill="1" applyBorder="1" applyAlignment="1" applyProtection="1">
      <alignment vertical="center" wrapText="1"/>
    </xf>
    <xf numFmtId="0" fontId="11" fillId="13" borderId="0" xfId="0" applyFont="1" applyFill="1" applyAlignment="1" applyProtection="1">
      <alignment vertical="center" wrapText="1"/>
    </xf>
    <xf numFmtId="0" fontId="33" fillId="13" borderId="0" xfId="0" applyNumberFormat="1" applyFont="1" applyFill="1" applyBorder="1" applyAlignment="1" applyProtection="1">
      <alignment horizontal="left" vertical="center" wrapText="1"/>
    </xf>
    <xf numFmtId="0" fontId="33" fillId="13" borderId="25" xfId="0" applyNumberFormat="1" applyFont="1" applyFill="1" applyBorder="1" applyAlignment="1" applyProtection="1">
      <alignment horizontal="left" vertical="center" wrapText="1"/>
    </xf>
    <xf numFmtId="0" fontId="0" fillId="0" borderId="55" xfId="0" applyBorder="1" applyAlignment="1" applyProtection="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3" fontId="58" fillId="25" borderId="7" xfId="0" applyNumberFormat="1" applyFont="1" applyFill="1" applyBorder="1" applyAlignment="1" applyProtection="1">
      <alignment horizontal="right" vertical="top"/>
    </xf>
    <xf numFmtId="3" fontId="58" fillId="25" borderId="32" xfId="0" applyNumberFormat="1" applyFont="1" applyFill="1" applyBorder="1" applyAlignment="1" applyProtection="1">
      <alignment horizontal="right" vertical="top"/>
    </xf>
    <xf numFmtId="0" fontId="2" fillId="0" borderId="0" xfId="0" applyFont="1" applyAlignment="1" applyProtection="1">
      <alignment vertical="top" wrapText="1"/>
    </xf>
    <xf numFmtId="0" fontId="0" fillId="0" borderId="25" xfId="0" applyBorder="1" applyAlignment="1">
      <alignment vertical="top" wrapText="1"/>
    </xf>
    <xf numFmtId="0" fontId="0" fillId="0" borderId="52" xfId="0" applyBorder="1" applyAlignment="1" applyProtection="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9" xfId="0" applyBorder="1" applyAlignment="1" applyProtection="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43" xfId="0" applyBorder="1" applyAlignment="1" applyProtection="1">
      <alignment horizontal="center" vertical="top" wrapText="1"/>
    </xf>
    <xf numFmtId="0" fontId="0" fillId="0" borderId="0" xfId="0" applyAlignment="1" applyProtection="1">
      <alignment horizontal="center" vertical="top" wrapText="1"/>
    </xf>
    <xf numFmtId="0" fontId="0" fillId="0" borderId="43" xfId="0" applyBorder="1" applyAlignment="1" applyProtection="1">
      <alignment horizontal="center" vertical="top"/>
    </xf>
    <xf numFmtId="0" fontId="4" fillId="13" borderId="0" xfId="0" applyFont="1" applyFill="1" applyAlignment="1" applyProtection="1">
      <alignment vertical="top" wrapText="1"/>
    </xf>
    <xf numFmtId="14" fontId="0" fillId="0" borderId="29" xfId="0" applyNumberFormat="1" applyBorder="1" applyAlignment="1" applyProtection="1">
      <alignment horizontal="left" vertical="top" wrapText="1"/>
    </xf>
    <xf numFmtId="0" fontId="27" fillId="0" borderId="0" xfId="0" applyFont="1" applyAlignment="1" applyProtection="1">
      <alignment vertical="top" wrapText="1"/>
    </xf>
    <xf numFmtId="0" fontId="10" fillId="13" borderId="0" xfId="0" applyFont="1" applyFill="1" applyAlignment="1" applyProtection="1">
      <alignment vertical="top" wrapText="1"/>
    </xf>
    <xf numFmtId="0" fontId="2" fillId="13" borderId="0" xfId="0" applyFont="1" applyFill="1" applyAlignment="1" applyProtection="1">
      <alignment horizontal="justify" vertical="top" wrapText="1"/>
    </xf>
    <xf numFmtId="0" fontId="2" fillId="13" borderId="0" xfId="14" applyFont="1" applyFill="1" applyAlignment="1" applyProtection="1">
      <alignment horizontal="left" vertical="top" wrapText="1"/>
    </xf>
    <xf numFmtId="0" fontId="2" fillId="0" borderId="0" xfId="0" applyFont="1" applyAlignment="1">
      <alignment horizontal="left" vertical="top" wrapText="1"/>
    </xf>
    <xf numFmtId="0" fontId="131" fillId="23" borderId="13" xfId="0" applyNumberFormat="1" applyFont="1" applyFill="1" applyBorder="1" applyAlignment="1" applyProtection="1">
      <alignment horizontal="justify" vertical="center" wrapText="1"/>
    </xf>
    <xf numFmtId="0" fontId="131" fillId="23" borderId="14" xfId="0" applyFont="1" applyFill="1" applyBorder="1" applyAlignment="1" applyProtection="1">
      <alignment horizontal="justify" vertical="center" wrapText="1"/>
    </xf>
    <xf numFmtId="0" fontId="131" fillId="13" borderId="15" xfId="0" applyFont="1" applyFill="1" applyBorder="1" applyAlignment="1" applyProtection="1">
      <alignment horizontal="justify" vertical="center" wrapText="1"/>
    </xf>
    <xf numFmtId="0" fontId="53" fillId="13" borderId="0" xfId="0" applyNumberFormat="1" applyFont="1" applyFill="1" applyAlignment="1" applyProtection="1">
      <alignment horizontal="left" vertical="top" wrapText="1"/>
    </xf>
    <xf numFmtId="0" fontId="2" fillId="13" borderId="0" xfId="0" applyFont="1" applyFill="1" applyAlignment="1" applyProtection="1">
      <alignment horizontal="lef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131" fillId="13" borderId="0" xfId="0" applyFont="1" applyFill="1" applyAlignment="1" applyProtection="1">
      <alignment horizontal="justify" vertical="top" wrapText="1"/>
    </xf>
    <xf numFmtId="0" fontId="4" fillId="13" borderId="0" xfId="0" applyFont="1" applyFill="1" applyAlignment="1" applyProtection="1">
      <alignment horizontal="left" vertical="top" wrapText="1"/>
    </xf>
    <xf numFmtId="0" fontId="4" fillId="0" borderId="0" xfId="0" applyFont="1" applyAlignment="1">
      <alignment horizontal="left" vertical="top" wrapText="1"/>
    </xf>
    <xf numFmtId="0" fontId="2" fillId="13" borderId="0" xfId="0" applyFont="1" applyFill="1" applyAlignment="1" applyProtection="1">
      <alignment horizontal="left" vertical="top"/>
    </xf>
    <xf numFmtId="0" fontId="0" fillId="24" borderId="29" xfId="0" applyFill="1" applyBorder="1" applyAlignment="1" applyProtection="1">
      <alignment vertical="top" wrapText="1"/>
    </xf>
    <xf numFmtId="0" fontId="2" fillId="13" borderId="29" xfId="0" applyFont="1" applyFill="1" applyBorder="1" applyAlignment="1" applyProtection="1">
      <alignment vertical="top" wrapText="1"/>
    </xf>
    <xf numFmtId="0" fontId="2" fillId="13" borderId="0" xfId="0" applyFont="1" applyFill="1" applyBorder="1" applyAlignment="1" applyProtection="1">
      <alignment horizontal="justify" vertical="top" wrapText="1"/>
    </xf>
    <xf numFmtId="0" fontId="48" fillId="13" borderId="30" xfId="0" applyFont="1" applyFill="1" applyBorder="1" applyAlignment="1" applyProtection="1">
      <alignment vertical="top" wrapText="1"/>
    </xf>
    <xf numFmtId="0" fontId="33" fillId="13" borderId="0" xfId="0" applyFont="1" applyFill="1" applyAlignment="1" applyProtection="1">
      <alignment horizontal="justify" vertical="top" wrapText="1"/>
    </xf>
    <xf numFmtId="0" fontId="4" fillId="0" borderId="0" xfId="0" applyFont="1" applyFill="1" applyAlignment="1" applyProtection="1">
      <alignment horizontal="justify" vertical="top" wrapText="1"/>
    </xf>
    <xf numFmtId="0" fontId="0" fillId="0" borderId="0" xfId="0" applyFill="1" applyAlignment="1" applyProtection="1">
      <alignment horizontal="justify" vertical="top" wrapText="1"/>
    </xf>
    <xf numFmtId="0" fontId="2" fillId="13" borderId="0" xfId="0" applyNumberFormat="1" applyFont="1" applyFill="1" applyAlignment="1" applyProtection="1">
      <alignment horizontal="justify" vertical="top" wrapText="1"/>
    </xf>
    <xf numFmtId="0" fontId="54" fillId="13" borderId="0" xfId="0" applyNumberFormat="1" applyFont="1" applyFill="1" applyAlignment="1" applyProtection="1">
      <alignment horizontal="justify" vertical="top" wrapText="1"/>
    </xf>
    <xf numFmtId="0" fontId="4" fillId="13" borderId="0" xfId="0" applyFont="1" applyFill="1" applyAlignment="1" applyProtection="1">
      <alignment horizontal="justify" vertical="top" wrapText="1"/>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60" fillId="13" borderId="0" xfId="0" applyFont="1" applyFill="1" applyAlignment="1" applyProtection="1">
      <alignment vertical="top" wrapText="1"/>
    </xf>
    <xf numFmtId="0" fontId="0" fillId="0" borderId="0" xfId="0" applyFill="1" applyAlignment="1" applyProtection="1">
      <alignment horizontal="left" vertical="top" wrapText="1"/>
    </xf>
    <xf numFmtId="0" fontId="70" fillId="13" borderId="0" xfId="0" applyFont="1" applyFill="1" applyAlignment="1" applyProtection="1">
      <alignment horizontal="left" vertical="top" wrapText="1"/>
    </xf>
    <xf numFmtId="0" fontId="33" fillId="13" borderId="0" xfId="0" applyFont="1" applyFill="1" applyAlignment="1" applyProtection="1">
      <alignment horizontal="left" vertical="top" wrapText="1" indent="2"/>
    </xf>
    <xf numFmtId="0" fontId="50" fillId="15" borderId="0" xfId="0" applyNumberFormat="1" applyFont="1" applyFill="1" applyAlignment="1" applyProtection="1">
      <alignment horizontal="justify" vertical="center" wrapText="1"/>
    </xf>
    <xf numFmtId="0" fontId="51" fillId="15" borderId="0" xfId="0" applyFont="1" applyFill="1" applyAlignment="1" applyProtection="1">
      <alignment horizontal="justify" vertical="center" wrapText="1"/>
    </xf>
    <xf numFmtId="0" fontId="0" fillId="0" borderId="0" xfId="0" applyAlignment="1" applyProtection="1">
      <alignment horizontal="justify" vertical="center" wrapText="1"/>
    </xf>
    <xf numFmtId="0" fontId="144" fillId="13" borderId="0" xfId="0" applyFont="1" applyFill="1" applyAlignment="1" applyProtection="1">
      <alignment horizontal="justify" vertical="top" wrapText="1"/>
    </xf>
    <xf numFmtId="0" fontId="4" fillId="13" borderId="0" xfId="14" applyFont="1" applyFill="1" applyAlignment="1" applyProtection="1">
      <alignment horizontal="left" vertical="top" wrapText="1"/>
    </xf>
    <xf numFmtId="0" fontId="4" fillId="0" borderId="0" xfId="0" applyFont="1" applyFill="1" applyAlignment="1" applyProtection="1">
      <alignment horizontal="left" vertical="top" wrapText="1"/>
    </xf>
    <xf numFmtId="0" fontId="2" fillId="27" borderId="0" xfId="0" applyFont="1" applyFill="1" applyAlignment="1" applyProtection="1">
      <alignment horizontal="justify" vertical="center" wrapText="1"/>
    </xf>
    <xf numFmtId="0" fontId="0" fillId="27" borderId="0" xfId="0" applyFill="1" applyAlignment="1" applyProtection="1">
      <alignment horizontal="justify" vertical="center" wrapText="1"/>
    </xf>
    <xf numFmtId="0" fontId="2" fillId="13" borderId="0" xfId="14" applyFont="1" applyFill="1" applyAlignment="1" applyProtection="1">
      <alignment horizontal="justify" vertical="top" wrapText="1"/>
    </xf>
    <xf numFmtId="0" fontId="2" fillId="0" borderId="0" xfId="0" applyFont="1" applyAlignment="1">
      <alignment horizontal="justify" vertical="top" wrapText="1"/>
    </xf>
    <xf numFmtId="0" fontId="59" fillId="13" borderId="0" xfId="0" applyFont="1" applyFill="1" applyAlignment="1" applyProtection="1">
      <alignment horizontal="left" vertical="top" wrapText="1"/>
    </xf>
    <xf numFmtId="0" fontId="35" fillId="13" borderId="0" xfId="0" applyFont="1" applyFill="1" applyAlignment="1" applyProtection="1">
      <alignment horizontal="left" vertical="top" wrapText="1"/>
    </xf>
    <xf numFmtId="0" fontId="37" fillId="13" borderId="0" xfId="0" applyFont="1" applyFill="1" applyAlignment="1" applyProtection="1">
      <alignment vertical="top" wrapText="1"/>
    </xf>
    <xf numFmtId="0" fontId="37" fillId="13" borderId="0" xfId="0" applyFont="1" applyFill="1" applyBorder="1" applyAlignment="1" applyProtection="1">
      <alignment vertical="top" wrapText="1"/>
    </xf>
    <xf numFmtId="0" fontId="67" fillId="13" borderId="0" xfId="0" applyNumberFormat="1" applyFont="1" applyFill="1" applyAlignment="1" applyProtection="1">
      <alignment horizontal="justify" vertical="top" wrapText="1"/>
    </xf>
    <xf numFmtId="0" fontId="67" fillId="13" borderId="0" xfId="0" applyFont="1" applyFill="1" applyAlignment="1" applyProtection="1">
      <alignment horizontal="justify" vertical="top" wrapText="1"/>
    </xf>
    <xf numFmtId="164" fontId="0" fillId="22" borderId="29" xfId="0" applyNumberFormat="1" applyFill="1" applyBorder="1" applyAlignment="1" applyProtection="1">
      <alignment vertical="top" wrapText="1"/>
    </xf>
    <xf numFmtId="164" fontId="0" fillId="25" borderId="29" xfId="0" applyNumberFormat="1" applyFill="1" applyBorder="1" applyAlignment="1" applyProtection="1">
      <alignment vertical="top" wrapText="1"/>
    </xf>
    <xf numFmtId="0" fontId="2" fillId="25" borderId="29" xfId="0" applyFont="1" applyFill="1" applyBorder="1" applyAlignment="1" applyProtection="1">
      <alignment vertical="top" wrapText="1"/>
    </xf>
    <xf numFmtId="0" fontId="4" fillId="23" borderId="13" xfId="0" applyNumberFormat="1" applyFont="1" applyFill="1" applyBorder="1" applyAlignment="1" applyProtection="1">
      <alignment horizontal="justify" vertical="center" wrapText="1"/>
    </xf>
    <xf numFmtId="0" fontId="4" fillId="23" borderId="14" xfId="0" applyFont="1" applyFill="1" applyBorder="1" applyAlignment="1" applyProtection="1">
      <alignment horizontal="justify" vertical="center" wrapText="1"/>
    </xf>
    <xf numFmtId="0" fontId="2" fillId="13" borderId="15" xfId="0" applyFont="1" applyFill="1" applyBorder="1" applyAlignment="1" applyProtection="1">
      <alignment horizontal="justify" vertical="center" wrapText="1"/>
    </xf>
    <xf numFmtId="0" fontId="2" fillId="0" borderId="0" xfId="0" applyFont="1" applyAlignment="1">
      <alignment vertical="top" wrapText="1"/>
    </xf>
    <xf numFmtId="0" fontId="2" fillId="16" borderId="0" xfId="0" applyFont="1" applyFill="1" applyAlignment="1" applyProtection="1">
      <alignment horizontal="left" wrapText="1"/>
    </xf>
    <xf numFmtId="0" fontId="0" fillId="0" borderId="0" xfId="0" applyAlignment="1">
      <alignment horizontal="justify" vertical="top" wrapText="1"/>
    </xf>
    <xf numFmtId="0" fontId="33" fillId="0" borderId="0" xfId="0" applyFont="1" applyAlignment="1">
      <alignment horizontal="justify" vertical="top" wrapText="1"/>
    </xf>
    <xf numFmtId="0" fontId="145" fillId="16" borderId="21" xfId="0" applyFont="1" applyFill="1" applyBorder="1" applyAlignment="1" applyProtection="1">
      <alignment horizontal="center" vertical="center" wrapText="1"/>
    </xf>
    <xf numFmtId="0" fontId="145" fillId="16" borderId="31" xfId="0" applyFont="1" applyFill="1" applyBorder="1" applyAlignment="1" applyProtection="1">
      <alignment horizontal="center" vertical="center" wrapText="1"/>
    </xf>
    <xf numFmtId="0" fontId="145" fillId="16" borderId="22" xfId="0" applyFont="1" applyFill="1" applyBorder="1" applyAlignment="1" applyProtection="1">
      <alignment horizontal="center" vertical="center" wrapText="1"/>
    </xf>
    <xf numFmtId="0" fontId="145" fillId="16" borderId="24" xfId="0" applyFont="1" applyFill="1" applyBorder="1" applyAlignment="1" applyProtection="1">
      <alignment horizontal="center" vertical="center" wrapText="1"/>
    </xf>
    <xf numFmtId="0" fontId="145" fillId="16" borderId="0" xfId="0" applyFont="1" applyFill="1" applyBorder="1" applyAlignment="1" applyProtection="1">
      <alignment horizontal="center" vertical="center" wrapText="1"/>
    </xf>
    <xf numFmtId="0" fontId="145" fillId="16" borderId="25" xfId="0" applyFont="1" applyFill="1" applyBorder="1" applyAlignment="1" applyProtection="1">
      <alignment horizontal="center" vertical="center" wrapText="1"/>
    </xf>
    <xf numFmtId="0" fontId="145" fillId="16" borderId="27" xfId="0" applyFont="1" applyFill="1" applyBorder="1" applyAlignment="1" applyProtection="1">
      <alignment horizontal="center" vertical="center" wrapText="1"/>
    </xf>
    <xf numFmtId="0" fontId="145" fillId="16" borderId="30" xfId="0" applyFont="1" applyFill="1" applyBorder="1" applyAlignment="1" applyProtection="1">
      <alignment horizontal="center" vertical="center" wrapText="1"/>
    </xf>
    <xf numFmtId="0" fontId="145" fillId="16" borderId="28" xfId="0" applyFont="1" applyFill="1" applyBorder="1" applyAlignment="1" applyProtection="1">
      <alignment horizontal="center" vertical="center" wrapText="1"/>
    </xf>
    <xf numFmtId="0" fontId="88" fillId="13" borderId="0" xfId="0" applyFont="1" applyFill="1" applyAlignment="1" applyProtection="1">
      <alignment horizontal="center" vertical="top" wrapText="1"/>
    </xf>
    <xf numFmtId="0" fontId="88" fillId="0" borderId="0" xfId="0" applyFont="1" applyAlignment="1">
      <alignment horizontal="center" vertical="top" wrapText="1"/>
    </xf>
    <xf numFmtId="0" fontId="2" fillId="13" borderId="0" xfId="0" applyFont="1" applyFill="1" applyAlignment="1" applyProtection="1">
      <alignment horizontal="left" wrapText="1"/>
    </xf>
    <xf numFmtId="0" fontId="4" fillId="13" borderId="0" xfId="0" applyFont="1" applyFill="1" applyAlignment="1" applyProtection="1">
      <alignment horizontal="left" wrapText="1"/>
    </xf>
    <xf numFmtId="0" fontId="5" fillId="13" borderId="0" xfId="18" applyFont="1" applyFill="1" applyAlignment="1" applyProtection="1">
      <alignment horizontal="justify" vertical="top" wrapText="1"/>
    </xf>
    <xf numFmtId="0" fontId="4" fillId="13" borderId="0" xfId="18" applyFont="1" applyFill="1" applyAlignment="1" applyProtection="1">
      <alignment horizontal="left" vertical="top"/>
    </xf>
    <xf numFmtId="0" fontId="4" fillId="13" borderId="0" xfId="0" applyFont="1" applyFill="1" applyAlignment="1">
      <alignment vertical="top" wrapText="1"/>
    </xf>
    <xf numFmtId="0" fontId="0" fillId="0" borderId="0" xfId="0" applyBorder="1" applyAlignment="1">
      <alignment vertical="top" wrapText="1"/>
    </xf>
    <xf numFmtId="0" fontId="11" fillId="13" borderId="0" xfId="18" applyFont="1" applyFill="1" applyAlignment="1" applyProtection="1">
      <alignment horizontal="left" vertical="top" wrapText="1"/>
    </xf>
    <xf numFmtId="0" fontId="2" fillId="0" borderId="0" xfId="18" applyAlignment="1" applyProtection="1">
      <alignment wrapText="1"/>
    </xf>
    <xf numFmtId="0" fontId="6" fillId="22" borderId="7" xfId="0" applyNumberFormat="1" applyFont="1" applyFill="1" applyBorder="1" applyAlignment="1" applyProtection="1">
      <alignment horizontal="left" vertical="top"/>
      <protection locked="0"/>
    </xf>
    <xf numFmtId="0" fontId="6" fillId="22" borderId="32" xfId="0" applyNumberFormat="1" applyFont="1" applyFill="1" applyBorder="1" applyAlignment="1" applyProtection="1">
      <alignment horizontal="left" vertical="top"/>
      <protection locked="0"/>
    </xf>
    <xf numFmtId="0" fontId="6" fillId="22" borderId="8" xfId="0" applyNumberFormat="1" applyFont="1" applyFill="1" applyBorder="1" applyAlignment="1" applyProtection="1">
      <alignment horizontal="left" vertical="top"/>
      <protection locked="0"/>
    </xf>
    <xf numFmtId="0" fontId="11" fillId="13" borderId="0" xfId="18" applyFont="1" applyFill="1" applyAlignment="1" applyProtection="1">
      <alignment vertical="top" wrapText="1"/>
    </xf>
    <xf numFmtId="0" fontId="11" fillId="13" borderId="0" xfId="0" applyFont="1" applyFill="1" applyAlignment="1">
      <alignment vertical="top" wrapText="1"/>
    </xf>
    <xf numFmtId="0" fontId="5" fillId="27" borderId="0" xfId="0" applyFont="1" applyFill="1" applyAlignment="1" applyProtection="1">
      <alignment horizontal="justify" vertical="top" wrapText="1"/>
    </xf>
    <xf numFmtId="0" fontId="11" fillId="13" borderId="0" xfId="18" applyFont="1" applyFill="1" applyAlignment="1" applyProtection="1">
      <alignment horizontal="justify" vertical="top" wrapText="1"/>
    </xf>
    <xf numFmtId="0" fontId="6" fillId="22" borderId="7" xfId="18" applyNumberFormat="1" applyFont="1" applyFill="1" applyBorder="1" applyAlignment="1" applyProtection="1">
      <alignment horizontal="left" vertical="center"/>
      <protection locked="0"/>
    </xf>
    <xf numFmtId="0" fontId="6" fillId="22" borderId="32" xfId="18" applyNumberFormat="1" applyFont="1" applyFill="1" applyBorder="1" applyAlignment="1" applyProtection="1">
      <alignment horizontal="left" vertical="center"/>
      <protection locked="0"/>
    </xf>
    <xf numFmtId="0" fontId="6" fillId="22" borderId="8" xfId="18" applyNumberFormat="1" applyFont="1" applyFill="1" applyBorder="1" applyAlignment="1" applyProtection="1">
      <alignment horizontal="left" vertical="center"/>
      <protection locked="0"/>
    </xf>
    <xf numFmtId="0" fontId="6" fillId="22" borderId="7" xfId="18" applyNumberFormat="1" applyFont="1" applyFill="1" applyBorder="1" applyAlignment="1" applyProtection="1">
      <alignment horizontal="left" vertical="top"/>
      <protection locked="0"/>
    </xf>
    <xf numFmtId="0" fontId="6" fillId="22" borderId="32" xfId="18" applyNumberFormat="1" applyFont="1" applyFill="1" applyBorder="1" applyAlignment="1" applyProtection="1">
      <alignment horizontal="left" vertical="top"/>
      <protection locked="0"/>
    </xf>
    <xf numFmtId="0" fontId="6" fillId="22" borderId="8" xfId="18" applyNumberFormat="1" applyFont="1" applyFill="1" applyBorder="1" applyAlignment="1" applyProtection="1">
      <alignment horizontal="left" vertical="top"/>
      <protection locked="0"/>
    </xf>
    <xf numFmtId="1" fontId="7" fillId="28" borderId="7" xfId="0" applyNumberFormat="1" applyFont="1" applyFill="1" applyBorder="1" applyAlignment="1" applyProtection="1">
      <alignment horizontal="center" vertical="center"/>
      <protection locked="0"/>
    </xf>
    <xf numFmtId="1" fontId="7" fillId="28" borderId="8" xfId="0" applyNumberFormat="1" applyFont="1" applyFill="1" applyBorder="1" applyAlignment="1" applyProtection="1">
      <alignment horizontal="center" vertical="center"/>
      <protection locked="0"/>
    </xf>
    <xf numFmtId="0" fontId="0" fillId="0" borderId="25" xfId="0" applyBorder="1" applyAlignment="1">
      <alignment horizontal="left" vertical="top" wrapText="1"/>
    </xf>
    <xf numFmtId="0" fontId="2" fillId="13" borderId="0" xfId="0" applyFont="1" applyFill="1" applyAlignment="1">
      <alignment horizontal="justify" vertical="top" wrapText="1"/>
    </xf>
    <xf numFmtId="0" fontId="5" fillId="13" borderId="0" xfId="18" applyFont="1" applyFill="1" applyAlignment="1" applyProtection="1">
      <alignment vertical="top" wrapText="1"/>
    </xf>
    <xf numFmtId="0" fontId="8" fillId="0" borderId="0" xfId="14" applyFill="1" applyAlignment="1" applyProtection="1">
      <alignment horizontal="left"/>
    </xf>
    <xf numFmtId="0" fontId="8" fillId="0" borderId="0" xfId="14" applyAlignment="1" applyProtection="1"/>
    <xf numFmtId="0" fontId="4" fillId="13" borderId="0" xfId="18" applyFont="1" applyFill="1" applyAlignment="1" applyProtection="1">
      <alignment horizontal="justify" vertical="top" wrapText="1"/>
    </xf>
    <xf numFmtId="0" fontId="4" fillId="13" borderId="0" xfId="18" applyFont="1" applyFill="1" applyAlignment="1" applyProtection="1">
      <alignment vertical="top" wrapText="1"/>
    </xf>
    <xf numFmtId="0" fontId="2" fillId="0" borderId="0" xfId="18" applyAlignment="1" applyProtection="1">
      <alignment horizontal="justify" vertical="top" wrapText="1"/>
    </xf>
    <xf numFmtId="0" fontId="2" fillId="0" borderId="25" xfId="18" applyBorder="1" applyAlignment="1" applyProtection="1">
      <alignment horizontal="justify" vertical="top" wrapText="1"/>
    </xf>
    <xf numFmtId="0" fontId="5"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0" fillId="0" borderId="25" xfId="0" applyBorder="1" applyAlignment="1" applyProtection="1">
      <alignment vertical="top" wrapText="1"/>
    </xf>
    <xf numFmtId="0" fontId="10" fillId="13" borderId="0" xfId="18" applyFont="1" applyFill="1" applyAlignment="1" applyProtection="1">
      <alignment vertical="top" wrapText="1"/>
    </xf>
    <xf numFmtId="0" fontId="6" fillId="22" borderId="7" xfId="18" applyNumberFormat="1" applyFont="1" applyFill="1" applyBorder="1" applyAlignment="1" applyProtection="1">
      <alignment horizontal="left" vertical="top" wrapText="1"/>
      <protection locked="0"/>
    </xf>
    <xf numFmtId="0" fontId="6" fillId="22" borderId="32" xfId="18" applyNumberFormat="1" applyFont="1" applyFill="1" applyBorder="1" applyAlignment="1" applyProtection="1">
      <alignment horizontal="left" vertical="top" wrapText="1"/>
      <protection locked="0"/>
    </xf>
    <xf numFmtId="0" fontId="6" fillId="22" borderId="8" xfId="18" applyNumberFormat="1" applyFont="1" applyFill="1" applyBorder="1" applyAlignment="1" applyProtection="1">
      <alignment horizontal="left" vertical="top" wrapText="1"/>
      <protection locked="0"/>
    </xf>
    <xf numFmtId="0" fontId="4" fillId="13" borderId="0" xfId="18" applyFont="1" applyFill="1" applyAlignment="1" applyProtection="1">
      <alignment horizontal="left" vertical="center" wrapText="1"/>
    </xf>
    <xf numFmtId="0" fontId="4" fillId="22" borderId="7" xfId="18" applyNumberFormat="1" applyFont="1" applyFill="1" applyBorder="1" applyAlignment="1" applyProtection="1">
      <alignment horizontal="left" vertical="center" indent="1"/>
      <protection locked="0"/>
    </xf>
    <xf numFmtId="0" fontId="4" fillId="22" borderId="32" xfId="18" applyNumberFormat="1" applyFont="1" applyFill="1" applyBorder="1" applyAlignment="1" applyProtection="1">
      <alignment horizontal="left" vertical="center" indent="1"/>
      <protection locked="0"/>
    </xf>
    <xf numFmtId="0" fontId="4" fillId="22" borderId="8" xfId="18" applyNumberFormat="1" applyFont="1" applyFill="1" applyBorder="1" applyAlignment="1" applyProtection="1">
      <alignment horizontal="left" vertical="center" indent="1"/>
      <protection locked="0"/>
    </xf>
    <xf numFmtId="0" fontId="2" fillId="0" borderId="32" xfId="18" applyBorder="1" applyProtection="1">
      <protection locked="0"/>
    </xf>
    <xf numFmtId="0" fontId="2" fillId="0" borderId="8" xfId="18" applyBorder="1" applyProtection="1">
      <protection locked="0"/>
    </xf>
    <xf numFmtId="0" fontId="57" fillId="13" borderId="0" xfId="18" applyFont="1" applyFill="1" applyAlignment="1" applyProtection="1">
      <alignment horizontal="justify" vertical="top" wrapText="1"/>
    </xf>
    <xf numFmtId="0" fontId="4" fillId="0" borderId="0" xfId="18" applyFont="1" applyAlignment="1" applyProtection="1">
      <alignment horizontal="justify" wrapText="1"/>
    </xf>
    <xf numFmtId="0" fontId="4" fillId="13" borderId="0" xfId="18" applyFont="1" applyFill="1" applyAlignment="1" applyProtection="1">
      <alignment vertical="top"/>
    </xf>
    <xf numFmtId="0" fontId="2" fillId="0" borderId="0" xfId="18" applyAlignment="1" applyProtection="1">
      <alignment horizontal="justify" wrapText="1"/>
    </xf>
    <xf numFmtId="0" fontId="8" fillId="0" borderId="0" xfId="14" applyFill="1" applyAlignment="1" applyProtection="1">
      <alignment horizontal="left" vertical="top"/>
    </xf>
    <xf numFmtId="0" fontId="2" fillId="13" borderId="7" xfId="18" applyFont="1" applyFill="1" applyBorder="1" applyAlignment="1" applyProtection="1">
      <alignment vertical="top" wrapText="1"/>
    </xf>
    <xf numFmtId="0" fontId="2" fillId="13" borderId="32" xfId="0" applyFont="1" applyFill="1" applyBorder="1" applyAlignment="1" applyProtection="1">
      <alignment vertical="top" wrapText="1"/>
    </xf>
    <xf numFmtId="0" fontId="46" fillId="0" borderId="0" xfId="18" applyFont="1" applyAlignment="1" applyProtection="1">
      <alignment horizontal="left" vertical="center" wrapText="1"/>
    </xf>
    <xf numFmtId="0" fontId="46" fillId="0" borderId="0" xfId="18" applyFont="1" applyAlignment="1" applyProtection="1">
      <alignment horizontal="justify" vertical="center" wrapText="1"/>
    </xf>
    <xf numFmtId="0" fontId="6" fillId="25" borderId="29" xfId="18" applyFont="1" applyFill="1" applyBorder="1" applyAlignment="1" applyProtection="1">
      <alignment vertical="top" wrapText="1"/>
    </xf>
    <xf numFmtId="0" fontId="6" fillId="27" borderId="29" xfId="18" applyFont="1" applyFill="1" applyBorder="1" applyAlignment="1" applyProtection="1">
      <alignment vertical="top" wrapText="1"/>
    </xf>
    <xf numFmtId="0" fontId="5" fillId="0" borderId="0" xfId="18" applyFont="1" applyAlignment="1" applyProtection="1">
      <alignment horizontal="left" vertical="top" wrapText="1"/>
    </xf>
    <xf numFmtId="0" fontId="4" fillId="13" borderId="7" xfId="18" applyFont="1" applyFill="1" applyBorder="1" applyAlignment="1" applyProtection="1">
      <alignment vertical="top" wrapText="1"/>
    </xf>
    <xf numFmtId="0" fontId="4" fillId="13" borderId="32" xfId="0" applyFont="1" applyFill="1" applyBorder="1" applyAlignment="1" applyProtection="1">
      <alignment vertical="top" wrapText="1"/>
    </xf>
    <xf numFmtId="0" fontId="47" fillId="13" borderId="27" xfId="18" applyFont="1" applyFill="1" applyBorder="1" applyAlignment="1" applyProtection="1">
      <alignment horizontal="justify" vertical="top" wrapText="1"/>
    </xf>
    <xf numFmtId="0" fontId="47" fillId="13" borderId="30" xfId="18" applyFont="1" applyFill="1" applyBorder="1" applyAlignment="1" applyProtection="1">
      <alignment horizontal="justify" vertical="top" wrapText="1"/>
    </xf>
    <xf numFmtId="0" fontId="47" fillId="13" borderId="28" xfId="18" applyFont="1" applyFill="1" applyBorder="1" applyAlignment="1" applyProtection="1">
      <alignment horizontal="justify" vertical="top" wrapText="1"/>
    </xf>
    <xf numFmtId="0" fontId="5" fillId="0" borderId="0" xfId="18" applyFont="1" applyAlignment="1" applyProtection="1">
      <alignment horizontal="justify" vertical="top" wrapText="1"/>
    </xf>
    <xf numFmtId="0" fontId="2" fillId="0" borderId="0" xfId="18" applyFill="1" applyAlignment="1" applyProtection="1">
      <alignment horizontal="left" vertical="top" wrapText="1"/>
    </xf>
    <xf numFmtId="0" fontId="2" fillId="28" borderId="7" xfId="18" quotePrefix="1" applyFont="1" applyFill="1" applyBorder="1" applyAlignment="1" applyProtection="1">
      <alignment vertical="top" wrapText="1"/>
      <protection locked="0"/>
    </xf>
    <xf numFmtId="0" fontId="2" fillId="28" borderId="8" xfId="18" quotePrefix="1" applyFont="1" applyFill="1" applyBorder="1" applyAlignment="1" applyProtection="1">
      <alignment vertical="top" wrapText="1"/>
      <protection locked="0"/>
    </xf>
    <xf numFmtId="0" fontId="4" fillId="13" borderId="0" xfId="0" applyFont="1" applyFill="1" applyAlignment="1">
      <alignment horizontal="justify" vertical="top" wrapText="1"/>
    </xf>
    <xf numFmtId="0" fontId="4" fillId="13" borderId="25" xfId="0" applyFont="1" applyFill="1" applyBorder="1" applyAlignment="1">
      <alignment horizontal="justify" vertical="top" wrapText="1"/>
    </xf>
    <xf numFmtId="0" fontId="2" fillId="0" borderId="0" xfId="18" applyFont="1" applyAlignment="1" applyProtection="1">
      <alignment vertical="top" wrapText="1"/>
    </xf>
    <xf numFmtId="0" fontId="2" fillId="0" borderId="25" xfId="18" applyFont="1" applyBorder="1" applyAlignment="1" applyProtection="1">
      <alignment vertical="top" wrapText="1"/>
    </xf>
    <xf numFmtId="0" fontId="4" fillId="0" borderId="0" xfId="18" applyFont="1" applyAlignment="1" applyProtection="1">
      <alignment vertical="top" wrapText="1"/>
    </xf>
    <xf numFmtId="0" fontId="2" fillId="0" borderId="0" xfId="18" applyAlignment="1" applyProtection="1">
      <alignment vertical="top" wrapText="1"/>
    </xf>
    <xf numFmtId="0" fontId="2" fillId="0" borderId="25" xfId="18" applyBorder="1" applyAlignment="1" applyProtection="1">
      <alignment vertical="top" wrapText="1"/>
    </xf>
    <xf numFmtId="0" fontId="6" fillId="22" borderId="29" xfId="18"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0" fillId="27" borderId="29" xfId="0" applyFill="1" applyBorder="1" applyAlignment="1" applyProtection="1">
      <alignment vertical="top" wrapText="1"/>
    </xf>
    <xf numFmtId="0" fontId="11" fillId="13" borderId="33" xfId="0" applyFont="1" applyFill="1" applyBorder="1" applyAlignment="1" applyProtection="1">
      <alignment horizontal="justify" vertical="top" wrapText="1"/>
    </xf>
    <xf numFmtId="2" fontId="7" fillId="22" borderId="7" xfId="18" applyNumberFormat="1"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7" fillId="0" borderId="29" xfId="18" applyFont="1" applyBorder="1" applyAlignment="1" applyProtection="1">
      <alignment vertical="center" wrapText="1"/>
    </xf>
    <xf numFmtId="0" fontId="2" fillId="0" borderId="29" xfId="18" applyBorder="1" applyAlignment="1" applyProtection="1">
      <alignment vertical="center" wrapText="1"/>
    </xf>
    <xf numFmtId="0" fontId="6" fillId="0" borderId="29" xfId="18" applyFont="1" applyBorder="1" applyAlignment="1" applyProtection="1">
      <alignment vertical="top" wrapText="1"/>
    </xf>
    <xf numFmtId="0" fontId="4" fillId="0" borderId="0" xfId="18" applyFont="1" applyAlignment="1" applyProtection="1">
      <alignment horizontal="justify" vertical="top" wrapText="1"/>
    </xf>
    <xf numFmtId="2" fontId="7" fillId="27" borderId="7" xfId="18" applyNumberFormat="1" applyFont="1" applyFill="1" applyBorder="1" applyAlignment="1" applyProtection="1">
      <alignment horizontal="left" vertical="top" wrapText="1"/>
    </xf>
    <xf numFmtId="0" fontId="0" fillId="27" borderId="8" xfId="0" applyFill="1" applyBorder="1" applyAlignment="1" applyProtection="1">
      <alignment horizontal="left" vertical="top" wrapText="1"/>
    </xf>
    <xf numFmtId="2" fontId="6" fillId="22" borderId="7" xfId="18" applyNumberFormat="1" applyFont="1" applyFill="1" applyBorder="1" applyAlignment="1" applyProtection="1">
      <alignment horizontal="left" vertical="top" wrapText="1"/>
      <protection locked="0"/>
    </xf>
    <xf numFmtId="2" fontId="6" fillId="27" borderId="7" xfId="18" applyNumberFormat="1" applyFont="1" applyFill="1" applyBorder="1" applyAlignment="1" applyProtection="1">
      <alignment horizontal="left" vertical="top" wrapText="1"/>
    </xf>
    <xf numFmtId="0" fontId="6" fillId="25" borderId="29" xfId="18" applyFont="1" applyFill="1" applyBorder="1" applyAlignment="1" applyProtection="1">
      <alignment horizontal="left" vertical="top" wrapText="1"/>
    </xf>
    <xf numFmtId="0" fontId="6" fillId="27" borderId="29" xfId="18" applyFont="1" applyFill="1" applyBorder="1" applyAlignment="1" applyProtection="1">
      <alignment horizontal="left" vertical="top" wrapText="1"/>
    </xf>
    <xf numFmtId="0" fontId="0" fillId="27" borderId="29" xfId="0" applyFill="1" applyBorder="1" applyAlignment="1" applyProtection="1">
      <alignment horizontal="left" vertical="top" wrapText="1"/>
    </xf>
    <xf numFmtId="0" fontId="7" fillId="0" borderId="29" xfId="18" applyFont="1" applyBorder="1" applyAlignment="1" applyProtection="1">
      <alignment horizontal="left" vertical="center" wrapText="1"/>
    </xf>
    <xf numFmtId="0" fontId="0" fillId="0" borderId="29" xfId="0" applyBorder="1" applyAlignment="1">
      <alignment horizontal="left" vertical="center" wrapText="1"/>
    </xf>
    <xf numFmtId="0" fontId="2" fillId="27" borderId="7" xfId="18" quotePrefix="1" applyFont="1" applyFill="1" applyBorder="1" applyAlignment="1" applyProtection="1">
      <alignment vertical="top" wrapText="1"/>
    </xf>
    <xf numFmtId="0" fontId="2" fillId="27" borderId="8" xfId="18" quotePrefix="1" applyFont="1" applyFill="1" applyBorder="1" applyAlignment="1" applyProtection="1">
      <alignment vertical="top" wrapText="1"/>
    </xf>
    <xf numFmtId="0" fontId="2" fillId="27" borderId="8" xfId="18" applyFont="1" applyFill="1" applyBorder="1" applyAlignment="1" applyProtection="1">
      <alignment vertical="top" wrapText="1"/>
    </xf>
    <xf numFmtId="0" fontId="2" fillId="28" borderId="7" xfId="18" applyFont="1" applyFill="1" applyBorder="1" applyAlignment="1" applyProtection="1">
      <alignment vertical="top" wrapText="1"/>
      <protection locked="0"/>
    </xf>
    <xf numFmtId="0" fontId="2" fillId="28" borderId="8" xfId="18" applyFont="1" applyFill="1" applyBorder="1" applyAlignment="1" applyProtection="1">
      <alignment vertical="top" wrapText="1"/>
      <protection locked="0"/>
    </xf>
    <xf numFmtId="0" fontId="4" fillId="13" borderId="7" xfId="18" applyFont="1" applyFill="1" applyBorder="1" applyAlignment="1" applyProtection="1">
      <alignment horizontal="center" vertical="center" wrapText="1"/>
    </xf>
    <xf numFmtId="0" fontId="4" fillId="13" borderId="8" xfId="18" applyFont="1" applyFill="1" applyBorder="1" applyAlignment="1" applyProtection="1">
      <alignment horizontal="center" vertical="center" wrapText="1"/>
    </xf>
    <xf numFmtId="0" fontId="4" fillId="13" borderId="29" xfId="18" applyFont="1" applyFill="1" applyBorder="1" applyAlignment="1" applyProtection="1">
      <alignment horizontal="center" vertical="center" wrapText="1"/>
    </xf>
    <xf numFmtId="0" fontId="4" fillId="13" borderId="29" xfId="0" applyFont="1" applyFill="1" applyBorder="1" applyAlignment="1" applyProtection="1">
      <alignment horizontal="center" vertical="center" wrapText="1"/>
    </xf>
    <xf numFmtId="0" fontId="4" fillId="13" borderId="30" xfId="18" applyFont="1" applyFill="1" applyBorder="1" applyAlignment="1" applyProtection="1">
      <alignment horizontal="justify" vertical="top" wrapText="1"/>
    </xf>
    <xf numFmtId="0" fontId="7" fillId="22" borderId="21" xfId="18" applyFont="1" applyFill="1" applyBorder="1" applyAlignment="1" applyProtection="1">
      <alignment vertical="top" wrapText="1"/>
      <protection locked="0"/>
    </xf>
    <xf numFmtId="0" fontId="7" fillId="22" borderId="31" xfId="18" applyFont="1" applyFill="1" applyBorder="1" applyAlignment="1" applyProtection="1">
      <alignment vertical="top" wrapText="1"/>
      <protection locked="0"/>
    </xf>
    <xf numFmtId="0" fontId="7" fillId="22" borderId="22" xfId="18" applyFont="1" applyFill="1" applyBorder="1" applyAlignment="1" applyProtection="1">
      <alignment vertical="top" wrapText="1"/>
      <protection locked="0"/>
    </xf>
    <xf numFmtId="0" fontId="3" fillId="21" borderId="0" xfId="18" applyFont="1" applyFill="1" applyBorder="1" applyAlignment="1" applyProtection="1">
      <alignment vertical="top"/>
    </xf>
    <xf numFmtId="0" fontId="6" fillId="22" borderId="7" xfId="18" applyNumberFormat="1" applyFont="1" applyFill="1" applyBorder="1" applyAlignment="1" applyProtection="1">
      <alignment horizontal="center" vertical="top"/>
      <protection locked="0"/>
    </xf>
    <xf numFmtId="0" fontId="6" fillId="22" borderId="32" xfId="18" applyNumberFormat="1" applyFont="1" applyFill="1" applyBorder="1" applyAlignment="1" applyProtection="1">
      <alignment horizontal="center" vertical="top"/>
      <protection locked="0"/>
    </xf>
    <xf numFmtId="0" fontId="6" fillId="22" borderId="8" xfId="18" applyNumberFormat="1" applyFont="1" applyFill="1" applyBorder="1" applyAlignment="1" applyProtection="1">
      <alignment horizontal="center" vertical="top"/>
      <protection locked="0"/>
    </xf>
    <xf numFmtId="0" fontId="5" fillId="0" borderId="0" xfId="18" applyFont="1" applyAlignment="1" applyProtection="1">
      <alignment horizontal="left" vertical="center" wrapText="1"/>
    </xf>
    <xf numFmtId="0" fontId="7" fillId="22" borderId="24" xfId="18" applyFont="1" applyFill="1" applyBorder="1" applyAlignment="1" applyProtection="1">
      <alignment vertical="top" wrapText="1"/>
      <protection locked="0"/>
    </xf>
    <xf numFmtId="0" fontId="7" fillId="22" borderId="0" xfId="18" applyFont="1" applyFill="1" applyBorder="1" applyAlignment="1" applyProtection="1">
      <alignment vertical="top" wrapText="1"/>
      <protection locked="0"/>
    </xf>
    <xf numFmtId="0" fontId="7" fillId="22" borderId="25" xfId="18" applyFont="1" applyFill="1" applyBorder="1" applyAlignment="1" applyProtection="1">
      <alignment vertical="top" wrapText="1"/>
      <protection locked="0"/>
    </xf>
    <xf numFmtId="0" fontId="7" fillId="22" borderId="27" xfId="18" applyFont="1" applyFill="1" applyBorder="1" applyAlignment="1" applyProtection="1">
      <alignment vertical="top" wrapText="1"/>
      <protection locked="0"/>
    </xf>
    <xf numFmtId="0" fontId="7" fillId="22" borderId="30" xfId="18" applyFont="1" applyFill="1" applyBorder="1" applyAlignment="1" applyProtection="1">
      <alignment vertical="top" wrapText="1"/>
      <protection locked="0"/>
    </xf>
    <xf numFmtId="0" fontId="7" fillId="22" borderId="28" xfId="18" applyFont="1" applyFill="1" applyBorder="1" applyAlignment="1" applyProtection="1">
      <alignment vertical="top" wrapText="1"/>
      <protection locked="0"/>
    </xf>
    <xf numFmtId="0" fontId="7" fillId="0" borderId="29" xfId="18" applyFont="1" applyBorder="1" applyAlignment="1" applyProtection="1">
      <alignment vertical="top" wrapText="1"/>
    </xf>
    <xf numFmtId="0" fontId="2" fillId="0" borderId="29" xfId="18" applyBorder="1" applyAlignment="1" applyProtection="1">
      <alignment vertical="top" wrapText="1"/>
    </xf>
    <xf numFmtId="0" fontId="0" fillId="0" borderId="29" xfId="0" applyBorder="1" applyAlignment="1" applyProtection="1">
      <alignment vertical="top" wrapText="1"/>
    </xf>
    <xf numFmtId="0" fontId="6" fillId="0" borderId="7" xfId="18" applyFont="1" applyBorder="1" applyAlignment="1" applyProtection="1">
      <alignment horizontal="left" vertical="top" wrapText="1"/>
    </xf>
    <xf numFmtId="0" fontId="6" fillId="0" borderId="32" xfId="18" applyFont="1" applyBorder="1" applyAlignment="1" applyProtection="1">
      <alignment horizontal="left" vertical="top" wrapText="1"/>
    </xf>
    <xf numFmtId="0" fontId="6" fillId="0" borderId="8" xfId="18" applyFont="1" applyBorder="1" applyAlignment="1" applyProtection="1">
      <alignment horizontal="left" vertical="top" wrapText="1"/>
    </xf>
    <xf numFmtId="0" fontId="2" fillId="0" borderId="0" xfId="18" applyBorder="1" applyAlignment="1" applyProtection="1">
      <alignment vertical="top" wrapText="1"/>
    </xf>
    <xf numFmtId="0" fontId="7" fillId="0" borderId="7" xfId="18" applyFont="1" applyBorder="1" applyAlignment="1" applyProtection="1">
      <alignment horizontal="center" vertical="center" wrapText="1"/>
    </xf>
    <xf numFmtId="0" fontId="0" fillId="0" borderId="8" xfId="0" applyBorder="1" applyAlignment="1">
      <alignment horizontal="center" vertical="center" wrapText="1"/>
    </xf>
    <xf numFmtId="0" fontId="57" fillId="13" borderId="33" xfId="18" applyFont="1" applyFill="1" applyBorder="1" applyAlignment="1" applyProtection="1">
      <alignment horizontal="justify" vertical="top" wrapText="1"/>
    </xf>
    <xf numFmtId="0" fontId="0" fillId="0" borderId="33" xfId="0" applyBorder="1" applyAlignment="1" applyProtection="1">
      <alignment horizontal="justify" vertical="top" wrapText="1"/>
    </xf>
    <xf numFmtId="0" fontId="57" fillId="13" borderId="0" xfId="0" applyFont="1" applyFill="1" applyAlignment="1" applyProtection="1">
      <alignment horizontal="justify" vertical="top" wrapText="1"/>
    </xf>
    <xf numFmtId="0" fontId="4" fillId="0" borderId="0" xfId="18" applyFont="1" applyAlignment="1" applyProtection="1">
      <alignment horizontal="left" vertical="top" wrapText="1"/>
    </xf>
    <xf numFmtId="0" fontId="85" fillId="25" borderId="29" xfId="18" applyFont="1" applyFill="1" applyBorder="1" applyAlignment="1" applyProtection="1">
      <alignment vertical="center"/>
    </xf>
    <xf numFmtId="0" fontId="46" fillId="0" borderId="0" xfId="18" applyFont="1" applyAlignment="1" applyProtection="1">
      <alignment horizontal="justify" vertical="top" wrapText="1"/>
    </xf>
    <xf numFmtId="0" fontId="5" fillId="0" borderId="0" xfId="18" applyFont="1" applyAlignment="1" applyProtection="1">
      <alignment vertical="top" wrapText="1"/>
    </xf>
    <xf numFmtId="0" fontId="4" fillId="13" borderId="25" xfId="0" applyFont="1" applyFill="1" applyBorder="1" applyAlignment="1">
      <alignment vertical="top" wrapText="1"/>
    </xf>
    <xf numFmtId="0" fontId="4" fillId="25" borderId="7" xfId="18" applyFont="1" applyFill="1" applyBorder="1" applyAlignment="1" applyProtection="1">
      <alignment horizontal="left" vertical="top"/>
    </xf>
    <xf numFmtId="0" fontId="4" fillId="25" borderId="8" xfId="18" applyFont="1" applyFill="1" applyBorder="1" applyAlignment="1" applyProtection="1">
      <alignment horizontal="left" vertical="top"/>
    </xf>
    <xf numFmtId="49" fontId="6" fillId="28" borderId="7" xfId="18" quotePrefix="1" applyNumberFormat="1" applyFont="1" applyFill="1" applyBorder="1" applyAlignment="1" applyProtection="1">
      <alignment horizontal="left" vertical="top"/>
      <protection locked="0"/>
    </xf>
    <xf numFmtId="49" fontId="6" fillId="28" borderId="8" xfId="18" quotePrefix="1" applyNumberFormat="1" applyFont="1" applyFill="1" applyBorder="1" applyAlignment="1" applyProtection="1">
      <alignment horizontal="left" vertical="top"/>
      <protection locked="0"/>
    </xf>
    <xf numFmtId="0" fontId="5" fillId="0" borderId="0" xfId="18" applyNumberFormat="1" applyFont="1" applyAlignment="1" applyProtection="1">
      <alignment horizontal="justify" vertical="top"/>
    </xf>
    <xf numFmtId="0" fontId="2" fillId="0" borderId="0" xfId="18" applyNumberFormat="1" applyAlignment="1" applyProtection="1">
      <alignment horizontal="left" vertical="top" wrapText="1"/>
    </xf>
    <xf numFmtId="0" fontId="2" fillId="0" borderId="25" xfId="18" applyNumberFormat="1" applyBorder="1" applyAlignment="1" applyProtection="1">
      <alignment horizontal="left" vertical="top" wrapText="1"/>
    </xf>
    <xf numFmtId="0" fontId="7" fillId="0" borderId="29" xfId="18" applyNumberFormat="1" applyFont="1" applyBorder="1" applyAlignment="1" applyProtection="1">
      <alignment vertical="top" wrapText="1"/>
    </xf>
    <xf numFmtId="0" fontId="43" fillId="0" borderId="29" xfId="18" applyNumberFormat="1" applyFont="1" applyBorder="1" applyAlignment="1" applyProtection="1">
      <alignment horizontal="left" vertical="top" wrapText="1" indent="1"/>
    </xf>
    <xf numFmtId="0" fontId="6" fillId="0" borderId="29" xfId="18" applyFont="1" applyBorder="1" applyAlignment="1" applyProtection="1">
      <alignment horizontal="left" vertical="top" wrapText="1" indent="1"/>
    </xf>
    <xf numFmtId="0" fontId="4" fillId="0" borderId="0" xfId="18" applyNumberFormat="1" applyFont="1" applyAlignment="1" applyProtection="1">
      <alignment horizontal="justify" vertical="top" wrapText="1"/>
    </xf>
    <xf numFmtId="0" fontId="2" fillId="0" borderId="0" xfId="18" applyFont="1" applyAlignment="1" applyProtection="1">
      <alignment horizontal="justify" vertical="top" wrapText="1"/>
    </xf>
    <xf numFmtId="0" fontId="7"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xf>
    <xf numFmtId="0" fontId="7" fillId="0" borderId="21" xfId="18" applyNumberFormat="1" applyFont="1" applyFill="1" applyBorder="1" applyAlignment="1" applyProtection="1">
      <alignment horizontal="center" vertical="center"/>
    </xf>
    <xf numFmtId="0" fontId="0" fillId="0" borderId="27" xfId="0" applyBorder="1" applyAlignment="1">
      <alignment vertical="center"/>
    </xf>
    <xf numFmtId="0" fontId="56" fillId="0" borderId="47" xfId="18" applyNumberFormat="1" applyFont="1" applyFill="1" applyBorder="1" applyAlignment="1" applyProtection="1">
      <alignment horizontal="center" vertical="center" wrapText="1"/>
    </xf>
    <xf numFmtId="0" fontId="33" fillId="0" borderId="65" xfId="0" applyFont="1" applyBorder="1" applyAlignment="1">
      <alignment vertical="center" wrapText="1"/>
    </xf>
    <xf numFmtId="0" fontId="7" fillId="0" borderId="7" xfId="18" applyNumberFormat="1" applyFont="1" applyBorder="1" applyAlignment="1" applyProtection="1">
      <alignment vertical="top" wrapText="1"/>
    </xf>
    <xf numFmtId="0" fontId="0" fillId="0" borderId="8" xfId="0" applyBorder="1" applyAlignment="1" applyProtection="1">
      <alignment vertical="top" wrapText="1"/>
    </xf>
    <xf numFmtId="0" fontId="7" fillId="0" borderId="27" xfId="18" applyNumberFormat="1" applyFont="1" applyFill="1" applyBorder="1" applyAlignment="1" applyProtection="1">
      <alignment horizontal="center" vertical="center"/>
    </xf>
    <xf numFmtId="0" fontId="46" fillId="0" borderId="0" xfId="18" applyNumberFormat="1" applyFont="1" applyAlignment="1" applyProtection="1">
      <alignment horizontal="justify" vertical="top" wrapText="1"/>
    </xf>
    <xf numFmtId="0" fontId="2" fillId="0" borderId="8" xfId="18" applyBorder="1" applyAlignment="1" applyProtection="1">
      <alignment vertical="top" wrapText="1"/>
    </xf>
    <xf numFmtId="0" fontId="4" fillId="0" borderId="0" xfId="18" applyNumberFormat="1" applyFont="1" applyFill="1" applyAlignment="1" applyProtection="1">
      <alignment horizontal="justify" vertical="top" wrapText="1"/>
    </xf>
    <xf numFmtId="0" fontId="2" fillId="0" borderId="0" xfId="18" applyFill="1" applyAlignment="1" applyProtection="1">
      <alignment horizontal="justify" vertical="top" wrapText="1"/>
    </xf>
    <xf numFmtId="0" fontId="56" fillId="0" borderId="29" xfId="18" applyNumberFormat="1" applyFont="1" applyBorder="1" applyAlignment="1" applyProtection="1">
      <alignment horizontal="left" vertical="top" wrapText="1" indent="1"/>
    </xf>
    <xf numFmtId="0" fontId="43" fillId="0" borderId="29" xfId="18" applyNumberFormat="1" applyFont="1" applyBorder="1" applyAlignment="1" applyProtection="1">
      <alignment horizontal="left" vertical="top" wrapText="1" indent="2"/>
    </xf>
    <xf numFmtId="0" fontId="6" fillId="0" borderId="29" xfId="18" applyFont="1" applyBorder="1" applyAlignment="1" applyProtection="1">
      <alignment horizontal="left" vertical="top" wrapText="1" indent="2"/>
    </xf>
    <xf numFmtId="0" fontId="4" fillId="0" borderId="0" xfId="18" applyNumberFormat="1" applyFont="1" applyAlignment="1" applyProtection="1">
      <alignment vertical="top" wrapText="1"/>
    </xf>
    <xf numFmtId="0" fontId="46" fillId="0" borderId="0" xfId="18" applyNumberFormat="1" applyFont="1" applyAlignment="1" applyProtection="1">
      <alignment horizontal="left" vertical="top" wrapText="1"/>
    </xf>
    <xf numFmtId="0" fontId="3" fillId="21" borderId="32" xfId="18" applyFont="1" applyFill="1" applyBorder="1" applyAlignment="1" applyProtection="1">
      <alignment horizontal="left" vertical="top" wrapText="1"/>
    </xf>
    <xf numFmtId="0" fontId="7" fillId="0" borderId="7" xfId="18" applyFont="1" applyFill="1" applyBorder="1" applyAlignment="1" applyProtection="1">
      <alignment horizontal="center" vertical="center" wrapText="1"/>
    </xf>
    <xf numFmtId="0" fontId="7" fillId="0" borderId="8" xfId="18" applyFont="1" applyFill="1" applyBorder="1" applyAlignment="1" applyProtection="1">
      <alignment horizontal="center" vertical="center" wrapText="1"/>
    </xf>
    <xf numFmtId="0" fontId="7" fillId="0" borderId="20" xfId="18" applyFont="1" applyFill="1" applyBorder="1" applyAlignment="1" applyProtection="1">
      <alignment horizontal="center" vertical="center" wrapText="1"/>
    </xf>
    <xf numFmtId="0" fontId="2" fillId="0" borderId="26" xfId="18" applyBorder="1" applyAlignment="1" applyProtection="1">
      <alignment vertical="center"/>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justify" vertical="top" wrapText="1"/>
    </xf>
    <xf numFmtId="0" fontId="2" fillId="0" borderId="0" xfId="18" applyBorder="1" applyAlignment="1" applyProtection="1">
      <alignment horizontal="justify" vertical="top" wrapText="1"/>
    </xf>
    <xf numFmtId="0" fontId="0" fillId="0" borderId="0" xfId="0" applyBorder="1" applyAlignment="1">
      <alignment horizontal="justify" vertical="top" wrapText="1"/>
    </xf>
    <xf numFmtId="0" fontId="11" fillId="13" borderId="30" xfId="18" applyFont="1" applyFill="1" applyBorder="1" applyAlignment="1" applyProtection="1">
      <alignment horizontal="left" vertical="top" wrapText="1"/>
    </xf>
    <xf numFmtId="0" fontId="2" fillId="0" borderId="30" xfId="18" applyBorder="1" applyAlignment="1" applyProtection="1">
      <alignment horizontal="left" vertical="top" wrapText="1"/>
    </xf>
    <xf numFmtId="0" fontId="0" fillId="0" borderId="30" xfId="0" applyBorder="1" applyAlignment="1">
      <alignment horizontal="left" vertical="top" wrapText="1"/>
    </xf>
    <xf numFmtId="0" fontId="7" fillId="0" borderId="32" xfId="18" applyFont="1" applyFill="1" applyBorder="1" applyAlignment="1" applyProtection="1">
      <alignment horizontal="center" vertical="center" wrapText="1"/>
    </xf>
    <xf numFmtId="0" fontId="7" fillId="32" borderId="20" xfId="18" applyFont="1" applyFill="1" applyBorder="1" applyAlignment="1" applyProtection="1">
      <alignment horizontal="center" vertical="center" wrapText="1"/>
    </xf>
    <xf numFmtId="0" fontId="2" fillId="32" borderId="26" xfId="18" applyFill="1" applyBorder="1" applyAlignment="1" applyProtection="1">
      <alignment vertical="center"/>
    </xf>
    <xf numFmtId="0" fontId="7" fillId="38" borderId="20" xfId="18" applyFont="1" applyFill="1" applyBorder="1" applyAlignment="1" applyProtection="1">
      <alignment horizontal="center" vertical="center" wrapText="1"/>
    </xf>
    <xf numFmtId="0" fontId="2" fillId="38" borderId="26" xfId="18" applyFill="1" applyBorder="1" applyAlignment="1" applyProtection="1">
      <alignment vertical="center"/>
    </xf>
    <xf numFmtId="0" fontId="4" fillId="0" borderId="7" xfId="18" applyFont="1" applyBorder="1" applyAlignment="1" applyProtection="1">
      <alignment horizontal="left" wrapText="1"/>
    </xf>
    <xf numFmtId="0" fontId="4" fillId="0" borderId="8" xfId="18" applyFont="1" applyBorder="1" applyAlignment="1" applyProtection="1">
      <alignment horizontal="left" wrapText="1"/>
    </xf>
    <xf numFmtId="0" fontId="11" fillId="13" borderId="0" xfId="18" applyFont="1" applyFill="1" applyBorder="1" applyAlignment="1" applyProtection="1">
      <alignment horizontal="left" vertical="top" wrapText="1"/>
    </xf>
    <xf numFmtId="0" fontId="6" fillId="28" borderId="7" xfId="0" applyFont="1" applyFill="1" applyBorder="1" applyAlignment="1" applyProtection="1">
      <alignment horizontal="left" vertical="top"/>
      <protection locked="0"/>
    </xf>
    <xf numFmtId="0" fontId="6" fillId="28" borderId="32" xfId="0" applyFont="1" applyFill="1" applyBorder="1" applyAlignment="1" applyProtection="1">
      <alignment horizontal="left" vertical="top"/>
      <protection locked="0"/>
    </xf>
    <xf numFmtId="0" fontId="6" fillId="28" borderId="8" xfId="0" applyFont="1" applyFill="1" applyBorder="1" applyAlignment="1" applyProtection="1">
      <alignment horizontal="left" vertical="top"/>
      <protection locked="0"/>
    </xf>
    <xf numFmtId="0" fontId="11" fillId="28" borderId="24" xfId="18" applyFont="1" applyFill="1" applyBorder="1" applyAlignment="1" applyProtection="1">
      <alignment horizontal="left" vertical="top" wrapText="1"/>
      <protection locked="0"/>
    </xf>
    <xf numFmtId="0" fontId="0" fillId="28" borderId="0" xfId="0" applyFill="1" applyBorder="1" applyAlignment="1" applyProtection="1">
      <alignment horizontal="left" vertical="top" wrapText="1"/>
      <protection locked="0"/>
    </xf>
    <xf numFmtId="0" fontId="0" fillId="28" borderId="25" xfId="0" applyFill="1" applyBorder="1" applyAlignment="1" applyProtection="1">
      <alignment horizontal="left" vertical="top" wrapText="1"/>
      <protection locked="0"/>
    </xf>
    <xf numFmtId="0" fontId="7" fillId="0" borderId="29" xfId="18" applyFont="1" applyBorder="1" applyAlignment="1" applyProtection="1">
      <alignment horizontal="center" vertical="center" wrapText="1"/>
    </xf>
    <xf numFmtId="0" fontId="2" fillId="0" borderId="29" xfId="18" applyBorder="1" applyAlignment="1" applyProtection="1">
      <alignment horizontal="center" vertical="center" wrapText="1"/>
    </xf>
    <xf numFmtId="0" fontId="4" fillId="0" borderId="0" xfId="18" applyFont="1" applyBorder="1" applyAlignment="1" applyProtection="1">
      <alignment horizontal="justify" vertical="top" wrapText="1"/>
    </xf>
    <xf numFmtId="0" fontId="11" fillId="13" borderId="0" xfId="18" applyFont="1" applyFill="1" applyBorder="1" applyAlignment="1" applyProtection="1">
      <alignment horizontal="justify" vertical="center" wrapText="1"/>
    </xf>
    <xf numFmtId="0" fontId="2" fillId="0" borderId="0" xfId="18" applyBorder="1" applyAlignment="1" applyProtection="1">
      <alignment horizontal="justify" vertical="center" wrapText="1"/>
    </xf>
    <xf numFmtId="0" fontId="57" fillId="13" borderId="0" xfId="18" applyFont="1" applyFill="1" applyBorder="1" applyAlignment="1" applyProtection="1">
      <alignment horizontal="justify" vertical="top" wrapText="1"/>
    </xf>
    <xf numFmtId="0" fontId="4" fillId="0" borderId="0" xfId="0" applyFont="1" applyAlignment="1">
      <alignment horizontal="justify" vertical="top" wrapText="1"/>
    </xf>
    <xf numFmtId="0" fontId="4" fillId="0" borderId="0" xfId="18" applyFont="1" applyFill="1" applyBorder="1" applyAlignment="1" applyProtection="1">
      <alignment horizontal="justify" vertical="top" wrapText="1"/>
    </xf>
    <xf numFmtId="0" fontId="11" fillId="28" borderId="21" xfId="18" applyFont="1" applyFill="1" applyBorder="1" applyAlignment="1" applyProtection="1">
      <alignment horizontal="left" vertical="top" wrapText="1"/>
      <protection locked="0"/>
    </xf>
    <xf numFmtId="0" fontId="0" fillId="28" borderId="31" xfId="0" applyFill="1" applyBorder="1" applyAlignment="1" applyProtection="1">
      <alignment horizontal="left" vertical="top" wrapText="1"/>
      <protection locked="0"/>
    </xf>
    <xf numFmtId="0" fontId="0" fillId="28" borderId="22" xfId="0" applyFill="1" applyBorder="1" applyAlignment="1" applyProtection="1">
      <alignment horizontal="left" vertical="top" wrapText="1"/>
      <protection locked="0"/>
    </xf>
    <xf numFmtId="0" fontId="11" fillId="28" borderId="27" xfId="18" applyFont="1" applyFill="1" applyBorder="1" applyAlignment="1" applyProtection="1">
      <alignment horizontal="left" vertical="top" wrapText="1"/>
      <protection locked="0"/>
    </xf>
    <xf numFmtId="0" fontId="0" fillId="28" borderId="30" xfId="0" applyFill="1" applyBorder="1" applyAlignment="1" applyProtection="1">
      <alignment horizontal="left" vertical="top" wrapText="1"/>
      <protection locked="0"/>
    </xf>
    <xf numFmtId="0" fontId="0" fillId="28" borderId="28" xfId="0" applyFill="1" applyBorder="1" applyAlignment="1" applyProtection="1">
      <alignment horizontal="left" vertical="top" wrapText="1"/>
      <protection locked="0"/>
    </xf>
    <xf numFmtId="0" fontId="4" fillId="0" borderId="7" xfId="18" applyFont="1" applyBorder="1" applyAlignment="1" applyProtection="1">
      <alignment horizontal="left" vertical="top" wrapText="1"/>
    </xf>
    <xf numFmtId="0" fontId="4" fillId="0" borderId="32" xfId="18" applyFont="1" applyBorder="1" applyAlignment="1" applyProtection="1">
      <alignment horizontal="left" vertical="top" wrapText="1"/>
    </xf>
    <xf numFmtId="0" fontId="0" fillId="0" borderId="39" xfId="0" applyBorder="1" applyAlignment="1" applyProtection="1">
      <alignment horizontal="left" vertical="top" wrapText="1"/>
    </xf>
    <xf numFmtId="0" fontId="4" fillId="0" borderId="0" xfId="18" applyFont="1" applyBorder="1" applyAlignment="1" applyProtection="1">
      <alignment vertical="top" wrapText="1"/>
    </xf>
    <xf numFmtId="0" fontId="4" fillId="0" borderId="30" xfId="18" applyFont="1" applyBorder="1" applyAlignment="1" applyProtection="1">
      <alignment horizontal="justify" vertical="top" wrapText="1"/>
    </xf>
    <xf numFmtId="0" fontId="0" fillId="0" borderId="30" xfId="0" applyBorder="1" applyAlignment="1">
      <alignment horizontal="justify" vertical="top" wrapText="1"/>
    </xf>
    <xf numFmtId="0" fontId="4" fillId="13" borderId="0" xfId="18" applyFont="1" applyFill="1" applyBorder="1" applyAlignment="1" applyProtection="1">
      <alignment horizontal="left" vertical="top" wrapText="1"/>
    </xf>
    <xf numFmtId="0" fontId="4" fillId="13" borderId="0"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2" fillId="13" borderId="0" xfId="18"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50" xfId="0" applyFont="1" applyBorder="1" applyAlignment="1" applyProtection="1">
      <alignment horizontal="left" vertical="top" wrapText="1"/>
    </xf>
    <xf numFmtId="0" fontId="0" fillId="0" borderId="0" xfId="0" applyAlignment="1" applyProtection="1">
      <alignment horizontal="left" vertical="top" wrapText="1"/>
    </xf>
    <xf numFmtId="0" fontId="3" fillId="21" borderId="0" xfId="18" applyFont="1" applyFill="1" applyBorder="1" applyAlignment="1" applyProtection="1">
      <alignment vertical="top" wrapText="1"/>
    </xf>
    <xf numFmtId="0" fontId="2" fillId="0" borderId="7" xfId="18" applyFont="1" applyBorder="1" applyAlignment="1" applyProtection="1">
      <alignment horizontal="left" vertical="top" wrapText="1"/>
    </xf>
    <xf numFmtId="0" fontId="2" fillId="0" borderId="32" xfId="18" applyFont="1" applyBorder="1" applyAlignment="1" applyProtection="1">
      <alignment horizontal="left" vertical="top" wrapText="1"/>
    </xf>
    <xf numFmtId="0" fontId="11" fillId="13" borderId="0" xfId="18" applyFont="1" applyFill="1" applyBorder="1" applyAlignment="1" applyProtection="1">
      <alignment vertical="top" wrapText="1"/>
    </xf>
    <xf numFmtId="0" fontId="2" fillId="0" borderId="0" xfId="18" applyBorder="1" applyAlignment="1" applyProtection="1">
      <alignment horizontal="left" vertical="top" wrapText="1"/>
    </xf>
    <xf numFmtId="0" fontId="129" fillId="27" borderId="0" xfId="14" applyFont="1" applyFill="1" applyBorder="1" applyAlignment="1" applyProtection="1">
      <alignment horizontal="left" vertical="top" wrapText="1"/>
    </xf>
    <xf numFmtId="0" fontId="129" fillId="0" borderId="0" xfId="14" applyFont="1" applyAlignment="1" applyProtection="1">
      <alignment horizontal="left" vertical="top" wrapText="1"/>
    </xf>
    <xf numFmtId="0" fontId="48" fillId="27" borderId="0" xfId="0" applyFont="1" applyFill="1" applyAlignment="1" applyProtection="1">
      <alignment horizontal="justify" vertical="top" wrapText="1"/>
    </xf>
    <xf numFmtId="0" fontId="2" fillId="27" borderId="0" xfId="0" applyFont="1" applyFill="1" applyAlignment="1">
      <alignment horizontal="justify" vertical="top" wrapText="1"/>
    </xf>
    <xf numFmtId="0" fontId="48" fillId="27" borderId="0" xfId="18" applyFont="1" applyFill="1" applyBorder="1" applyAlignment="1" applyProtection="1">
      <alignment horizontal="justify" vertical="top" wrapText="1"/>
    </xf>
    <xf numFmtId="0" fontId="49" fillId="27" borderId="0" xfId="0" applyFont="1" applyFill="1" applyAlignment="1" applyProtection="1">
      <alignment horizontal="justify" vertical="top" wrapText="1"/>
    </xf>
    <xf numFmtId="0" fontId="49" fillId="0" borderId="0" xfId="0" applyFont="1" applyAlignment="1">
      <alignment horizontal="justify" vertical="top" wrapText="1"/>
    </xf>
    <xf numFmtId="0" fontId="91" fillId="27" borderId="0" xfId="18" applyFont="1" applyFill="1" applyBorder="1" applyAlignment="1" applyProtection="1">
      <alignment horizontal="justify" vertical="top" wrapText="1"/>
    </xf>
    <xf numFmtId="0" fontId="25" fillId="27" borderId="0" xfId="0" applyFont="1" applyFill="1" applyAlignment="1" applyProtection="1">
      <alignment horizontal="justify" vertical="top" wrapText="1"/>
    </xf>
    <xf numFmtId="0" fontId="11" fillId="27" borderId="0" xfId="18" applyFont="1" applyFill="1" applyBorder="1" applyAlignment="1" applyProtection="1">
      <alignment horizontal="justify" vertical="top" wrapText="1"/>
    </xf>
    <xf numFmtId="0" fontId="0" fillId="27" borderId="0" xfId="0" applyFill="1" applyAlignment="1" applyProtection="1">
      <alignment horizontal="justify" vertical="top" wrapText="1"/>
    </xf>
    <xf numFmtId="0" fontId="4" fillId="27" borderId="0" xfId="18" applyFont="1" applyFill="1" applyBorder="1" applyAlignment="1" applyProtection="1">
      <alignment horizontal="left" vertical="top" wrapText="1"/>
    </xf>
    <xf numFmtId="0" fontId="4" fillId="27" borderId="0" xfId="18" applyFont="1" applyFill="1" applyBorder="1" applyAlignment="1" applyProtection="1">
      <alignment horizontal="justify" vertical="top" wrapText="1"/>
    </xf>
    <xf numFmtId="0" fontId="11" fillId="27" borderId="31" xfId="18" applyFont="1" applyFill="1" applyBorder="1" applyAlignment="1" applyProtection="1">
      <alignment horizontal="justify" vertical="top" wrapText="1"/>
    </xf>
    <xf numFmtId="0" fontId="0" fillId="27" borderId="31" xfId="0" applyFill="1" applyBorder="1" applyAlignment="1" applyProtection="1">
      <alignment horizontal="justify" vertical="top" wrapText="1"/>
    </xf>
    <xf numFmtId="0" fontId="0" fillId="0" borderId="31" xfId="0" applyBorder="1" applyAlignment="1">
      <alignment horizontal="justify" vertical="top" wrapText="1"/>
    </xf>
    <xf numFmtId="0" fontId="2" fillId="28" borderId="7" xfId="0" applyFont="1" applyFill="1" applyBorder="1" applyAlignment="1" applyProtection="1">
      <alignment horizontal="left" vertical="top"/>
      <protection locked="0"/>
    </xf>
    <xf numFmtId="0" fontId="2" fillId="28" borderId="32" xfId="0" applyFont="1" applyFill="1" applyBorder="1" applyAlignment="1" applyProtection="1">
      <alignment horizontal="left" vertical="top"/>
      <protection locked="0"/>
    </xf>
    <xf numFmtId="0" fontId="2" fillId="28" borderId="8" xfId="0" applyFont="1" applyFill="1" applyBorder="1" applyAlignment="1" applyProtection="1">
      <alignment horizontal="left" vertical="top"/>
      <protection locked="0"/>
    </xf>
    <xf numFmtId="0" fontId="91" fillId="13" borderId="0" xfId="0" applyFont="1" applyFill="1" applyAlignment="1" applyProtection="1">
      <alignment horizontal="left" vertical="top" wrapText="1"/>
    </xf>
    <xf numFmtId="0" fontId="2" fillId="28" borderId="29" xfId="0" applyFont="1" applyFill="1" applyBorder="1" applyAlignment="1" applyProtection="1">
      <alignment horizontal="center" vertical="top"/>
      <protection locked="0"/>
    </xf>
    <xf numFmtId="0" fontId="2" fillId="27" borderId="29" xfId="0" applyFont="1" applyFill="1" applyBorder="1" applyAlignment="1" applyProtection="1">
      <alignment horizontal="center" vertical="top"/>
    </xf>
    <xf numFmtId="0" fontId="2" fillId="27" borderId="61" xfId="0" applyFont="1" applyFill="1" applyBorder="1" applyAlignment="1" applyProtection="1">
      <alignment horizontal="center" vertical="top" wrapText="1"/>
    </xf>
    <xf numFmtId="0" fontId="2" fillId="27" borderId="63" xfId="0" applyFont="1" applyFill="1" applyBorder="1" applyAlignment="1" applyProtection="1">
      <alignment horizontal="center" vertical="top" wrapText="1"/>
    </xf>
    <xf numFmtId="0" fontId="2" fillId="27" borderId="64" xfId="0" applyFont="1" applyFill="1" applyBorder="1" applyAlignment="1" applyProtection="1">
      <alignment horizontal="center" vertical="top" wrapText="1"/>
    </xf>
    <xf numFmtId="0" fontId="2" fillId="27" borderId="62" xfId="0" applyFont="1" applyFill="1" applyBorder="1" applyAlignment="1" applyProtection="1">
      <alignment horizontal="center" vertical="top" wrapText="1"/>
    </xf>
    <xf numFmtId="0" fontId="48" fillId="13" borderId="0" xfId="0" applyFont="1" applyFill="1" applyAlignment="1" applyProtection="1">
      <alignment horizontal="justify" vertical="top" wrapText="1"/>
    </xf>
    <xf numFmtId="0" fontId="2" fillId="28" borderId="21" xfId="0" applyFont="1" applyFill="1" applyBorder="1" applyAlignment="1" applyProtection="1">
      <alignment horizontal="center" vertical="top"/>
      <protection locked="0"/>
    </xf>
    <xf numFmtId="0" fontId="2" fillId="28" borderId="22" xfId="0" applyFont="1" applyFill="1" applyBorder="1" applyAlignment="1" applyProtection="1">
      <alignment horizontal="center" vertical="top"/>
      <protection locked="0"/>
    </xf>
    <xf numFmtId="0" fontId="2" fillId="28" borderId="7" xfId="0" applyFont="1" applyFill="1" applyBorder="1" applyAlignment="1" applyProtection="1">
      <alignment horizontal="center" vertical="top"/>
      <protection locked="0"/>
    </xf>
    <xf numFmtId="0" fontId="2" fillId="28" borderId="32" xfId="0" applyFont="1" applyFill="1" applyBorder="1" applyAlignment="1" applyProtection="1">
      <alignment horizontal="center" vertical="top"/>
      <protection locked="0"/>
    </xf>
    <xf numFmtId="0" fontId="2" fillId="28" borderId="8" xfId="0" applyFont="1" applyFill="1" applyBorder="1" applyAlignment="1" applyProtection="1">
      <alignment horizontal="center" vertical="top"/>
      <protection locked="0"/>
    </xf>
    <xf numFmtId="0" fontId="2" fillId="28" borderId="35" xfId="0" applyFont="1" applyFill="1" applyBorder="1" applyAlignment="1" applyProtection="1">
      <alignment horizontal="center" vertical="top"/>
      <protection locked="0"/>
    </xf>
    <xf numFmtId="166" fontId="2" fillId="27" borderId="7" xfId="0" applyNumberFormat="1" applyFont="1" applyFill="1" applyBorder="1" applyAlignment="1" applyProtection="1">
      <alignment horizontal="left" vertical="top"/>
    </xf>
    <xf numFmtId="166" fontId="2" fillId="27" borderId="32" xfId="0" applyNumberFormat="1" applyFont="1" applyFill="1" applyBorder="1" applyAlignment="1" applyProtection="1">
      <alignment horizontal="left" vertical="top"/>
    </xf>
    <xf numFmtId="166" fontId="2" fillId="25" borderId="40" xfId="0" applyNumberFormat="1" applyFont="1" applyFill="1" applyBorder="1" applyAlignment="1" applyProtection="1">
      <alignment horizontal="center" vertical="top"/>
    </xf>
    <xf numFmtId="166" fontId="2" fillId="25" borderId="58" xfId="0" applyNumberFormat="1" applyFont="1" applyFill="1" applyBorder="1" applyAlignment="1" applyProtection="1">
      <alignment horizontal="center" vertical="top"/>
    </xf>
    <xf numFmtId="164" fontId="2" fillId="25" borderId="7" xfId="0" applyNumberFormat="1" applyFont="1" applyFill="1" applyBorder="1" applyAlignment="1" applyProtection="1">
      <alignment horizontal="right" vertical="top"/>
    </xf>
    <xf numFmtId="164" fontId="2" fillId="25" borderId="8" xfId="0" applyNumberFormat="1" applyFont="1" applyFill="1" applyBorder="1" applyAlignment="1" applyProtection="1">
      <alignment horizontal="right" vertical="top"/>
    </xf>
    <xf numFmtId="0" fontId="2" fillId="27" borderId="7" xfId="0" applyFont="1" applyFill="1" applyBorder="1" applyAlignment="1" applyProtection="1">
      <alignment horizontal="left" vertical="top"/>
    </xf>
    <xf numFmtId="0" fontId="2" fillId="27" borderId="32" xfId="0" applyFont="1" applyFill="1" applyBorder="1" applyAlignment="1" applyProtection="1">
      <alignment horizontal="left" vertical="top"/>
    </xf>
    <xf numFmtId="0" fontId="92" fillId="13" borderId="31" xfId="0" applyFont="1" applyFill="1" applyBorder="1" applyAlignment="1" applyProtection="1">
      <alignment horizontal="justify" vertical="top" wrapText="1"/>
    </xf>
    <xf numFmtId="0" fontId="92" fillId="13" borderId="31" xfId="0" applyFont="1" applyFill="1" applyBorder="1" applyAlignment="1">
      <alignment horizontal="justify" vertical="top" wrapText="1"/>
    </xf>
    <xf numFmtId="165" fontId="2" fillId="25" borderId="7" xfId="0" applyNumberFormat="1" applyFont="1" applyFill="1" applyBorder="1" applyAlignment="1" applyProtection="1">
      <alignment horizontal="right" vertical="top"/>
    </xf>
    <xf numFmtId="165" fontId="2" fillId="25" borderId="32" xfId="0" applyNumberFormat="1" applyFont="1" applyFill="1" applyBorder="1" applyAlignment="1" applyProtection="1">
      <alignment horizontal="right" vertical="top"/>
    </xf>
    <xf numFmtId="165" fontId="2" fillId="25" borderId="8" xfId="0" applyNumberFormat="1" applyFont="1" applyFill="1" applyBorder="1" applyAlignment="1" applyProtection="1">
      <alignment horizontal="right" vertical="top"/>
    </xf>
    <xf numFmtId="0" fontId="2" fillId="27" borderId="21" xfId="0" applyFont="1" applyFill="1" applyBorder="1" applyAlignment="1" applyProtection="1">
      <alignment horizontal="center" vertical="top" wrapText="1"/>
    </xf>
    <xf numFmtId="0" fontId="2" fillId="27" borderId="31" xfId="0" applyFont="1" applyFill="1" applyBorder="1" applyAlignment="1" applyProtection="1">
      <alignment horizontal="center" vertical="top" wrapText="1"/>
    </xf>
    <xf numFmtId="0" fontId="2" fillId="27" borderId="22" xfId="0" applyFont="1" applyFill="1" applyBorder="1" applyAlignment="1" applyProtection="1">
      <alignment horizontal="center" vertical="top" wrapText="1"/>
    </xf>
    <xf numFmtId="0" fontId="2" fillId="27" borderId="24" xfId="0" applyFont="1" applyFill="1" applyBorder="1" applyAlignment="1" applyProtection="1">
      <alignment horizontal="center" vertical="top" wrapText="1"/>
    </xf>
    <xf numFmtId="0" fontId="2" fillId="27" borderId="0" xfId="0" applyFont="1" applyFill="1" applyBorder="1" applyAlignment="1" applyProtection="1">
      <alignment horizontal="center" vertical="top" wrapText="1"/>
    </xf>
    <xf numFmtId="0" fontId="2" fillId="27" borderId="25" xfId="0" applyFont="1" applyFill="1" applyBorder="1" applyAlignment="1" applyProtection="1">
      <alignment horizontal="center" vertical="top" wrapText="1"/>
    </xf>
    <xf numFmtId="0" fontId="2" fillId="27" borderId="27" xfId="0" applyFont="1" applyFill="1" applyBorder="1" applyAlignment="1" applyProtection="1">
      <alignment horizontal="center" vertical="top" wrapText="1"/>
    </xf>
    <xf numFmtId="0" fontId="2" fillId="27" borderId="30" xfId="0" applyFont="1" applyFill="1" applyBorder="1" applyAlignment="1" applyProtection="1">
      <alignment horizontal="center" vertical="top" wrapText="1"/>
    </xf>
    <xf numFmtId="0" fontId="2" fillId="27" borderId="28" xfId="0" applyFont="1" applyFill="1" applyBorder="1" applyAlignment="1" applyProtection="1">
      <alignment horizontal="center" vertical="top" wrapText="1"/>
    </xf>
    <xf numFmtId="0" fontId="2" fillId="27" borderId="45" xfId="0" applyFont="1" applyFill="1" applyBorder="1" applyAlignment="1" applyProtection="1">
      <alignment horizontal="center" vertical="top" wrapText="1"/>
    </xf>
    <xf numFmtId="0" fontId="2" fillId="27" borderId="68" xfId="0" applyFont="1" applyFill="1" applyBorder="1" applyAlignment="1" applyProtection="1">
      <alignment horizontal="center" vertical="top" wrapText="1"/>
    </xf>
    <xf numFmtId="0" fontId="2" fillId="27" borderId="49" xfId="0" applyFont="1" applyFill="1" applyBorder="1" applyAlignment="1" applyProtection="1">
      <alignment horizontal="center" vertical="top" wrapText="1"/>
    </xf>
    <xf numFmtId="0" fontId="2" fillId="27" borderId="59" xfId="0" applyFont="1" applyFill="1" applyBorder="1" applyAlignment="1" applyProtection="1">
      <alignment horizontal="center" vertical="top" wrapText="1"/>
    </xf>
    <xf numFmtId="0" fontId="2" fillId="27" borderId="20" xfId="0" applyFont="1" applyFill="1" applyBorder="1" applyAlignment="1" applyProtection="1">
      <alignment horizontal="center" vertical="top" wrapText="1"/>
    </xf>
    <xf numFmtId="0" fontId="2" fillId="27" borderId="26" xfId="0" applyFont="1" applyFill="1" applyBorder="1" applyAlignment="1" applyProtection="1">
      <alignment horizontal="center" vertical="top" wrapText="1"/>
    </xf>
    <xf numFmtId="0" fontId="2" fillId="27" borderId="53" xfId="0" applyFont="1" applyFill="1" applyBorder="1" applyAlignment="1" applyProtection="1">
      <alignment horizontal="center" vertical="top" wrapText="1"/>
    </xf>
    <xf numFmtId="0" fontId="2" fillId="27" borderId="54" xfId="0" applyFont="1" applyFill="1" applyBorder="1" applyAlignment="1" applyProtection="1">
      <alignment horizontal="center" vertical="top" wrapText="1"/>
    </xf>
    <xf numFmtId="0" fontId="48" fillId="13" borderId="0" xfId="0" applyFont="1" applyFill="1" applyBorder="1" applyAlignment="1" applyProtection="1">
      <alignment horizontal="left" vertical="top" wrapText="1"/>
    </xf>
    <xf numFmtId="0" fontId="49" fillId="0" borderId="0" xfId="0" applyFont="1" applyBorder="1" applyAlignment="1">
      <alignment horizontal="left" vertical="top" wrapText="1"/>
    </xf>
    <xf numFmtId="0" fontId="49" fillId="0" borderId="0" xfId="0" applyFont="1" applyAlignment="1">
      <alignment horizontal="left" vertical="top" wrapText="1"/>
    </xf>
    <xf numFmtId="0" fontId="7" fillId="0" borderId="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33" fillId="27" borderId="0" xfId="0" applyFont="1" applyFill="1" applyBorder="1" applyAlignment="1" applyProtection="1">
      <alignment horizontal="left" vertical="top"/>
    </xf>
    <xf numFmtId="0" fontId="2" fillId="27" borderId="8" xfId="0" applyFont="1" applyFill="1" applyBorder="1" applyAlignment="1" applyProtection="1">
      <alignment horizontal="left" vertical="top"/>
    </xf>
    <xf numFmtId="0" fontId="48" fillId="13" borderId="0" xfId="0" applyFont="1" applyFill="1" applyAlignment="1" applyProtection="1">
      <alignment horizontal="left" vertical="top" wrapText="1"/>
    </xf>
    <xf numFmtId="0" fontId="2" fillId="27" borderId="0" xfId="0" applyFont="1" applyFill="1" applyAlignment="1" applyProtection="1">
      <alignment horizontal="justify" vertical="top" wrapText="1"/>
    </xf>
    <xf numFmtId="0" fontId="35" fillId="28" borderId="13" xfId="0" applyFont="1" applyFill="1" applyBorder="1" applyAlignment="1" applyProtection="1">
      <alignment horizontal="center" vertical="center"/>
      <protection locked="0"/>
    </xf>
    <xf numFmtId="0" fontId="35" fillId="28" borderId="15" xfId="0" applyFont="1" applyFill="1" applyBorder="1" applyAlignment="1" applyProtection="1">
      <alignment horizontal="center" vertical="center"/>
      <protection locked="0"/>
    </xf>
    <xf numFmtId="0" fontId="93" fillId="27" borderId="0" xfId="0" applyFont="1" applyFill="1" applyAlignment="1" applyProtection="1">
      <alignment horizontal="justify" vertical="top" wrapText="1"/>
    </xf>
    <xf numFmtId="0" fontId="91" fillId="13" borderId="0" xfId="0" applyFont="1" applyFill="1" applyAlignment="1" applyProtection="1">
      <alignment horizontal="justify" vertical="top" wrapText="1"/>
    </xf>
    <xf numFmtId="0" fontId="91" fillId="13" borderId="0" xfId="0" applyFont="1" applyFill="1" applyAlignment="1">
      <alignment horizontal="justify" vertical="top" wrapText="1"/>
    </xf>
  </cellXfs>
  <cellStyles count="21">
    <cellStyle name="Accent1" xfId="1"/>
    <cellStyle name="Accent2" xfId="2"/>
    <cellStyle name="Accent3" xfId="3"/>
    <cellStyle name="Accent4" xfId="4"/>
    <cellStyle name="Accent5" xfId="5"/>
    <cellStyle name="Accent6" xfId="6"/>
    <cellStyle name="Bad" xfId="7"/>
    <cellStyle name="Check Cell" xfId="8"/>
    <cellStyle name="Good" xfId="9"/>
    <cellStyle name="Heading 1" xfId="10"/>
    <cellStyle name="Heading 2" xfId="11"/>
    <cellStyle name="Heading 3" xfId="12"/>
    <cellStyle name="Heading 4" xfId="13"/>
    <cellStyle name="Hiperłącze" xfId="14" builtinId="8"/>
    <cellStyle name="Linked Cell" xfId="15"/>
    <cellStyle name="Neutral" xfId="16"/>
    <cellStyle name="Normalny" xfId="0" builtinId="0"/>
    <cellStyle name="Note" xfId="17"/>
    <cellStyle name="Standard 2" xfId="18"/>
    <cellStyle name="Standard_Outline NIMs template 10-09-30" xfId="19"/>
    <cellStyle name="Title" xfId="20"/>
  </cellStyles>
  <dxfs count="378">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Down"/>
      </fill>
    </dxf>
    <dxf>
      <fill>
        <patternFill patternType="lightUp"/>
      </fill>
    </dxf>
    <dxf>
      <fill>
        <patternFill patternType="lightUp"/>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Down"/>
      </fill>
    </dxf>
    <dxf>
      <font>
        <strike/>
        <condense val="0"/>
        <extend val="0"/>
      </font>
    </dxf>
    <dxf>
      <fill>
        <patternFill patternType="lightDown"/>
      </fill>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val="0"/>
        <i val="0"/>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strike/>
        <condense val="0"/>
        <extend val="0"/>
      </font>
    </dxf>
    <dxf>
      <fill>
        <patternFill patternType="lightDown"/>
      </fill>
    </dxf>
    <dxf>
      <fill>
        <patternFill patternType="lightDown"/>
      </fill>
    </dxf>
    <dxf>
      <font>
        <strike/>
        <condense val="0"/>
        <extend val="0"/>
      </font>
    </dxf>
    <dxf>
      <font>
        <strike/>
        <condense val="0"/>
        <extend val="0"/>
      </font>
    </dxf>
    <dxf>
      <font>
        <b val="0"/>
        <i val="0"/>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strike/>
        <condense val="0"/>
        <extend val="0"/>
      </font>
    </dxf>
    <dxf>
      <fill>
        <patternFill patternType="lightUp"/>
      </fill>
    </dxf>
    <dxf>
      <fill>
        <patternFill patternType="lightDown"/>
      </fill>
    </dxf>
    <dxf>
      <font>
        <strike/>
        <condense val="0"/>
        <extend val="0"/>
      </font>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ill>
        <patternFill patternType="lightUp">
          <bgColor indexed="9"/>
        </patternFill>
      </fill>
    </dxf>
    <dxf>
      <fill>
        <patternFill patternType="lightUp">
          <bgColor indexed="9"/>
        </patternFill>
      </fill>
    </dxf>
    <dxf>
      <font>
        <b val="0"/>
        <i val="0"/>
        <strike/>
        <condense val="0"/>
        <extend val="0"/>
      </font>
    </dxf>
    <dxf>
      <fill>
        <patternFill patternType="lightUp">
          <bgColor indexed="9"/>
        </patternFill>
      </fill>
    </dxf>
    <dxf>
      <font>
        <strike/>
        <condense val="0"/>
        <extend val="0"/>
      </font>
    </dxf>
    <dxf>
      <fill>
        <patternFill patternType="lightUp"/>
      </fill>
    </dxf>
    <dxf>
      <fill>
        <patternFill patternType="lightUp"/>
      </fill>
    </dxf>
    <dxf>
      <fill>
        <patternFill patternType="lightUp"/>
      </fill>
    </dxf>
    <dxf>
      <fill>
        <patternFill patternType="lightTrellis">
          <bgColor indexed="9"/>
        </patternFill>
      </fill>
    </dxf>
    <dxf>
      <font>
        <strike/>
        <condense val="0"/>
        <extend val="0"/>
      </font>
    </dxf>
    <dxf>
      <font>
        <strike/>
        <condense val="0"/>
        <extend val="0"/>
      </font>
    </dxf>
    <dxf>
      <fill>
        <patternFill patternType="lightDown"/>
      </fill>
    </dxf>
    <dxf>
      <fill>
        <patternFill patternType="lightDown"/>
      </fill>
    </dxf>
  </dxfs>
  <tableStyles count="0" defaultTableStyle="TableStyleMedium9" defaultPivotStyle="PivotStyleLight16"/>
  <colors>
    <mruColors>
      <color rgb="FFFFFFCC"/>
      <color rgb="FFFF6464"/>
      <color rgb="FFCCFFCC"/>
      <color rgb="FFBDD7E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l-PL"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6" name="Button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l-PL"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37889" name="Button 1" hidden="1">
              <a:extLst>
                <a:ext uri="{63B3BB69-23CF-44E3-9099-C40C66FF867C}">
                  <a14:compatExt spid="_x0000_s37889"/>
                </a:ext>
                <a:ext uri="{FF2B5EF4-FFF2-40B4-BE49-F238E27FC236}">
                  <a16:creationId xmlns:a16="http://schemas.microsoft.com/office/drawing/2014/main" id="{00000000-0008-0000-0500-0000019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l-PL"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eur-lex.europa.eu/legal-content/PL/TXT/?uri=CELEX:02003L0087-20230605" TargetMode="External"/><Relationship Id="rId7" Type="http://schemas.openxmlformats.org/officeDocument/2006/relationships/printerSettings" Target="../printerSettings/printerSettings13.bin"/><Relationship Id="rId2" Type="http://schemas.openxmlformats.org/officeDocument/2006/relationships/hyperlink" Target="http://eur-lex.europa.eu/legal-content/EN/TXT/PDF/?uri=CELEX:02012R0601-20140730&amp;qid=1447163892338&amp;from=EN" TargetMode="External"/><Relationship Id="rId1" Type="http://schemas.openxmlformats.org/officeDocument/2006/relationships/hyperlink" Target="http://eur-lex.europa.eu/legal-content/EN/TXT/HTML/?uri=CELEX:02003L0087-20151029&amp;qid=1447163831856&amp;from=EN" TargetMode="External"/><Relationship Id="rId6" Type="http://schemas.openxmlformats.org/officeDocument/2006/relationships/hyperlink" Target="https://www.bafu.admin.ch/bafu/en/home/topics/climate/info-specialists/reduction-measures/ets/aviation.html" TargetMode="External"/><Relationship Id="rId5" Type="http://schemas.openxmlformats.org/officeDocument/2006/relationships/hyperlink" Target="https://eur-lex.europa.eu/legal-content/PL/TXT/?uri=CELEX:22017A1207(01)" TargetMode="External"/><Relationship Id="rId4" Type="http://schemas.openxmlformats.org/officeDocument/2006/relationships/hyperlink" Target="https://eur-lex.europa.eu/legal-content/PL/TXT/?uri=CELEX:02003L0087-20230605" TargetMode="External"/><Relationship Id="rId9"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https://eur-lex.europa.eu/legal-content/PL/TXT/?uri=CELEX:02018R2066-20220828" TargetMode="External"/><Relationship Id="rId3" Type="http://schemas.openxmlformats.org/officeDocument/2006/relationships/hyperlink" Target="https://eur-lex.europa.eu/eli/reg_del/2019/1603/oj" TargetMode="External"/><Relationship Id="rId7" Type="http://schemas.openxmlformats.org/officeDocument/2006/relationships/hyperlink" Target="https://eur-lex.europa.eu/legal-content/PL/TXT/?uri=CELEX:32019R1603" TargetMode="External"/><Relationship Id="rId12" Type="http://schemas.openxmlformats.org/officeDocument/2006/relationships/printerSettings" Target="../printerSettings/printerSettings2.bin"/><Relationship Id="rId2" Type="http://schemas.openxmlformats.org/officeDocument/2006/relationships/hyperlink" Target="https://www.icao.int/environmental-protection/CORSIA/Pages/default.aspx" TargetMode="External"/><Relationship Id="rId1" Type="http://schemas.openxmlformats.org/officeDocument/2006/relationships/hyperlink" Target="http://eur-lex.europa.eu/en/index.htm" TargetMode="External"/><Relationship Id="rId6" Type="http://schemas.openxmlformats.org/officeDocument/2006/relationships/hyperlink" Target="https://eur-lex.europa.eu/legal-content/PL/TXT/?uri=CELEX:02003L0087-20230605" TargetMode="External"/><Relationship Id="rId11" Type="http://schemas.openxmlformats.org/officeDocument/2006/relationships/hyperlink" Target="https://www.bafu.admin.ch/bafu/en/home/topics/climate/info-specialists/reduction-measures/ets/aviation.html" TargetMode="External"/><Relationship Id="rId5" Type="http://schemas.openxmlformats.org/officeDocument/2006/relationships/hyperlink" Target="https://www.bafu.admin.ch/bafu/en/home/topics/climate/info-specialists/climate-policy/emissions-trading/informationen-fuer-luftfahrzeugbetreiber.html" TargetMode="External"/><Relationship Id="rId10" Type="http://schemas.openxmlformats.org/officeDocument/2006/relationships/hyperlink" Target="https://eur-lex.europa.eu/legal-content/PL/TXT/?uri=CELEX:22017A1207(01)" TargetMode="External"/><Relationship Id="rId4" Type="http://schemas.openxmlformats.org/officeDocument/2006/relationships/hyperlink" Target="https://eur-lex.europa.eu/legal-content/EN/TXT/?uri=CELEX:22017A1207(01)" TargetMode="External"/><Relationship Id="rId9" Type="http://schemas.openxmlformats.org/officeDocument/2006/relationships/hyperlink" Target="https://eur-lex.europa.eu/legal-content/PL/TXT/?uri=CELEX:32023R21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K77"/>
  <sheetViews>
    <sheetView showGridLines="0" tabSelected="1" view="pageBreakPreview" zoomScale="115" zoomScaleNormal="115" zoomScaleSheetLayoutView="115" workbookViewId="0">
      <selection activeCell="B19" sqref="B19:F19"/>
    </sheetView>
  </sheetViews>
  <sheetFormatPr defaultColWidth="11.44140625" defaultRowHeight="13.2" x14ac:dyDescent="0.25"/>
  <cols>
    <col min="1" max="1" width="4.6640625" style="27" customWidth="1"/>
    <col min="2" max="9" width="12.6640625" style="27" customWidth="1"/>
    <col min="10" max="10" width="4.6640625" style="234" customWidth="1"/>
    <col min="11" max="11" width="11.44140625" style="234" customWidth="1"/>
    <col min="12" max="16384" width="11.44140625" style="27"/>
  </cols>
  <sheetData>
    <row r="2" spans="1:11" ht="63.75" customHeight="1" x14ac:dyDescent="0.25">
      <c r="B2" s="920" t="str">
        <f>Translations!$B$840</f>
        <v>RAPORT ROCZNY NA TEMAT WIELKOŚCI EMISJI</v>
      </c>
      <c r="C2" s="920"/>
      <c r="D2" s="920"/>
      <c r="E2" s="920"/>
      <c r="F2" s="920"/>
      <c r="G2" s="920"/>
      <c r="H2" s="920"/>
      <c r="I2" s="920"/>
      <c r="K2" s="27"/>
    </row>
    <row r="3" spans="1:11" ht="78.45" customHeight="1" x14ac:dyDescent="0.25">
      <c r="B3" s="920" t="str">
        <f>Translations!$B$1244</f>
        <v>Do wykorzystania w ramach jednoczesnego raportowania na potrzeby systemu EU ETS, systemu ETS Szwajcarii oraz mechanizmu CORSIA</v>
      </c>
      <c r="C3" s="920"/>
      <c r="D3" s="920"/>
      <c r="E3" s="920"/>
      <c r="F3" s="920"/>
      <c r="G3" s="920"/>
      <c r="H3" s="920"/>
      <c r="I3" s="920"/>
    </row>
    <row r="4" spans="1:11" ht="13.2" customHeight="1" x14ac:dyDescent="0.25">
      <c r="B4" s="621" t="str">
        <f>Translations!$B$1327</f>
        <v>Wersja zaktualizowana z 2023 r. (wersja z 15 stycznia 2024 r.)</v>
      </c>
      <c r="K4" s="711"/>
    </row>
    <row r="5" spans="1:11" x14ac:dyDescent="0.25">
      <c r="B5" s="235"/>
      <c r="K5" s="27"/>
    </row>
    <row r="6" spans="1:11" ht="29.25" customHeight="1" x14ac:dyDescent="0.25">
      <c r="B6" s="921" t="str">
        <f>Translations!$B$3</f>
        <v>SPIS STREŚCI</v>
      </c>
      <c r="C6" s="891"/>
      <c r="D6" s="891"/>
      <c r="E6" s="891"/>
      <c r="F6" s="891"/>
      <c r="G6" s="891"/>
      <c r="H6" s="891"/>
      <c r="I6" s="891"/>
      <c r="J6" s="362"/>
      <c r="K6" s="27"/>
    </row>
    <row r="7" spans="1:11" x14ac:dyDescent="0.25">
      <c r="A7" s="236"/>
      <c r="B7" s="888" t="str">
        <f>Translations!$B$4</f>
        <v>Wytyczne i warunki</v>
      </c>
      <c r="C7" s="888"/>
      <c r="D7" s="888"/>
      <c r="E7" s="888"/>
      <c r="F7" s="888"/>
      <c r="G7" s="2"/>
      <c r="H7" s="2"/>
      <c r="I7" s="2"/>
      <c r="K7" s="27"/>
    </row>
    <row r="8" spans="1:11" x14ac:dyDescent="0.25">
      <c r="A8" s="236">
        <v>1</v>
      </c>
      <c r="B8" s="888" t="str">
        <f>Translations!$B$841</f>
        <v>Rok sprawozdawczy</v>
      </c>
      <c r="C8" s="888"/>
      <c r="D8" s="888"/>
      <c r="E8" s="888"/>
      <c r="F8" s="888"/>
      <c r="G8" s="2"/>
      <c r="H8" s="2"/>
      <c r="I8" s="2"/>
      <c r="K8" s="27"/>
    </row>
    <row r="9" spans="1:11" x14ac:dyDescent="0.25">
      <c r="A9" s="236">
        <v>2</v>
      </c>
      <c r="B9" s="888" t="str">
        <f>Translations!$B$6</f>
        <v>Identyfikacja operatora statków powietrznych</v>
      </c>
      <c r="C9" s="888"/>
      <c r="D9" s="888"/>
      <c r="E9" s="888"/>
      <c r="F9" s="889"/>
      <c r="G9" s="3"/>
      <c r="H9" s="3"/>
      <c r="I9" s="3"/>
      <c r="K9" s="27"/>
    </row>
    <row r="10" spans="1:11" x14ac:dyDescent="0.25">
      <c r="A10" s="236">
        <v>3</v>
      </c>
      <c r="B10" s="888" t="str">
        <f>Translations!$B$842</f>
        <v>Identyfikacja weryfikatora</v>
      </c>
      <c r="C10" s="888"/>
      <c r="D10" s="888"/>
      <c r="E10" s="888"/>
      <c r="F10" s="889"/>
      <c r="G10" s="3"/>
      <c r="H10" s="3"/>
      <c r="I10" s="3"/>
      <c r="K10" s="27"/>
    </row>
    <row r="11" spans="1:11" x14ac:dyDescent="0.25">
      <c r="A11" s="236">
        <v>4</v>
      </c>
      <c r="B11" s="887" t="str">
        <f>Translations!$B$843</f>
        <v>Informacje o planie monitorowania</v>
      </c>
      <c r="C11" s="888"/>
      <c r="D11" s="888"/>
      <c r="E11" s="888"/>
      <c r="F11" s="888"/>
      <c r="G11" s="3"/>
      <c r="H11" s="3"/>
      <c r="I11" s="3"/>
      <c r="K11" s="27"/>
    </row>
    <row r="12" spans="1:11" x14ac:dyDescent="0.25">
      <c r="A12" s="236">
        <v>5</v>
      </c>
      <c r="B12" s="887" t="str">
        <f>Translations!$B$844</f>
        <v>Emisje całkowite</v>
      </c>
      <c r="C12" s="888"/>
      <c r="D12" s="888"/>
      <c r="E12" s="888"/>
      <c r="F12" s="889"/>
      <c r="G12" s="3"/>
      <c r="H12" s="3"/>
      <c r="I12" s="3"/>
      <c r="K12" s="27"/>
    </row>
    <row r="13" spans="1:11" x14ac:dyDescent="0.25">
      <c r="A13" s="236">
        <v>6</v>
      </c>
      <c r="B13" s="887" t="str">
        <f>Translations!$B$845</f>
        <v>Wykorzystanie procedur uproszczonych</v>
      </c>
      <c r="C13" s="888"/>
      <c r="D13" s="888"/>
      <c r="E13" s="888"/>
      <c r="F13" s="889"/>
      <c r="G13" s="3"/>
      <c r="H13" s="3"/>
      <c r="I13" s="3"/>
      <c r="K13" s="27"/>
    </row>
    <row r="14" spans="1:11" x14ac:dyDescent="0.25">
      <c r="A14" s="236">
        <v>7</v>
      </c>
      <c r="B14" s="887" t="str">
        <f>Translations!$B$846</f>
        <v>Podejście do luk w danych</v>
      </c>
      <c r="C14" s="888"/>
      <c r="D14" s="888"/>
      <c r="E14" s="888"/>
      <c r="F14" s="889"/>
      <c r="G14" s="3"/>
      <c r="H14" s="3"/>
      <c r="I14" s="3"/>
      <c r="K14" s="27"/>
    </row>
    <row r="15" spans="1:11" x14ac:dyDescent="0.25">
      <c r="A15" s="236" t="s">
        <v>1587</v>
      </c>
      <c r="B15" s="887" t="str">
        <f>Translations!$B$1039</f>
        <v>Szczegółowe dane dotyczące emisji - EU ETS</v>
      </c>
      <c r="C15" s="888"/>
      <c r="D15" s="888"/>
      <c r="E15" s="888"/>
      <c r="F15" s="888"/>
      <c r="G15" s="3"/>
      <c r="H15" s="3"/>
      <c r="I15" s="3"/>
      <c r="K15" s="27"/>
    </row>
    <row r="16" spans="1:11" x14ac:dyDescent="0.25">
      <c r="A16" s="236" t="s">
        <v>1514</v>
      </c>
      <c r="B16" s="887" t="str">
        <f>Translations!$B$1245</f>
        <v>Szczegółowe dane dotyczące emisji - CH ETS</v>
      </c>
      <c r="C16" s="888"/>
      <c r="D16" s="888"/>
      <c r="E16" s="888"/>
      <c r="F16" s="889"/>
      <c r="G16" s="618"/>
      <c r="H16" s="618"/>
      <c r="I16" s="618"/>
      <c r="K16" s="27"/>
    </row>
    <row r="17" spans="1:11" x14ac:dyDescent="0.25">
      <c r="A17" s="236">
        <v>9</v>
      </c>
      <c r="B17" s="887" t="str">
        <f>Translations!$B$848</f>
        <v>Dane dotyczące statków powietrznych</v>
      </c>
      <c r="C17" s="888"/>
      <c r="D17" s="888"/>
      <c r="E17" s="888"/>
      <c r="F17" s="888"/>
      <c r="G17" s="3"/>
      <c r="H17" s="3"/>
      <c r="I17" s="3"/>
      <c r="K17" s="27"/>
    </row>
    <row r="18" spans="1:11" x14ac:dyDescent="0.25">
      <c r="A18" s="236">
        <v>10</v>
      </c>
      <c r="B18" s="888" t="s">
        <v>1781</v>
      </c>
      <c r="C18" s="888"/>
      <c r="D18" s="888"/>
      <c r="E18" s="888"/>
      <c r="F18" s="888"/>
      <c r="G18" s="3"/>
      <c r="H18" s="3"/>
      <c r="I18" s="3"/>
      <c r="K18" s="27"/>
    </row>
    <row r="19" spans="1:11" ht="12.75" customHeight="1" x14ac:dyDescent="0.25">
      <c r="A19" s="236">
        <v>11</v>
      </c>
      <c r="B19" s="888" t="str">
        <f>Translations!$B$1246</f>
        <v>Załącznik: Emisje dla par lotnisk - EU ETS i CH ETS</v>
      </c>
      <c r="C19" s="888"/>
      <c r="D19" s="888"/>
      <c r="E19" s="888"/>
      <c r="F19" s="888"/>
      <c r="G19" s="3"/>
      <c r="H19" s="3"/>
      <c r="I19" s="3"/>
      <c r="K19" s="27"/>
    </row>
    <row r="20" spans="1:11" ht="12.75" customHeight="1" x14ac:dyDescent="0.25">
      <c r="A20" s="236" t="s">
        <v>1646</v>
      </c>
      <c r="B20" s="888" t="str">
        <f>Translations!$B$1328</f>
        <v>Emisje za 2023 rok na potrzeby przydziału uprawnień w latach 2024 i 2025</v>
      </c>
      <c r="C20" s="888"/>
      <c r="D20" s="888"/>
      <c r="E20" s="888"/>
      <c r="F20" s="888"/>
      <c r="G20" s="741"/>
      <c r="H20" s="741"/>
      <c r="I20" s="741"/>
      <c r="K20" s="27"/>
    </row>
    <row r="21" spans="1:11" x14ac:dyDescent="0.25">
      <c r="A21" s="236">
        <v>12</v>
      </c>
      <c r="B21" s="888" t="str">
        <f>Translations!$B$1041</f>
        <v>Dane dotyczące emisji - CORSIA</v>
      </c>
      <c r="C21" s="888"/>
      <c r="D21" s="888"/>
      <c r="E21" s="888"/>
      <c r="F21" s="888"/>
      <c r="G21" s="388"/>
      <c r="H21" s="388"/>
      <c r="I21" s="388"/>
      <c r="K21" s="27"/>
    </row>
    <row r="22" spans="1:11" x14ac:dyDescent="0.25">
      <c r="A22" s="236"/>
      <c r="B22" s="30"/>
      <c r="K22" s="27"/>
    </row>
    <row r="23" spans="1:11" ht="13.8" thickBot="1" x14ac:dyDescent="0.3">
      <c r="A23" s="236"/>
      <c r="K23" s="27"/>
    </row>
    <row r="24" spans="1:11" ht="13.8" thickBot="1" x14ac:dyDescent="0.3">
      <c r="B24" s="27" t="str">
        <f>Translations!$B$850</f>
        <v>Rok sprawozdawczy:</v>
      </c>
      <c r="F24" s="242">
        <f>IF(ISBLANK('Identyfikacja operatora'!I7),"",'Identyfikacja operatora'!I7)</f>
        <v>2023</v>
      </c>
      <c r="K24" s="27"/>
    </row>
    <row r="25" spans="1:11" ht="5.0999999999999996" customHeight="1" x14ac:dyDescent="0.25">
      <c r="K25" s="27"/>
    </row>
    <row r="26" spans="1:11" ht="13.8" thickBot="1" x14ac:dyDescent="0.3">
      <c r="B26" s="894" t="str">
        <f>Translations!$B$851</f>
        <v>Informacje o raporcie</v>
      </c>
      <c r="C26" s="891"/>
      <c r="D26" s="891"/>
      <c r="E26" s="891"/>
      <c r="F26" s="891"/>
      <c r="G26" s="891"/>
      <c r="H26" s="891"/>
      <c r="I26" s="891"/>
      <c r="K26" s="27"/>
    </row>
    <row r="27" spans="1:11" s="237" customFormat="1" ht="12.75" customHeight="1" x14ac:dyDescent="0.25">
      <c r="B27" s="897" t="str">
        <f>Translations!$B$1033</f>
        <v>Niniejsze sprawozdanie zostało przedłożone przez:</v>
      </c>
      <c r="C27" s="891"/>
      <c r="D27" s="891"/>
      <c r="E27" s="892"/>
      <c r="F27" s="419" t="str">
        <f>IF(ISBLANK('Identyfikacja operatora'!I44),"",'Identyfikacja operatora'!I44)</f>
        <v/>
      </c>
      <c r="G27" s="238"/>
      <c r="H27" s="238"/>
      <c r="I27" s="239"/>
      <c r="J27" s="220"/>
    </row>
    <row r="28" spans="1:11" s="237" customFormat="1" ht="25.95" customHeight="1" x14ac:dyDescent="0.25">
      <c r="B28" s="890" t="str">
        <f>Translations!$B$23</f>
        <v>Niepowtarzalny identyfikator operatora statków powietrznych
(Nr CRCO):</v>
      </c>
      <c r="C28" s="891"/>
      <c r="D28" s="891"/>
      <c r="E28" s="892"/>
      <c r="F28" s="802" t="str">
        <f>IF(ISBLANK('Identyfikacja operatora'!I47),"",'Identyfikacja operatora'!I47)</f>
        <v/>
      </c>
      <c r="G28" s="240"/>
      <c r="H28" s="240"/>
      <c r="I28" s="241"/>
      <c r="J28" s="220"/>
    </row>
    <row r="29" spans="1:11" s="237" customFormat="1" x14ac:dyDescent="0.25">
      <c r="B29" s="893" t="str">
        <f>Translations!$B$1042</f>
        <v>Numer wersji niniejszego sprawozdania:</v>
      </c>
      <c r="C29" s="891"/>
      <c r="D29" s="891"/>
      <c r="E29" s="892"/>
      <c r="F29" s="420" t="str">
        <f>IF(ISBLANK('Identyfikacja operatora'!K10),"",'Identyfikacja operatora'!K10)</f>
        <v/>
      </c>
      <c r="G29" s="240"/>
      <c r="H29" s="240"/>
      <c r="I29" s="241"/>
      <c r="J29" s="220"/>
    </row>
    <row r="30" spans="1:11" s="237" customFormat="1" x14ac:dyDescent="0.25">
      <c r="B30" s="893" t="str">
        <f>Translations!$B$899</f>
        <v>Numer ostatniej wersji zatwierdzonego planu monitorowania:</v>
      </c>
      <c r="C30" s="891"/>
      <c r="D30" s="891"/>
      <c r="E30" s="892"/>
      <c r="F30" s="421" t="str">
        <f>IF(ISBLANK('Przegląd emisji'!I7),"",'Przegląd emisji'!I7)</f>
        <v/>
      </c>
      <c r="G30" s="382"/>
      <c r="H30" s="382"/>
      <c r="I30" s="383"/>
      <c r="J30" s="220"/>
    </row>
    <row r="31" spans="1:11" s="237" customFormat="1" ht="13.8" thickBot="1" x14ac:dyDescent="0.3">
      <c r="B31" s="893" t="str">
        <f>Translations!$B$1043</f>
        <v>Niniejsze sprawozdanie dotyczy mechanizmu CORSIA:</v>
      </c>
      <c r="C31" s="891"/>
      <c r="D31" s="891"/>
      <c r="E31" s="892"/>
      <c r="F31" s="422" t="str">
        <f>IF(ISBLANK('Identyfikacja operatora'!K30),"",'Identyfikacja operatora'!K30)</f>
        <v/>
      </c>
      <c r="G31" s="358"/>
      <c r="H31" s="358"/>
      <c r="I31" s="359"/>
      <c r="J31" s="220"/>
    </row>
    <row r="32" spans="1:11" ht="13.8" thickBot="1" x14ac:dyDescent="0.3">
      <c r="H32" s="2"/>
      <c r="K32" s="27"/>
    </row>
    <row r="33" spans="1:11" ht="25.5" customHeight="1" thickBot="1" x14ac:dyDescent="0.3">
      <c r="B33" s="882" t="str">
        <f>Translations!$B$1044</f>
        <v>Całkowite emisje operatora statków powietrznych raportowane na potrzeby systemu EU ETS:</v>
      </c>
      <c r="C33" s="883"/>
      <c r="D33" s="883"/>
      <c r="E33" s="883"/>
      <c r="F33" s="884"/>
      <c r="G33" s="895">
        <f>SUM(INDICATOR_ETS_TotalEmissions)</f>
        <v>0</v>
      </c>
      <c r="H33" s="896"/>
      <c r="I33" s="472" t="s">
        <v>1158</v>
      </c>
      <c r="K33" s="27"/>
    </row>
    <row r="34" spans="1:11" ht="34.049999999999997" customHeight="1" x14ac:dyDescent="0.25">
      <c r="B34" s="885" t="str">
        <f>Translations!$B$853</f>
        <v>Wielkość emisji, która powinna zostać rozliczona przez operatora statków powietrznych, obliczona zgodnie z sekcją 5(c). Wartość ta powinna uwzględniać wyłącznie emisje podlegające raportowaniu w ramach systemu EU ETS, np.: odnoszące się do zredukowanego zakresu operacji lotniczych objętych systemem.</v>
      </c>
      <c r="C34" s="886"/>
      <c r="D34" s="886"/>
      <c r="E34" s="886"/>
      <c r="F34" s="886"/>
      <c r="G34" s="886"/>
      <c r="H34" s="886"/>
      <c r="I34" s="886"/>
      <c r="K34" s="27"/>
    </row>
    <row r="35" spans="1:11" ht="5.0999999999999996" customHeight="1" x14ac:dyDescent="0.25">
      <c r="B35" s="220"/>
      <c r="C35" s="220"/>
      <c r="D35" s="220"/>
      <c r="E35" s="220"/>
      <c r="F35" s="220"/>
      <c r="G35" s="220"/>
      <c r="H35" s="220"/>
      <c r="I35" s="220"/>
      <c r="K35" s="27"/>
    </row>
    <row r="36" spans="1:11" ht="24.45" customHeight="1" x14ac:dyDescent="0.25">
      <c r="B36" s="900" t="str">
        <f>Translations!$B$854</f>
        <v>Nota uzupełniająca: Łączne emisje z biomasy spełniającej kryteria zrównoważonego rozwoju</v>
      </c>
      <c r="C36" s="900"/>
      <c r="D36" s="900"/>
      <c r="E36" s="900"/>
      <c r="F36" s="901"/>
      <c r="G36" s="880">
        <f>SUM(INDICATOR_ETS_TotalSustainableBiomassEmissions)</f>
        <v>0</v>
      </c>
      <c r="H36" s="881"/>
      <c r="I36" s="244" t="s">
        <v>1158</v>
      </c>
      <c r="K36" s="27"/>
    </row>
    <row r="37" spans="1:11" ht="5.0999999999999996" customHeight="1" x14ac:dyDescent="0.25">
      <c r="B37" s="220"/>
      <c r="C37" s="220"/>
      <c r="D37" s="220"/>
      <c r="E37" s="220"/>
      <c r="F37" s="220"/>
      <c r="G37" s="220"/>
      <c r="H37" s="220"/>
      <c r="I37" s="220"/>
      <c r="K37" s="27"/>
    </row>
    <row r="38" spans="1:11" ht="24" customHeight="1" x14ac:dyDescent="0.25">
      <c r="B38" s="900" t="str">
        <f>Translations!$B$855</f>
        <v>Nota uzupełniająca: Łączne emisje z biomasy niespełniającej kryteriów zrównoważonego rozwoju</v>
      </c>
      <c r="C38" s="900"/>
      <c r="D38" s="900"/>
      <c r="E38" s="900"/>
      <c r="F38" s="901"/>
      <c r="G38" s="880">
        <f>SUM(INDICATOR_ETS_TotalNonSustainableBiomassEmissions)</f>
        <v>0</v>
      </c>
      <c r="H38" s="881"/>
      <c r="I38" s="244" t="s">
        <v>1158</v>
      </c>
      <c r="K38" s="27"/>
    </row>
    <row r="39" spans="1:11" x14ac:dyDescent="0.25">
      <c r="H39" s="2"/>
      <c r="K39" s="27"/>
    </row>
    <row r="40" spans="1:11" ht="5.0999999999999996" customHeight="1" thickBot="1" x14ac:dyDescent="0.3">
      <c r="A40" s="622"/>
      <c r="B40" s="622"/>
      <c r="C40" s="622"/>
      <c r="D40" s="622"/>
      <c r="E40" s="622"/>
      <c r="F40" s="622"/>
      <c r="G40" s="622"/>
      <c r="H40" s="623"/>
      <c r="I40" s="622"/>
      <c r="J40" s="624"/>
      <c r="K40" s="27"/>
    </row>
    <row r="41" spans="1:11" ht="25.5" customHeight="1" thickBot="1" x14ac:dyDescent="0.3">
      <c r="A41" s="622"/>
      <c r="B41" s="882" t="str">
        <f>Translations!$B$1247</f>
        <v>Całkowite emisje operatora statków powietrznych raportowane na potrzeby systemu CH ETS (ETS Szwajcarii):</v>
      </c>
      <c r="C41" s="883"/>
      <c r="D41" s="883"/>
      <c r="E41" s="883"/>
      <c r="F41" s="884"/>
      <c r="G41" s="895">
        <f>SUM(INDICATOR_CHETS_TotalEmissions)</f>
        <v>0</v>
      </c>
      <c r="H41" s="896"/>
      <c r="I41" s="472" t="s">
        <v>1158</v>
      </c>
      <c r="J41" s="624"/>
    </row>
    <row r="42" spans="1:11" ht="22.95" customHeight="1" x14ac:dyDescent="0.25">
      <c r="A42" s="622"/>
      <c r="B42" s="898" t="str">
        <f>Translations!$B$1248</f>
        <v>Wielkość emisji, która powinna zostać rozliczona przez operatora statków powietrznych z tytułu realizacji zobowiązań w ramach systemu CH ETS, obliczona zgodnie z sekcją 5(d).</v>
      </c>
      <c r="C42" s="899"/>
      <c r="D42" s="899"/>
      <c r="E42" s="899"/>
      <c r="F42" s="899"/>
      <c r="G42" s="899"/>
      <c r="H42" s="899"/>
      <c r="I42" s="899"/>
      <c r="J42" s="624"/>
      <c r="K42" s="27"/>
    </row>
    <row r="43" spans="1:11" ht="5.0999999999999996" customHeight="1" x14ac:dyDescent="0.25">
      <c r="A43" s="622"/>
      <c r="B43" s="220"/>
      <c r="C43" s="220"/>
      <c r="D43" s="220"/>
      <c r="E43" s="220"/>
      <c r="F43" s="220"/>
      <c r="G43" s="220"/>
      <c r="H43" s="220"/>
      <c r="I43" s="220"/>
      <c r="J43" s="624"/>
      <c r="K43" s="27"/>
    </row>
    <row r="44" spans="1:11" ht="25.5" customHeight="1" x14ac:dyDescent="0.25">
      <c r="A44" s="622"/>
      <c r="B44" s="900" t="str">
        <f>Translations!$B$854</f>
        <v>Nota uzupełniająca: Łączne emisje z biomasy spełniającej kryteria zrównoważonego rozwoju</v>
      </c>
      <c r="C44" s="900"/>
      <c r="D44" s="900"/>
      <c r="E44" s="900"/>
      <c r="F44" s="901"/>
      <c r="G44" s="880">
        <f>SUM(INDICATOR_CHETS_TotalSustainableBiomassEmissions)</f>
        <v>0</v>
      </c>
      <c r="H44" s="881"/>
      <c r="I44" s="244" t="s">
        <v>1158</v>
      </c>
      <c r="J44" s="624"/>
      <c r="K44" s="27"/>
    </row>
    <row r="45" spans="1:11" ht="5.0999999999999996" customHeight="1" x14ac:dyDescent="0.25">
      <c r="A45" s="622"/>
      <c r="B45" s="220"/>
      <c r="C45" s="220"/>
      <c r="D45" s="220"/>
      <c r="E45" s="220"/>
      <c r="F45" s="220"/>
      <c r="G45" s="220"/>
      <c r="H45" s="220"/>
      <c r="I45" s="220"/>
      <c r="J45" s="624"/>
      <c r="K45" s="27"/>
    </row>
    <row r="46" spans="1:11" ht="25.5" customHeight="1" x14ac:dyDescent="0.25">
      <c r="A46" s="622"/>
      <c r="B46" s="900" t="str">
        <f>Translations!$B$855</f>
        <v>Nota uzupełniająca: Łączne emisje z biomasy niespełniającej kryteriów zrównoważonego rozwoju</v>
      </c>
      <c r="C46" s="900"/>
      <c r="D46" s="900"/>
      <c r="E46" s="900"/>
      <c r="F46" s="901"/>
      <c r="G46" s="880">
        <f>SUM(INDICATOR_CHETS_TotalNonSustainableBiomassEmissions)</f>
        <v>0</v>
      </c>
      <c r="H46" s="881"/>
      <c r="I46" s="244" t="s">
        <v>1158</v>
      </c>
      <c r="J46" s="624"/>
      <c r="K46" s="27"/>
    </row>
    <row r="47" spans="1:11" ht="5.0999999999999996" customHeight="1" x14ac:dyDescent="0.25">
      <c r="A47" s="622"/>
      <c r="B47" s="622"/>
      <c r="C47" s="622"/>
      <c r="D47" s="622"/>
      <c r="E47" s="622"/>
      <c r="F47" s="622"/>
      <c r="G47" s="622"/>
      <c r="H47" s="623"/>
      <c r="I47" s="622"/>
      <c r="J47" s="624"/>
      <c r="K47" s="27"/>
    </row>
    <row r="48" spans="1:11" x14ac:dyDescent="0.25">
      <c r="H48" s="619"/>
      <c r="K48" s="27"/>
    </row>
    <row r="49" spans="1:11" ht="5.0999999999999996" customHeight="1" x14ac:dyDescent="0.25">
      <c r="A49" s="360"/>
      <c r="B49" s="360"/>
      <c r="C49" s="360"/>
      <c r="D49" s="360"/>
      <c r="E49" s="360"/>
      <c r="F49" s="360"/>
      <c r="G49" s="360"/>
      <c r="H49" s="361"/>
      <c r="I49" s="360"/>
      <c r="J49" s="363"/>
      <c r="K49" s="27"/>
    </row>
    <row r="50" spans="1:11" x14ac:dyDescent="0.25">
      <c r="A50" s="360"/>
      <c r="B50" s="243" t="str">
        <f>Translations!$B$1045</f>
        <v>Emisje operatora statków powietrznych z lotów międzynarodowych objętych mechanizmem CORSIA</v>
      </c>
      <c r="H50" s="2"/>
      <c r="J50" s="363"/>
      <c r="K50" s="27"/>
    </row>
    <row r="51" spans="1:11" ht="5.0999999999999996" customHeight="1" x14ac:dyDescent="0.25">
      <c r="A51" s="360"/>
      <c r="H51" s="2"/>
      <c r="J51" s="363"/>
      <c r="K51" s="27"/>
    </row>
    <row r="52" spans="1:11" ht="15.6" x14ac:dyDescent="0.25">
      <c r="A52" s="360"/>
      <c r="B52" s="907" t="str">
        <f>Translations!$B$1046</f>
        <v>Całkowite emisje z lotów międzynarodowych:</v>
      </c>
      <c r="C52" s="883"/>
      <c r="D52" s="883"/>
      <c r="E52" s="883"/>
      <c r="F52" s="908"/>
      <c r="G52" s="905" t="str">
        <f>IF(INDICATOR_CORSIA_totalCO2="","",ROUND(INDICATOR_CORSIA_totalCO2,0))</f>
        <v/>
      </c>
      <c r="H52" s="906"/>
      <c r="I52" s="244" t="s">
        <v>1158</v>
      </c>
      <c r="J52" s="363"/>
      <c r="K52" s="27"/>
    </row>
    <row r="53" spans="1:11" ht="5.0999999999999996" hidden="1" customHeight="1" x14ac:dyDescent="0.25">
      <c r="A53" s="360" t="s">
        <v>974</v>
      </c>
      <c r="G53" s="220"/>
      <c r="H53" s="220"/>
      <c r="I53" s="220"/>
      <c r="J53" s="363"/>
      <c r="K53" s="468" t="s">
        <v>1485</v>
      </c>
    </row>
    <row r="54" spans="1:11" ht="15.6" hidden="1" x14ac:dyDescent="0.25">
      <c r="A54" s="360" t="s">
        <v>974</v>
      </c>
      <c r="B54" s="907" t="str">
        <f>Translations!$B$1047</f>
        <v>Total emissions from flights subject to offsetting requirements:</v>
      </c>
      <c r="C54" s="883"/>
      <c r="D54" s="883"/>
      <c r="E54" s="883"/>
      <c r="F54" s="908"/>
      <c r="G54" s="905" t="str">
        <f>IF(INDICATOR_CORSIA_totalCO2withOffsetting="","",ROUND(INDICATOR_CORSIA_totalCO2withOffsetting,0))</f>
        <v/>
      </c>
      <c r="H54" s="906"/>
      <c r="I54" s="367" t="s">
        <v>1158</v>
      </c>
      <c r="J54" s="363"/>
      <c r="K54" s="468" t="s">
        <v>1485</v>
      </c>
    </row>
    <row r="55" spans="1:11" ht="5.0999999999999996" hidden="1" customHeight="1" x14ac:dyDescent="0.25">
      <c r="A55" s="360" t="s">
        <v>974</v>
      </c>
      <c r="H55" s="2"/>
      <c r="J55" s="363"/>
      <c r="K55" s="468" t="s">
        <v>1485</v>
      </c>
    </row>
    <row r="56" spans="1:11" ht="15.6" hidden="1" x14ac:dyDescent="0.25">
      <c r="A56" s="360" t="s">
        <v>974</v>
      </c>
      <c r="B56" s="907" t="str">
        <f>Translations!$B$1048</f>
        <v>Total emissions reductions claimed from the use of CORSIA eligible fuels:</v>
      </c>
      <c r="C56" s="883"/>
      <c r="D56" s="883"/>
      <c r="E56" s="883"/>
      <c r="F56" s="883"/>
      <c r="G56" s="905" t="str">
        <f>IF(INDICATOR_CORSIA_totalTonnesEligibleFuelsClaimed="","",ROUND(INDICATOR_CORSIA_totalTonnesEligibleFuelsClaimed,0))</f>
        <v/>
      </c>
      <c r="H56" s="906"/>
      <c r="I56" s="244" t="s">
        <v>1158</v>
      </c>
      <c r="J56" s="363"/>
      <c r="K56" s="468" t="s">
        <v>1485</v>
      </c>
    </row>
    <row r="57" spans="1:11" ht="5.0999999999999996" customHeight="1" x14ac:dyDescent="0.25">
      <c r="A57" s="360"/>
      <c r="H57" s="2"/>
      <c r="J57" s="363"/>
    </row>
    <row r="58" spans="1:11" ht="5.0999999999999996" customHeight="1" x14ac:dyDescent="0.25">
      <c r="A58" s="360"/>
      <c r="B58" s="360"/>
      <c r="C58" s="360"/>
      <c r="D58" s="360"/>
      <c r="E58" s="360"/>
      <c r="F58" s="360"/>
      <c r="G58" s="360"/>
      <c r="H58" s="361"/>
      <c r="I58" s="360"/>
      <c r="J58" s="363"/>
    </row>
    <row r="59" spans="1:11" x14ac:dyDescent="0.25">
      <c r="B59" s="28"/>
      <c r="C59" s="28"/>
      <c r="D59" s="28"/>
      <c r="E59" s="28"/>
      <c r="F59" s="28"/>
      <c r="G59" s="28"/>
    </row>
    <row r="60" spans="1:11" ht="25.5" customHeight="1" x14ac:dyDescent="0.25">
      <c r="B60" s="918" t="str">
        <f>Translations!$B$25</f>
        <v>W przypadku, gdy właściwy organ wymaga złożenia podpisanego raportu w wersji papierowej, proszę użyć poniższego pola na podpis:</v>
      </c>
      <c r="C60" s="918"/>
      <c r="D60" s="918"/>
      <c r="E60" s="918"/>
      <c r="F60" s="918"/>
      <c r="G60" s="918"/>
      <c r="H60" s="918"/>
      <c r="I60" s="918"/>
    </row>
    <row r="61" spans="1:11" x14ac:dyDescent="0.25">
      <c r="B61" s="28"/>
      <c r="C61" s="28"/>
      <c r="D61" s="28"/>
      <c r="E61" s="28"/>
      <c r="F61" s="28"/>
      <c r="G61" s="28"/>
    </row>
    <row r="67" spans="1:9" ht="13.8" thickBot="1" x14ac:dyDescent="0.3">
      <c r="B67" s="234"/>
      <c r="D67" s="234"/>
      <c r="E67" s="234"/>
      <c r="F67" s="245"/>
      <c r="G67" s="245"/>
    </row>
    <row r="68" spans="1:9" x14ac:dyDescent="0.25">
      <c r="B68" s="917" t="str">
        <f>Translations!$B$26</f>
        <v>Data</v>
      </c>
      <c r="C68" s="917"/>
      <c r="D68" s="917"/>
      <c r="E68" s="234"/>
      <c r="F68" s="915" t="str">
        <f>Translations!$B$27</f>
        <v>Imię, nazwisko i podpis 
osoby odpowiedzialnej prawnie</v>
      </c>
      <c r="G68" s="915"/>
      <c r="H68" s="915"/>
      <c r="I68" s="915"/>
    </row>
    <row r="69" spans="1:9" x14ac:dyDescent="0.25">
      <c r="F69" s="916"/>
      <c r="G69" s="916"/>
      <c r="H69" s="916"/>
      <c r="I69" s="916"/>
    </row>
    <row r="73" spans="1:9" ht="13.8" thickBot="1" x14ac:dyDescent="0.3">
      <c r="A73" s="236"/>
      <c r="B73" s="894" t="str">
        <f>Translations!$B$28</f>
        <v>Informacje o wersji formularza:</v>
      </c>
      <c r="C73" s="891"/>
      <c r="D73" s="891"/>
      <c r="E73" s="891"/>
      <c r="F73" s="891"/>
      <c r="G73" s="891"/>
      <c r="H73" s="891"/>
      <c r="I73" s="891"/>
    </row>
    <row r="74" spans="1:9" ht="12.75" customHeight="1" x14ac:dyDescent="0.25">
      <c r="B74" s="246" t="str">
        <f>Translations!$B$29</f>
        <v>Formularz sporządzony przez:</v>
      </c>
      <c r="C74" s="247"/>
      <c r="D74" s="364"/>
      <c r="E74" s="909" t="str">
        <f>VersionDocumentation!B4</f>
        <v>Polska</v>
      </c>
      <c r="F74" s="910"/>
      <c r="G74" s="910"/>
      <c r="H74" s="911"/>
    </row>
    <row r="75" spans="1:9" x14ac:dyDescent="0.25">
      <c r="B75" s="248" t="str">
        <f>Translations!$B$30</f>
        <v>Data publikacji:</v>
      </c>
      <c r="C75" s="249"/>
      <c r="D75" s="365"/>
      <c r="E75" s="919">
        <f>VersionDocumentation!B3</f>
        <v>45316</v>
      </c>
      <c r="F75" s="913"/>
      <c r="G75" s="913"/>
      <c r="H75" s="914"/>
    </row>
    <row r="76" spans="1:9" x14ac:dyDescent="0.25">
      <c r="B76" s="248" t="str">
        <f>Translations!$B$31</f>
        <v>Wersja językowa:</v>
      </c>
      <c r="C76" s="250"/>
      <c r="D76" s="365"/>
      <c r="E76" s="912" t="str">
        <f>VersionDocumentation!B5</f>
        <v>Polski</v>
      </c>
      <c r="F76" s="913"/>
      <c r="G76" s="913"/>
      <c r="H76" s="914"/>
    </row>
    <row r="77" spans="1:9" ht="13.8" thickBot="1" x14ac:dyDescent="0.3">
      <c r="B77" s="251" t="str">
        <f>Translations!$B$32</f>
        <v>Nazwa dokumentu referencyjnego:</v>
      </c>
      <c r="C77" s="252"/>
      <c r="D77" s="366"/>
      <c r="E77" s="902" t="str">
        <f>VersionDocumentation!C3</f>
        <v>AER EU &amp; CH ETS &amp; CORSIA_PL_pl_250124.xls</v>
      </c>
      <c r="F77" s="903"/>
      <c r="G77" s="903"/>
      <c r="H77" s="904"/>
    </row>
  </sheetData>
  <sheetProtection sheet="1" objects="1" scenarios="1" formatCells="0" formatColumns="0" formatRows="0"/>
  <mergeCells count="52">
    <mergeCell ref="B9:F9"/>
    <mergeCell ref="B10:F10"/>
    <mergeCell ref="B11:F11"/>
    <mergeCell ref="B12:F12"/>
    <mergeCell ref="B2:I2"/>
    <mergeCell ref="B6:I6"/>
    <mergeCell ref="B3:I3"/>
    <mergeCell ref="B7:F7"/>
    <mergeCell ref="B8:F8"/>
    <mergeCell ref="E77:H77"/>
    <mergeCell ref="G54:H54"/>
    <mergeCell ref="B52:F52"/>
    <mergeCell ref="B54:F54"/>
    <mergeCell ref="B56:F56"/>
    <mergeCell ref="G56:H56"/>
    <mergeCell ref="E74:H74"/>
    <mergeCell ref="E76:H76"/>
    <mergeCell ref="F68:I69"/>
    <mergeCell ref="B68:D68"/>
    <mergeCell ref="B60:I60"/>
    <mergeCell ref="G52:H52"/>
    <mergeCell ref="E75:H75"/>
    <mergeCell ref="B73:I73"/>
    <mergeCell ref="G46:H46"/>
    <mergeCell ref="G36:H36"/>
    <mergeCell ref="B28:E28"/>
    <mergeCell ref="B30:E30"/>
    <mergeCell ref="B26:I26"/>
    <mergeCell ref="G33:H33"/>
    <mergeCell ref="B27:E27"/>
    <mergeCell ref="B29:E29"/>
    <mergeCell ref="B31:E31"/>
    <mergeCell ref="B41:F41"/>
    <mergeCell ref="G41:H41"/>
    <mergeCell ref="B42:I42"/>
    <mergeCell ref="B36:F36"/>
    <mergeCell ref="B38:F38"/>
    <mergeCell ref="B44:F44"/>
    <mergeCell ref="B46:F46"/>
    <mergeCell ref="G44:H44"/>
    <mergeCell ref="B33:F33"/>
    <mergeCell ref="G38:H38"/>
    <mergeCell ref="B34:I34"/>
    <mergeCell ref="B13:F13"/>
    <mergeCell ref="B14:F14"/>
    <mergeCell ref="B15:F15"/>
    <mergeCell ref="B16:F16"/>
    <mergeCell ref="B17:F17"/>
    <mergeCell ref="B18:F18"/>
    <mergeCell ref="B19:F19"/>
    <mergeCell ref="B20:F20"/>
    <mergeCell ref="B21:F21"/>
  </mergeCells>
  <phoneticPr fontId="9" type="noConversion"/>
  <hyperlinks>
    <hyperlink ref="B7" location="'Guidelines and conditions'!A1" display="Guidelines and conditions"/>
    <hyperlink ref="B9" location="'Identification and description'!H6" display="Identification of the aircraft operator"/>
    <hyperlink ref="B10" location="'Identification and description'!H145" display="Contact details"/>
    <hyperlink ref="B10:C10" location="'Identification and description'!A1" display="Contact details"/>
    <hyperlink ref="B9:C9" location="'Identification and description'!A1" display="Identification of the aircraft operator"/>
    <hyperlink ref="B8" location="'Identification and description'!H6" display="Identification of the aircraft operator"/>
    <hyperlink ref="B8:C8" location="'Identification and description'!A1" display="Identification of the aircraft operator"/>
    <hyperlink ref="B10:E10" location="JUMP_3" display="JUMP_3"/>
    <hyperlink ref="B11:E11" location="'Emissions overview'!A1" display="Information about the monitoring plan"/>
    <hyperlink ref="B12:E12" location="JUMP_5" display="JUMP_5"/>
    <hyperlink ref="B13:E13" location="JUMP_6" display="JUMP_6"/>
    <hyperlink ref="B14:E14" location="JUMP_7" display="JUMP_7"/>
    <hyperlink ref="B15:E15" location="'Emissions Data'!A1" display="Detailed emissions data"/>
    <hyperlink ref="B17:E17" location="'Aircraft Data'!A1" display="Aircraft data"/>
    <hyperlink ref="B18:E18" location="'MS specific content'!A1" display="Member State specific further information"/>
    <hyperlink ref="B19:E19" location="Annex!A1" display="Annex: Emissions per airodrome pair"/>
    <hyperlink ref="B21:E21" location="'CORSIA emissions'!A1" display="CORSIA emissions data"/>
    <hyperlink ref="B9:E9" location="JUMP_2" display="JUMP_2"/>
    <hyperlink ref="B16:E16" location="Jump_8b" display="Detailed emissions data – CH ETS"/>
    <hyperlink ref="B20:F20" location="'Załącznik 2023'!B4" display="'Załącznik 2023'!B4"/>
    <hyperlink ref="B7:F7" location="'Wytyczne i warunki'!A1" display="'Wytyczne i warunki'!A1"/>
    <hyperlink ref="B8:F8" location="'Identyfikacja operatora'!A1" display="'Identyfikacja operatora'!A1"/>
    <hyperlink ref="B11:F11" location="'Przegląd emisji'!C5" display="'Przegląd emisji'!C5"/>
    <hyperlink ref="B15:F15" location="'Dane emisyjne'!B4" display="'Dane emisyjne'!B4"/>
    <hyperlink ref="B17:F17" location="'Dane statków powietrznych'!B2" display="'Dane statków powietrznych'!B2"/>
    <hyperlink ref="B18:F18" location="'Dalsze uwagi'!B4" display="Dalsze informacje poszczególnych państw członkowskich"/>
    <hyperlink ref="B19:F19" location="Załącznik!B4" display="Załącznik!B4"/>
    <hyperlink ref="B21:F21" location="'Emisje CORSIA'!C3" display="'Emisje CORSIA'!C3"/>
  </hyperlinks>
  <pageMargins left="0.78740157480314965" right="0.78740157480314965" top="0.78740157480314965" bottom="0.78740157480314965" header="0.39370078740157483" footer="0.39370078740157483"/>
  <pageSetup paperSize="9" scale="67"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BDD7EE"/>
    <pageSetUpPr fitToPage="1"/>
  </sheetPr>
  <dimension ref="A1:R373"/>
  <sheetViews>
    <sheetView view="pageBreakPreview" zoomScale="115" zoomScaleNormal="115" zoomScaleSheetLayoutView="115" workbookViewId="0"/>
  </sheetViews>
  <sheetFormatPr defaultColWidth="11.5546875" defaultRowHeight="13.2" x14ac:dyDescent="0.25"/>
  <cols>
    <col min="1" max="1" width="4.6640625" style="418" customWidth="1"/>
    <col min="2" max="2" width="3.6640625" style="418" customWidth="1"/>
    <col min="3" max="3" width="8.6640625" style="418" customWidth="1"/>
    <col min="4" max="4" width="11.6640625" style="418" customWidth="1"/>
    <col min="5" max="5" width="3.6640625" style="418" customWidth="1"/>
    <col min="6" max="6" width="8.6640625" style="418" customWidth="1"/>
    <col min="7" max="7" width="11.6640625" style="418" customWidth="1"/>
    <col min="8" max="8" width="3.6640625" style="418" customWidth="1"/>
    <col min="9" max="9" width="11.5546875" style="418"/>
    <col min="10" max="11" width="8.6640625" style="418" customWidth="1"/>
    <col min="12" max="12" width="12.6640625" style="418" customWidth="1"/>
    <col min="13" max="13" width="11.6640625" style="418" customWidth="1"/>
    <col min="14" max="14" width="12.6640625" style="418" customWidth="1"/>
    <col min="15" max="15" width="13.6640625" style="418" customWidth="1"/>
    <col min="16" max="16" width="3.6640625" style="418" customWidth="1"/>
    <col min="17" max="17" width="4.6640625" style="418" customWidth="1"/>
    <col min="18" max="18" width="11.5546875" style="418" customWidth="1"/>
    <col min="19" max="16384" width="11.5546875" style="418"/>
  </cols>
  <sheetData>
    <row r="1" spans="1:18" x14ac:dyDescent="0.25">
      <c r="A1" s="425"/>
      <c r="B1" s="425"/>
      <c r="C1" s="425"/>
      <c r="D1" s="425"/>
      <c r="E1" s="425"/>
      <c r="F1" s="425"/>
      <c r="G1" s="425"/>
      <c r="H1" s="425"/>
      <c r="I1" s="425"/>
      <c r="J1" s="425"/>
      <c r="K1" s="425"/>
      <c r="L1" s="425"/>
      <c r="M1" s="425"/>
      <c r="N1" s="425"/>
      <c r="O1" s="425"/>
      <c r="P1" s="425"/>
      <c r="Q1" s="425"/>
    </row>
    <row r="2" spans="1:18" ht="14.4" customHeight="1" x14ac:dyDescent="0.25">
      <c r="A2" s="425"/>
      <c r="B2" s="411"/>
      <c r="C2" s="1277" t="str">
        <f>Translations!$B$1158</f>
        <v>(12) RAPORTOWANIE NA POTRZEBY MECHANIZMU CORSIA</v>
      </c>
      <c r="D2" s="1277"/>
      <c r="E2" s="1277"/>
      <c r="F2" s="1277"/>
      <c r="G2" s="1277"/>
      <c r="H2" s="1277"/>
      <c r="I2" s="1277"/>
      <c r="J2" s="1277"/>
      <c r="K2" s="1277"/>
      <c r="L2" s="1277"/>
      <c r="M2" s="1277"/>
      <c r="N2" s="1277"/>
      <c r="O2" s="1277"/>
      <c r="Q2" s="425"/>
    </row>
    <row r="3" spans="1:18" ht="14.4" customHeight="1" x14ac:dyDescent="0.25">
      <c r="A3" s="425"/>
      <c r="B3" s="411"/>
      <c r="C3" s="1277"/>
      <c r="D3" s="1277"/>
      <c r="E3" s="1277"/>
      <c r="F3" s="1277"/>
      <c r="G3" s="1277"/>
      <c r="H3" s="1277"/>
      <c r="I3" s="1277"/>
      <c r="J3" s="1277"/>
      <c r="K3" s="1277"/>
      <c r="L3" s="1277"/>
      <c r="M3" s="1277"/>
      <c r="N3" s="1277"/>
      <c r="O3" s="1277"/>
      <c r="Q3" s="425"/>
    </row>
    <row r="4" spans="1:18" ht="63.45" customHeight="1" thickBot="1" x14ac:dyDescent="0.3">
      <c r="A4" s="425"/>
      <c r="B4" s="411"/>
      <c r="C4" s="1284" t="str">
        <f>Translations!$B$1159</f>
        <v>Uwaga: Zakładkę tę należy wypełnić w przypadku obowiązku raportowania emisji w ramach mechanizmu CORSIA do administrującego państwa członkowskiego. Wszystkie loty wchodzące w zakres mechanizmu CORSIA muszą zostać tutaj sprawozdane. Jeżeli loty kwalifikują się do systemu EU ETS i do mechanizmu CORSIA, należy je sprawozdać zarówno w tym miejscu, jak i we właściwych sekcjach formularza powiązanych z systemem EU ETS.</v>
      </c>
      <c r="D4" s="961"/>
      <c r="E4" s="961"/>
      <c r="F4" s="961"/>
      <c r="G4" s="961"/>
      <c r="H4" s="961"/>
      <c r="I4" s="961"/>
      <c r="J4" s="961"/>
      <c r="K4" s="961"/>
      <c r="L4" s="961"/>
      <c r="M4" s="961"/>
      <c r="N4" s="961"/>
      <c r="O4" s="961"/>
      <c r="Q4" s="425"/>
    </row>
    <row r="5" spans="1:18" ht="32.549999999999997" customHeight="1" thickBot="1" x14ac:dyDescent="0.3">
      <c r="A5" s="425"/>
      <c r="B5" s="411"/>
      <c r="C5" s="1281" t="str">
        <f>Translations!$B$1385</f>
        <v>W tym miejscu można dokonać wyboru, czy zostanie wykorzystany domyślny wskaźnik emisji stosowany w systemie EU ETS, czy też domyślna wartość wskaźnika dla mechanizmu CORSIA, zgodnie z art. 7 aktu delegowanego CORSIA:</v>
      </c>
      <c r="D5" s="961"/>
      <c r="E5" s="961"/>
      <c r="F5" s="961"/>
      <c r="G5" s="961"/>
      <c r="H5" s="961"/>
      <c r="I5" s="961"/>
      <c r="J5" s="961"/>
      <c r="K5" s="961"/>
      <c r="L5" s="961"/>
      <c r="M5" s="961"/>
      <c r="N5" s="1282" t="s">
        <v>1301</v>
      </c>
      <c r="O5" s="1283"/>
      <c r="Q5" s="425"/>
    </row>
    <row r="6" spans="1:18" ht="39.6" customHeight="1" x14ac:dyDescent="0.25">
      <c r="A6" s="425"/>
      <c r="B6" s="411"/>
      <c r="C6" s="1285" t="str">
        <f>Translations!$B$1161</f>
        <v>Proszę zauważyć, że na potrzeby zgodności z zasadami systemu EU ETS, w tym miejscu należy wybrać opcję "EU ETS" (na podstawie art. 3 ust. 1 akty delegowanego wydanego zgodnie z art. 28c dyrektywy EU ETS, należy zastosować wartości wskazane w rozporządzeniu MRR). Wybór opcji "CORSIA" w tym miejscu jest możliwy tylko jako narzędzie orientacyjne dla operatora statków powietrznych, w celu wskazania jego emisji w ramach mechanizmu CORSIA.</v>
      </c>
      <c r="D6" s="1286"/>
      <c r="E6" s="1286"/>
      <c r="F6" s="1286"/>
      <c r="G6" s="1286"/>
      <c r="H6" s="1286"/>
      <c r="I6" s="1286"/>
      <c r="J6" s="1286"/>
      <c r="K6" s="1286"/>
      <c r="L6" s="1286"/>
      <c r="M6" s="1286"/>
      <c r="N6" s="1286"/>
      <c r="O6" s="1286"/>
      <c r="Q6" s="425"/>
    </row>
    <row r="7" spans="1:18" ht="25.95" customHeight="1" x14ac:dyDescent="0.25">
      <c r="A7" s="425"/>
      <c r="B7" s="411"/>
      <c r="C7" s="1229" t="str">
        <f>Translations!$B$1386</f>
        <v>Dla emisji od 2024 r. w EU ETS będzie miał zastosowanie taki sam współczynnik emisji jak dla mechanizmu CORSIA..</v>
      </c>
      <c r="D7" s="934"/>
      <c r="E7" s="934"/>
      <c r="F7" s="934"/>
      <c r="G7" s="934"/>
      <c r="H7" s="934"/>
      <c r="I7" s="934"/>
      <c r="J7" s="934"/>
      <c r="K7" s="934"/>
      <c r="L7" s="934"/>
      <c r="M7" s="934"/>
      <c r="N7" s="934"/>
      <c r="O7" s="934"/>
      <c r="Q7" s="425"/>
    </row>
    <row r="8" spans="1:18" ht="25.5" customHeight="1" x14ac:dyDescent="0.25">
      <c r="A8" s="425"/>
      <c r="B8" s="411"/>
      <c r="C8" s="1236" t="str">
        <f>Translations!$B$1162</f>
        <v>Wyjaśnienie do danych poniżej: Proszę wypełnić poniższą listę. Należy sprawozdać wszystkie pary lotnisk, pomiędzy którymi wykonywano operacje w danym roku sprawozdawczym.</v>
      </c>
      <c r="D8" s="961"/>
      <c r="E8" s="961"/>
      <c r="F8" s="961"/>
      <c r="G8" s="961"/>
      <c r="H8" s="961"/>
      <c r="I8" s="961"/>
      <c r="J8" s="961"/>
      <c r="K8" s="961"/>
      <c r="L8" s="961"/>
      <c r="M8" s="961"/>
      <c r="N8" s="961"/>
      <c r="O8" s="961"/>
      <c r="Q8" s="425"/>
    </row>
    <row r="9" spans="1:18" ht="13.2" customHeight="1" x14ac:dyDescent="0.25">
      <c r="A9" s="425"/>
      <c r="B9" s="411"/>
      <c r="C9" s="1236" t="str">
        <f>Translations!$B$1163</f>
        <v>Uwaga I: Proszę sprawozdać oba kierunki pomiędzy parą lotnisk, jeżeli dotyczy (A-B i B-A).</v>
      </c>
      <c r="D9" s="961"/>
      <c r="E9" s="961"/>
      <c r="F9" s="961"/>
      <c r="G9" s="961"/>
      <c r="H9" s="961"/>
      <c r="I9" s="961"/>
      <c r="J9" s="961"/>
      <c r="K9" s="961"/>
      <c r="L9" s="961"/>
      <c r="M9" s="961"/>
      <c r="N9" s="961"/>
      <c r="O9" s="961"/>
      <c r="Q9" s="425"/>
    </row>
    <row r="10" spans="1:18" ht="26.4" customHeight="1" x14ac:dyDescent="0.25">
      <c r="A10" s="425"/>
      <c r="B10" s="411"/>
      <c r="C10" s="1236" t="str">
        <f>Translations!$B$1387</f>
        <v>Uwaga II: Jeżeli na tej samej parze lotnisk stosowano różne rodzaje paliw z różnymi współczynnikami konwersji paliw, należy utworzyć identyczną parę lotnisk i oddzielnie raportować tę porcję paliwa.</v>
      </c>
      <c r="D10" s="961"/>
      <c r="E10" s="961"/>
      <c r="F10" s="961"/>
      <c r="G10" s="961"/>
      <c r="H10" s="961"/>
      <c r="I10" s="961"/>
      <c r="J10" s="961"/>
      <c r="K10" s="961"/>
      <c r="L10" s="961"/>
      <c r="M10" s="961"/>
      <c r="N10" s="961"/>
      <c r="O10" s="961"/>
      <c r="Q10" s="425"/>
    </row>
    <row r="11" spans="1:18" ht="26.1" hidden="1" customHeight="1" x14ac:dyDescent="0.25">
      <c r="A11" s="425"/>
      <c r="B11" s="411"/>
      <c r="C11" s="1280" t="str">
        <f>Translations!$B$1165</f>
        <v>Note III: Please also complete the CORSIA eligible fuels supplementary information to the Emissions Report, if CORSIA eligible fuels were used during the reporting period.</v>
      </c>
      <c r="D11" s="924"/>
      <c r="E11" s="924"/>
      <c r="F11" s="924"/>
      <c r="G11" s="924"/>
      <c r="H11" s="924"/>
      <c r="I11" s="924"/>
      <c r="J11" s="924"/>
      <c r="K11" s="924"/>
      <c r="L11" s="924"/>
      <c r="M11" s="924"/>
      <c r="N11" s="924"/>
      <c r="O11" s="924"/>
      <c r="Q11" s="425"/>
      <c r="R11" s="418" t="s">
        <v>1485</v>
      </c>
    </row>
    <row r="12" spans="1:18" ht="13.2" customHeight="1" x14ac:dyDescent="0.25">
      <c r="A12" s="425"/>
      <c r="B12" s="411"/>
      <c r="C12" s="410"/>
      <c r="D12" s="410"/>
      <c r="E12" s="410"/>
      <c r="F12" s="410"/>
      <c r="G12" s="410"/>
      <c r="H12" s="410"/>
      <c r="I12" s="410"/>
      <c r="J12" s="410"/>
      <c r="K12" s="410"/>
      <c r="L12" s="410"/>
      <c r="M12" s="410"/>
      <c r="N12" s="410"/>
      <c r="O12" s="410"/>
      <c r="Q12" s="425"/>
    </row>
    <row r="13" spans="1:18" x14ac:dyDescent="0.25">
      <c r="A13" s="425"/>
      <c r="B13" s="428" t="s">
        <v>1290</v>
      </c>
      <c r="C13" s="428" t="str">
        <f>Translations!$B$1166</f>
        <v>Podsumowanie sprawozdanych lotów międzynarodowych oraz emisji</v>
      </c>
      <c r="Q13" s="425"/>
    </row>
    <row r="14" spans="1:18" ht="4.95" customHeight="1" x14ac:dyDescent="0.25">
      <c r="A14" s="425"/>
      <c r="B14" s="429"/>
      <c r="C14" s="1278"/>
      <c r="D14" s="1278"/>
      <c r="E14" s="1278"/>
      <c r="F14" s="1278"/>
      <c r="G14" s="1278"/>
      <c r="H14" s="1278"/>
      <c r="I14" s="1278"/>
      <c r="J14" s="1278"/>
      <c r="K14" s="1278"/>
      <c r="L14" s="1278"/>
      <c r="M14" s="1278"/>
      <c r="Q14" s="425"/>
    </row>
    <row r="15" spans="1:18" x14ac:dyDescent="0.25">
      <c r="A15" s="425"/>
      <c r="B15" s="429"/>
      <c r="C15" s="1249" t="str">
        <f>Translations!$B$1167</f>
        <v>Całkowita emisja CO2 z lotów międzynarodowych (w tonach):</v>
      </c>
      <c r="D15" s="1250"/>
      <c r="E15" s="1250"/>
      <c r="F15" s="1250"/>
      <c r="G15" s="1250"/>
      <c r="H15" s="1250"/>
      <c r="I15" s="1250"/>
      <c r="J15" s="1250"/>
      <c r="K15" s="1250"/>
      <c r="L15" s="1250"/>
      <c r="M15" s="1247" t="str">
        <f>IF(COUNT(N70:N369)&gt;0,SUM(N70:N369),"")</f>
        <v/>
      </c>
      <c r="N15" s="1248"/>
      <c r="O15" s="430" t="s">
        <v>1016</v>
      </c>
      <c r="Q15" s="425"/>
    </row>
    <row r="16" spans="1:18" x14ac:dyDescent="0.25">
      <c r="A16" s="425"/>
      <c r="B16" s="429"/>
      <c r="C16" s="1249" t="str">
        <f>Translations!$B$1168</f>
        <v xml:space="preserve">   Całkowita emisja CO2 z lotów będących przedmiotem wymogu kompensacji (w tonach):</v>
      </c>
      <c r="D16" s="1250"/>
      <c r="E16" s="1250"/>
      <c r="F16" s="1250"/>
      <c r="G16" s="1250"/>
      <c r="H16" s="1250"/>
      <c r="I16" s="1250"/>
      <c r="J16" s="1250"/>
      <c r="K16" s="1250"/>
      <c r="L16" s="1250"/>
      <c r="M16" s="1247" t="str">
        <f>IF(M15="","",SUMIF(O70:O369,TRUE,N70:N369))</f>
        <v/>
      </c>
      <c r="N16" s="1248"/>
      <c r="O16" s="430" t="s">
        <v>1016</v>
      </c>
      <c r="Q16" s="425"/>
    </row>
    <row r="17" spans="1:18" x14ac:dyDescent="0.25">
      <c r="A17" s="425"/>
      <c r="B17" s="429"/>
      <c r="C17" s="1249" t="str">
        <f>Translations!$B$1169</f>
        <v>Całkowita liczba lotów międzynarodowych w trakcie okresu sprawozdawczego:</v>
      </c>
      <c r="D17" s="1250"/>
      <c r="E17" s="1250"/>
      <c r="F17" s="1250"/>
      <c r="G17" s="1250"/>
      <c r="H17" s="1250"/>
      <c r="I17" s="1250"/>
      <c r="J17" s="1250"/>
      <c r="K17" s="1250"/>
      <c r="L17" s="1250"/>
      <c r="M17" s="1247" t="str">
        <f>IF(COUNT(J70:J369)&gt;0,SUM(J70:J369),"")</f>
        <v/>
      </c>
      <c r="N17" s="1248"/>
      <c r="O17" s="430"/>
      <c r="Q17" s="425"/>
    </row>
    <row r="18" spans="1:18" x14ac:dyDescent="0.25">
      <c r="A18" s="425"/>
      <c r="B18" s="429"/>
      <c r="C18" s="1249" t="str">
        <f>Translations!$B$1170</f>
        <v xml:space="preserve">   Całkowita liczba lotów międzynarodowych będących przedmiotem wymogu kompensacji:</v>
      </c>
      <c r="D18" s="1250"/>
      <c r="E18" s="1250"/>
      <c r="F18" s="1250"/>
      <c r="G18" s="1250"/>
      <c r="H18" s="1250"/>
      <c r="I18" s="1250"/>
      <c r="J18" s="1250"/>
      <c r="K18" s="1250"/>
      <c r="L18" s="1250"/>
      <c r="M18" s="1247" t="str">
        <f>IF(M17="","",SUMIF(O70:O369,TRUE,J70:J369))</f>
        <v/>
      </c>
      <c r="N18" s="1248"/>
      <c r="O18" s="430"/>
      <c r="Q18" s="425"/>
    </row>
    <row r="19" spans="1:18" hidden="1" x14ac:dyDescent="0.25">
      <c r="A19" s="425"/>
      <c r="B19" s="429"/>
      <c r="C19" s="1249" t="str">
        <f>Translations!$B$1171</f>
        <v>Całkowita zgłoszona redukcja emisji CO2 wynikająca z wykorzystania paliw kwalifikowanych CORSIA
(w tonach):</v>
      </c>
      <c r="D19" s="1250"/>
      <c r="E19" s="1250"/>
      <c r="F19" s="1250"/>
      <c r="G19" s="1250"/>
      <c r="H19" s="1250"/>
      <c r="I19" s="1250"/>
      <c r="J19" s="1250"/>
      <c r="K19" s="1250"/>
      <c r="L19" s="1250"/>
      <c r="M19" s="1247" t="str">
        <f>IF(L39="","",L39)</f>
        <v/>
      </c>
      <c r="N19" s="1248"/>
      <c r="O19" s="430" t="s">
        <v>1016</v>
      </c>
      <c r="Q19" s="425"/>
      <c r="R19" s="418" t="s">
        <v>1485</v>
      </c>
    </row>
    <row r="20" spans="1:18" ht="51" customHeight="1" x14ac:dyDescent="0.25">
      <c r="A20" s="425"/>
      <c r="B20" s="413"/>
      <c r="C20" s="1251" t="str">
        <f>Translations!$B$1172</f>
        <v>Należy pamiętać, że podane tutaj liczby są uważane za właściwe dane określające obowiązek kompensacji w ramach mechanizmu CORSIA. W związku z tym liczby te znajdują odzwierciedlenie również na stronie tytułowej tego raportu i muszą zostać potwierdzone przez akredytowanego weryfikatora. Aby upewnić się, że poniższe dane nie są sprzeczne z wartościami w tym miejscu, są one tutaj automatycznie obliczane. Jeśli jednak lista lotów jest dłuższa niż w oryginalnym szablonie, należy odpowiednio dostosować formuły w tym miejscu.</v>
      </c>
      <c r="D20" s="1252"/>
      <c r="E20" s="1252"/>
      <c r="F20" s="1252"/>
      <c r="G20" s="1252"/>
      <c r="H20" s="1252"/>
      <c r="I20" s="1252"/>
      <c r="J20" s="1252"/>
      <c r="K20" s="1252"/>
      <c r="L20" s="1252"/>
      <c r="M20" s="1252"/>
      <c r="N20" s="1252"/>
      <c r="O20" s="1252"/>
      <c r="Q20" s="425"/>
    </row>
    <row r="21" spans="1:18" ht="13.8" x14ac:dyDescent="0.25">
      <c r="A21" s="425"/>
      <c r="B21" s="412"/>
      <c r="C21" s="411"/>
      <c r="D21" s="411"/>
      <c r="E21" s="414"/>
      <c r="F21" s="411"/>
      <c r="G21" s="411"/>
      <c r="H21" s="411"/>
      <c r="I21" s="411"/>
      <c r="J21" s="411"/>
      <c r="K21" s="411"/>
      <c r="L21" s="411"/>
      <c r="M21" s="411"/>
      <c r="N21" s="411"/>
      <c r="O21" s="416"/>
      <c r="Q21" s="425"/>
    </row>
    <row r="22" spans="1:18" x14ac:dyDescent="0.25">
      <c r="A22" s="425"/>
      <c r="B22" s="428" t="s">
        <v>1315</v>
      </c>
      <c r="C22" s="428" t="str">
        <f>Translations!$B$1173</f>
        <v>Podsumowanie ilości paliwa (w tonach):</v>
      </c>
      <c r="O22" s="431"/>
      <c r="Q22" s="425"/>
    </row>
    <row r="23" spans="1:18" x14ac:dyDescent="0.25">
      <c r="A23" s="425"/>
      <c r="B23" s="429"/>
      <c r="C23" s="432"/>
      <c r="O23" s="431"/>
      <c r="Q23" s="425"/>
    </row>
    <row r="24" spans="1:18" x14ac:dyDescent="0.25">
      <c r="A24" s="425"/>
      <c r="B24" s="429"/>
      <c r="C24" s="1249" t="str">
        <f>Translations!$B$1151</f>
        <v>Jet-A</v>
      </c>
      <c r="D24" s="1250"/>
      <c r="E24" s="1250"/>
      <c r="F24" s="1250"/>
      <c r="G24" s="1279"/>
      <c r="H24" s="1253" t="str">
        <f>IF($M$15="","",SUMIF($K$70:$K$369,C24,$L$70:$L$369))</f>
        <v/>
      </c>
      <c r="I24" s="1254"/>
      <c r="J24" s="1254"/>
      <c r="K24" s="1254"/>
      <c r="L24" s="1254"/>
      <c r="M24" s="1254"/>
      <c r="N24" s="1255"/>
      <c r="O24" s="430" t="s">
        <v>1292</v>
      </c>
      <c r="Q24" s="425"/>
    </row>
    <row r="25" spans="1:18" x14ac:dyDescent="0.25">
      <c r="A25" s="425"/>
      <c r="B25" s="429"/>
      <c r="C25" s="1249" t="str">
        <f>Translations!$B$1152</f>
        <v>Jet-A1</v>
      </c>
      <c r="D25" s="1250"/>
      <c r="E25" s="1250"/>
      <c r="F25" s="1250"/>
      <c r="G25" s="1279"/>
      <c r="H25" s="1253" t="str">
        <f>IF($M$15="","",SUMIF($K$70:$K$369,C25,$L$70:$L$369))</f>
        <v/>
      </c>
      <c r="I25" s="1254"/>
      <c r="J25" s="1254"/>
      <c r="K25" s="1254"/>
      <c r="L25" s="1254"/>
      <c r="M25" s="1254"/>
      <c r="N25" s="1255"/>
      <c r="O25" s="430" t="s">
        <v>1292</v>
      </c>
      <c r="Q25" s="425"/>
    </row>
    <row r="26" spans="1:18" x14ac:dyDescent="0.25">
      <c r="A26" s="425"/>
      <c r="B26" s="429"/>
      <c r="C26" s="1249" t="str">
        <f>Translations!$B$1153</f>
        <v>Jet-B</v>
      </c>
      <c r="D26" s="1250"/>
      <c r="E26" s="1250"/>
      <c r="F26" s="1250"/>
      <c r="G26" s="1250"/>
      <c r="H26" s="1253" t="str">
        <f>IF($M$15="","",SUMIF($K$70:$K$369,C26,$L$70:$L$369))</f>
        <v/>
      </c>
      <c r="I26" s="1254"/>
      <c r="J26" s="1254"/>
      <c r="K26" s="1254"/>
      <c r="L26" s="1254"/>
      <c r="M26" s="1254"/>
      <c r="N26" s="1255"/>
      <c r="O26" s="430" t="s">
        <v>1292</v>
      </c>
      <c r="Q26" s="425"/>
    </row>
    <row r="27" spans="1:18" x14ac:dyDescent="0.25">
      <c r="A27" s="425"/>
      <c r="B27" s="429"/>
      <c r="C27" s="1249" t="str">
        <f>Translations!$B$1154</f>
        <v>AvGas</v>
      </c>
      <c r="D27" s="1250"/>
      <c r="E27" s="1250"/>
      <c r="F27" s="1250"/>
      <c r="G27" s="1250"/>
      <c r="H27" s="1253" t="str">
        <f>IF($M$15="","",SUMIF($K$70:$K$369,C27,$L$70:$L$369))</f>
        <v/>
      </c>
      <c r="I27" s="1254"/>
      <c r="J27" s="1254"/>
      <c r="K27" s="1254"/>
      <c r="L27" s="1254"/>
      <c r="M27" s="1254"/>
      <c r="N27" s="1255"/>
      <c r="O27" s="430" t="s">
        <v>1292</v>
      </c>
      <c r="Q27" s="425"/>
    </row>
    <row r="28" spans="1:18" ht="13.8" x14ac:dyDescent="0.25">
      <c r="A28" s="425"/>
      <c r="B28" s="411"/>
      <c r="C28" s="411"/>
      <c r="D28" s="411"/>
      <c r="E28" s="411"/>
      <c r="F28" s="411"/>
      <c r="G28" s="411"/>
      <c r="H28" s="411"/>
      <c r="I28" s="411"/>
      <c r="J28" s="411"/>
      <c r="K28" s="411"/>
      <c r="L28" s="411"/>
      <c r="M28" s="411"/>
      <c r="N28" s="411"/>
      <c r="O28" s="411"/>
      <c r="Q28" s="425"/>
    </row>
    <row r="29" spans="1:18" hidden="1" x14ac:dyDescent="0.25">
      <c r="A29" s="425"/>
      <c r="B29" s="428" t="s">
        <v>1318</v>
      </c>
      <c r="C29" s="428" t="str">
        <f>Translations!$B$1174</f>
        <v>CORSIA eligible fuels claimed (only applicable from reporting year 2021 onwards)</v>
      </c>
      <c r="N29" s="427"/>
      <c r="Q29" s="425"/>
      <c r="R29" s="418" t="s">
        <v>1485</v>
      </c>
    </row>
    <row r="30" spans="1:18" ht="38.25" hidden="1" customHeight="1" thickBot="1" x14ac:dyDescent="0.3">
      <c r="A30" s="425"/>
      <c r="B30" s="433"/>
      <c r="C30" s="1273" t="str">
        <f>Translations!$B$1175</f>
        <v>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v>
      </c>
      <c r="D30" s="1273"/>
      <c r="E30" s="1273"/>
      <c r="F30" s="1273"/>
      <c r="G30" s="1273"/>
      <c r="H30" s="1273"/>
      <c r="I30" s="1273"/>
      <c r="J30" s="1273"/>
      <c r="K30" s="1273"/>
      <c r="L30" s="1273"/>
      <c r="M30" s="1273"/>
      <c r="N30" s="1274"/>
      <c r="O30" s="1275"/>
      <c r="Q30" s="425"/>
      <c r="R30" s="418" t="s">
        <v>1485</v>
      </c>
    </row>
    <row r="31" spans="1:18" hidden="1" x14ac:dyDescent="0.25">
      <c r="A31" s="425"/>
      <c r="B31" s="433"/>
      <c r="C31" s="1256" t="str">
        <f>Translations!$B$1121</f>
        <v>Typ paliwa</v>
      </c>
      <c r="D31" s="1257"/>
      <c r="E31" s="1257"/>
      <c r="F31" s="1258"/>
      <c r="G31" s="1256" t="str">
        <f>Translations!$B$1176</f>
        <v>Total mass of the neat CORSIA eligible fuel (in tonnes)</v>
      </c>
      <c r="H31" s="1257"/>
      <c r="I31" s="1258"/>
      <c r="J31" s="1256" t="str">
        <f>Translations!$B$1177</f>
        <v>Life Cycle Emissions</v>
      </c>
      <c r="K31" s="1257"/>
      <c r="L31" s="1265" t="str">
        <f>Translations!$B$1178</f>
        <v>Emission reductions claimed</v>
      </c>
      <c r="M31" s="1266"/>
      <c r="N31" s="1271" t="str">
        <f>Translations!$B$1179</f>
        <v>Unit</v>
      </c>
      <c r="Q31" s="425"/>
      <c r="R31" s="418" t="s">
        <v>1485</v>
      </c>
    </row>
    <row r="32" spans="1:18" hidden="1" x14ac:dyDescent="0.25">
      <c r="A32" s="425"/>
      <c r="B32" s="433"/>
      <c r="C32" s="1269" t="str">
        <f>Translations!$B$1121</f>
        <v>Typ paliwa</v>
      </c>
      <c r="D32" s="1258" t="str">
        <f>Translations!$B$1122</f>
        <v>Surowiec</v>
      </c>
      <c r="E32" s="1256" t="str">
        <f>Translations!$B$1123</f>
        <v>Proces konwersji</v>
      </c>
      <c r="F32" s="1258"/>
      <c r="G32" s="1259"/>
      <c r="H32" s="1260"/>
      <c r="I32" s="1261"/>
      <c r="J32" s="1259"/>
      <c r="K32" s="1260"/>
      <c r="L32" s="1267"/>
      <c r="M32" s="1261"/>
      <c r="N32" s="1272"/>
      <c r="Q32" s="425"/>
      <c r="R32" s="418" t="s">
        <v>1485</v>
      </c>
    </row>
    <row r="33" spans="1:18" hidden="1" x14ac:dyDescent="0.25">
      <c r="A33" s="425"/>
      <c r="B33" s="433"/>
      <c r="C33" s="1270"/>
      <c r="D33" s="1264"/>
      <c r="E33" s="1262"/>
      <c r="F33" s="1264"/>
      <c r="G33" s="1262"/>
      <c r="H33" s="1263"/>
      <c r="I33" s="1264"/>
      <c r="J33" s="1262"/>
      <c r="K33" s="1263"/>
      <c r="L33" s="1268"/>
      <c r="M33" s="1264"/>
      <c r="N33" s="1272"/>
      <c r="Q33" s="425"/>
      <c r="R33" s="418" t="s">
        <v>1485</v>
      </c>
    </row>
    <row r="34" spans="1:18" hidden="1" x14ac:dyDescent="0.25">
      <c r="A34" s="425"/>
      <c r="B34" s="433"/>
      <c r="C34" s="434"/>
      <c r="D34" s="435"/>
      <c r="E34" s="1239"/>
      <c r="F34" s="1241"/>
      <c r="G34" s="1239"/>
      <c r="H34" s="1240"/>
      <c r="I34" s="1241"/>
      <c r="J34" s="1239"/>
      <c r="K34" s="1240"/>
      <c r="L34" s="1242"/>
      <c r="M34" s="1241"/>
      <c r="N34" s="469" t="s">
        <v>1016</v>
      </c>
      <c r="Q34" s="425"/>
      <c r="R34" s="418" t="s">
        <v>1485</v>
      </c>
    </row>
    <row r="35" spans="1:18" hidden="1" x14ac:dyDescent="0.25">
      <c r="A35" s="425"/>
      <c r="B35" s="433"/>
      <c r="C35" s="434"/>
      <c r="D35" s="435"/>
      <c r="E35" s="1239"/>
      <c r="F35" s="1241"/>
      <c r="G35" s="1239"/>
      <c r="H35" s="1240"/>
      <c r="I35" s="1241"/>
      <c r="J35" s="1239"/>
      <c r="K35" s="1240"/>
      <c r="L35" s="1242"/>
      <c r="M35" s="1241"/>
      <c r="N35" s="469" t="s">
        <v>1016</v>
      </c>
      <c r="Q35" s="425"/>
      <c r="R35" s="418" t="s">
        <v>1485</v>
      </c>
    </row>
    <row r="36" spans="1:18" hidden="1" x14ac:dyDescent="0.25">
      <c r="A36" s="425"/>
      <c r="B36" s="433"/>
      <c r="C36" s="434"/>
      <c r="D36" s="435"/>
      <c r="E36" s="1239"/>
      <c r="F36" s="1241"/>
      <c r="G36" s="1239"/>
      <c r="H36" s="1240"/>
      <c r="I36" s="1241"/>
      <c r="J36" s="1239"/>
      <c r="K36" s="1240"/>
      <c r="L36" s="1242"/>
      <c r="M36" s="1241"/>
      <c r="N36" s="469" t="s">
        <v>1016</v>
      </c>
      <c r="Q36" s="425"/>
      <c r="R36" s="418" t="s">
        <v>1485</v>
      </c>
    </row>
    <row r="37" spans="1:18" hidden="1" x14ac:dyDescent="0.25">
      <c r="A37" s="425"/>
      <c r="B37" s="433"/>
      <c r="C37" s="434"/>
      <c r="D37" s="435"/>
      <c r="E37" s="1239"/>
      <c r="F37" s="1241"/>
      <c r="G37" s="1239"/>
      <c r="H37" s="1240"/>
      <c r="I37" s="1241"/>
      <c r="J37" s="1239"/>
      <c r="K37" s="1240"/>
      <c r="L37" s="1242"/>
      <c r="M37" s="1241"/>
      <c r="N37" s="469" t="s">
        <v>1016</v>
      </c>
      <c r="Q37" s="425"/>
      <c r="R37" s="418" t="s">
        <v>1485</v>
      </c>
    </row>
    <row r="38" spans="1:18" hidden="1" x14ac:dyDescent="0.25">
      <c r="A38" s="425"/>
      <c r="B38" s="433"/>
      <c r="C38" s="436"/>
      <c r="D38" s="437"/>
      <c r="E38" s="1237"/>
      <c r="F38" s="1238"/>
      <c r="G38" s="1239"/>
      <c r="H38" s="1240"/>
      <c r="I38" s="1241"/>
      <c r="J38" s="1239"/>
      <c r="K38" s="1240"/>
      <c r="L38" s="1242"/>
      <c r="M38" s="1241"/>
      <c r="N38" s="469" t="s">
        <v>1016</v>
      </c>
      <c r="Q38" s="425"/>
      <c r="R38" s="418" t="s">
        <v>1485</v>
      </c>
    </row>
    <row r="39" spans="1:18" ht="13.8" hidden="1" thickBot="1" x14ac:dyDescent="0.3">
      <c r="A39" s="425"/>
      <c r="B39" s="429"/>
      <c r="C39" s="1243" t="str">
        <f>Translations!$B$1180</f>
        <v>Total emission reductions from the use of CORSIA eligible fuel(s) claimed:</v>
      </c>
      <c r="D39" s="1244"/>
      <c r="E39" s="1244"/>
      <c r="F39" s="1244"/>
      <c r="G39" s="1244"/>
      <c r="H39" s="1244"/>
      <c r="I39" s="1244"/>
      <c r="J39" s="1244"/>
      <c r="K39" s="1244"/>
      <c r="L39" s="1245" t="str">
        <f>IF(COUNT(L34:M38)=0,"",  SUM(L34:M38))</f>
        <v/>
      </c>
      <c r="M39" s="1246"/>
      <c r="N39" s="470" t="s">
        <v>1016</v>
      </c>
      <c r="Q39" s="425"/>
      <c r="R39" s="418" t="s">
        <v>1485</v>
      </c>
    </row>
    <row r="40" spans="1:18" s="427" customFormat="1" hidden="1" x14ac:dyDescent="0.25">
      <c r="A40" s="426"/>
      <c r="B40" s="438"/>
      <c r="Q40" s="426"/>
      <c r="R40" s="418" t="s">
        <v>1485</v>
      </c>
    </row>
    <row r="41" spans="1:18" ht="4.95" customHeight="1" x14ac:dyDescent="0.25">
      <c r="A41" s="425"/>
      <c r="C41" s="423"/>
      <c r="D41" s="423"/>
      <c r="E41" s="423"/>
      <c r="F41" s="423"/>
      <c r="G41" s="423"/>
      <c r="H41" s="423"/>
      <c r="I41" s="423"/>
      <c r="J41" s="423"/>
      <c r="K41" s="423"/>
      <c r="L41" s="423"/>
      <c r="M41" s="423"/>
      <c r="N41" s="423"/>
      <c r="O41" s="423"/>
      <c r="Q41" s="425"/>
    </row>
    <row r="42" spans="1:18" x14ac:dyDescent="0.25">
      <c r="A42" s="425"/>
      <c r="B42" s="428" t="s">
        <v>1319</v>
      </c>
      <c r="C42" s="428" t="str">
        <f>Translations!$B$1181</f>
        <v>Tabela wszystkich par lotnisk</v>
      </c>
      <c r="Q42" s="425"/>
    </row>
    <row r="43" spans="1:18" ht="26.4" customHeight="1" x14ac:dyDescent="0.25">
      <c r="A43" s="425"/>
      <c r="B43" s="415"/>
      <c r="C43" s="1236" t="str">
        <f>Translations!$B$1388</f>
        <v>Proszę wymienić wszystkie pary lotnisk, pomiędzy którymi zostały wykonane loty międzynarodowe; czy emisje zostały obliczone przy pomocy narzędzi do szacowania emisji; rodzaj i ilość wykorzystanego paliwa.</v>
      </c>
      <c r="D43" s="961"/>
      <c r="E43" s="961"/>
      <c r="F43" s="961"/>
      <c r="G43" s="961"/>
      <c r="H43" s="961"/>
      <c r="I43" s="961"/>
      <c r="J43" s="961"/>
      <c r="K43" s="961"/>
      <c r="L43" s="961"/>
      <c r="M43" s="961"/>
      <c r="N43" s="961"/>
      <c r="O43" s="961"/>
      <c r="Q43" s="425"/>
    </row>
    <row r="44" spans="1:18" ht="25.5" customHeight="1" x14ac:dyDescent="0.25">
      <c r="A44" s="425"/>
      <c r="B44" s="412"/>
      <c r="C44" s="1236" t="str">
        <f>Translations!$B$1389</f>
        <v>W każdym roku sprawozdawczym loty podlegające wymogom kompensacji to loty między Państwem Członkowskim a państwami wymienionymi w akcie wykonawczym przyjętym na podstawie art. 25a ust. 3, a także loty między tymi państwami oraz loty między Szwajcarią a Zjednoczonym Królestwem i tymi państwami.</v>
      </c>
      <c r="D44" s="961"/>
      <c r="E44" s="961"/>
      <c r="F44" s="961"/>
      <c r="G44" s="961"/>
      <c r="H44" s="961"/>
      <c r="I44" s="961"/>
      <c r="J44" s="961"/>
      <c r="K44" s="961"/>
      <c r="L44" s="961"/>
      <c r="M44" s="961"/>
      <c r="N44" s="961"/>
      <c r="O44" s="961"/>
      <c r="Q44" s="425"/>
    </row>
    <row r="45" spans="1:18" ht="25.5" customHeight="1" x14ac:dyDescent="0.25">
      <c r="A45" s="425"/>
      <c r="B45" s="412"/>
      <c r="C45" s="1212" t="str">
        <f>Translations!$B$1390</f>
        <v>Ponadto, loty między krajami i terytoriami zamorskimi UE a państwami EOG mogą podlegać wymogom dotyczącym kompensacji według uznania każdego państwa EOG, zgodnie z transpozycją dyrektywy EU ETS do ustawodawstwa krajowego.</v>
      </c>
      <c r="D45" s="1213"/>
      <c r="E45" s="1213"/>
      <c r="F45" s="1213"/>
      <c r="G45" s="1213"/>
      <c r="H45" s="1213"/>
      <c r="I45" s="1213"/>
      <c r="J45" s="1213"/>
      <c r="K45" s="1213"/>
      <c r="L45" s="1213"/>
      <c r="M45" s="1213"/>
      <c r="N45" s="1213"/>
      <c r="O45" s="1213"/>
      <c r="Q45" s="425"/>
    </row>
    <row r="46" spans="1:18" s="427" customFormat="1" ht="13.5" customHeight="1" x14ac:dyDescent="0.25">
      <c r="A46" s="426"/>
      <c r="B46" s="499"/>
      <c r="C46" s="1214" t="str">
        <f>Translations!$B$1357</f>
        <v>Niniejszy załącznik do rocznego raportu na temat emisji służy do sprawdzania spójności i zgodności danych zawartych w poprzednich sekcjach.</v>
      </c>
      <c r="D46" s="1215"/>
      <c r="E46" s="1215"/>
      <c r="F46" s="1215"/>
      <c r="G46" s="1215"/>
      <c r="H46" s="1216"/>
      <c r="I46" s="1216"/>
      <c r="J46" s="1216"/>
      <c r="K46" s="1216"/>
      <c r="L46" s="1216"/>
      <c r="M46" s="1216"/>
      <c r="N46" s="1216"/>
      <c r="O46" s="1216"/>
      <c r="Q46" s="426"/>
    </row>
    <row r="47" spans="1:18" s="427" customFormat="1" ht="26.4" customHeight="1" x14ac:dyDescent="0.25">
      <c r="A47" s="426"/>
      <c r="B47" s="499"/>
      <c r="C47" s="1217" t="str">
        <f>Translations!$B$1391</f>
        <v>Ponadto od 2023 r. art. 14 ust. 6 dyrektywy EU ETS nakłada na Komisję obowiązek corocznego publikowania zagregowanych danych dotyczących lotów dla pary lotnisk w obrębie EOG oraz niektórych innych informacji dotyczących operatora statku powietrznego.</v>
      </c>
      <c r="D47" s="1218"/>
      <c r="E47" s="1218"/>
      <c r="F47" s="1218"/>
      <c r="G47" s="1218"/>
      <c r="H47" s="1216"/>
      <c r="I47" s="1216"/>
      <c r="J47" s="1216"/>
      <c r="K47" s="1216"/>
      <c r="L47" s="1216"/>
      <c r="M47" s="1216"/>
      <c r="N47" s="1216"/>
      <c r="O47" s="1216"/>
      <c r="Q47" s="426"/>
    </row>
    <row r="48" spans="1:18" s="427" customFormat="1" ht="26.4" customHeight="1" x14ac:dyDescent="0.25">
      <c r="A48" s="426"/>
      <c r="B48" s="499"/>
      <c r="C48" s="1219" t="str">
        <f>Translations!$B$1392</f>
        <v>Jednakże artykuł ten zezwala również operatorom statków powietrznych zażądać, aby niektóre dane były traktowane jako poufne, tj. aby publikacja danych odbywała się na wyższym poziomie agregacji. W przypadku takiego żądania dyrektywa określa:</v>
      </c>
      <c r="D48" s="1220"/>
      <c r="E48" s="1220"/>
      <c r="F48" s="1220"/>
      <c r="G48" s="1220"/>
      <c r="H48" s="976"/>
      <c r="I48" s="976"/>
      <c r="J48" s="976"/>
      <c r="K48" s="976"/>
      <c r="L48" s="976"/>
      <c r="M48" s="976"/>
      <c r="N48" s="976"/>
      <c r="O48" s="976"/>
      <c r="Q48" s="426"/>
    </row>
    <row r="49" spans="1:17" s="427" customFormat="1" ht="52.95" customHeight="1" x14ac:dyDescent="0.25">
      <c r="A49" s="426"/>
      <c r="B49" s="499"/>
      <c r="C49" s="1219" t="str">
        <f>Translations!$B$1360</f>
        <v>"[...] w szczególnych okolicznościach, gdy operator statków powietrznych prowadzi działalność w obrębie bardzo ograniczonej liczby par lotnisk, bardzo ograniczonej liczby par państw podlegających wymogom dotyczącym kompensacji lub w obrębie bardzo ograniczonej liczby par państw niepodlegających wymogom dotyczącym kompensacji, ten operator statków powietrznych może zwrócić się do administrującego państwa członkowskiego o to, by nie publikowało takich danych w odniesieniu do operatora statków powietrznych, wyjaśniając, dlaczego ich ujawnienie byłoby uznane za szkodzące jego interesom handlowym. W oparciu o taki wniosek administrujące państwo członkowskie może zwrócić się do Komisji o opublikowanie tych danych na wyższym poziomie agregacji. W sprawie takiego wniosku decyzję podejmuje Komisja."</v>
      </c>
      <c r="D49" s="1220"/>
      <c r="E49" s="1220"/>
      <c r="F49" s="1220"/>
      <c r="G49" s="1220"/>
      <c r="H49" s="976"/>
      <c r="I49" s="976"/>
      <c r="J49" s="976"/>
      <c r="K49" s="976"/>
      <c r="L49" s="976"/>
      <c r="M49" s="976"/>
      <c r="N49" s="976"/>
      <c r="O49" s="976"/>
      <c r="Q49" s="426"/>
    </row>
    <row r="50" spans="1:17" s="427" customFormat="1" x14ac:dyDescent="0.25">
      <c r="A50" s="426"/>
      <c r="B50" s="499" t="s">
        <v>1639</v>
      </c>
      <c r="C50" s="713" t="str">
        <f>Translations!$B$1015</f>
        <v>Proszę wskazać, czy dane zawarte w tym załączniku uznaje się za poufne:</v>
      </c>
      <c r="D50" s="714"/>
      <c r="E50" s="714"/>
      <c r="F50" s="714"/>
      <c r="N50" s="232"/>
      <c r="Q50" s="426"/>
    </row>
    <row r="51" spans="1:17" s="427" customFormat="1" ht="4.95" customHeight="1" x14ac:dyDescent="0.25">
      <c r="A51" s="426"/>
      <c r="B51" s="499"/>
      <c r="C51" s="713"/>
      <c r="D51" s="714"/>
      <c r="E51" s="714"/>
      <c r="F51" s="714"/>
      <c r="G51" s="717"/>
      <c r="Q51" s="426"/>
    </row>
    <row r="52" spans="1:17" s="427" customFormat="1" ht="25.5" customHeight="1" x14ac:dyDescent="0.25">
      <c r="A52" s="426"/>
      <c r="B52" s="499" t="s">
        <v>1640</v>
      </c>
      <c r="C52" s="1221" t="str">
        <f>Translations!$B$1393</f>
        <v>Jeśli odpowiedziałeś „PRAWDA” w punkcie c1, czy chcesz zastosować to samo uzasadnienie, co w sekcji (11) (a)?</v>
      </c>
      <c r="D52" s="889"/>
      <c r="E52" s="889"/>
      <c r="F52" s="889"/>
      <c r="G52" s="889"/>
      <c r="H52" s="889"/>
      <c r="I52" s="889"/>
      <c r="J52" s="889"/>
      <c r="K52" s="889"/>
      <c r="L52" s="889"/>
      <c r="M52" s="889"/>
      <c r="N52" s="232"/>
      <c r="Q52" s="426"/>
    </row>
    <row r="53" spans="1:17" s="427" customFormat="1" ht="4.95" customHeight="1" x14ac:dyDescent="0.25">
      <c r="A53" s="426"/>
      <c r="B53" s="715"/>
      <c r="C53" s="498"/>
      <c r="D53" s="498"/>
      <c r="E53" s="498"/>
      <c r="F53" s="716"/>
      <c r="G53" s="716"/>
      <c r="Q53" s="426"/>
    </row>
    <row r="54" spans="1:17" s="427" customFormat="1" ht="13.2" customHeight="1" x14ac:dyDescent="0.25">
      <c r="A54" s="426"/>
      <c r="B54" s="715"/>
      <c r="C54" s="1210" t="str">
        <f>Translations!$B$1374</f>
        <v>Proszę kliknąć tutaj aby sprawdzić zawartość sekcji (11)(a)</v>
      </c>
      <c r="D54" s="1211"/>
      <c r="E54" s="1211"/>
      <c r="F54" s="1211"/>
      <c r="G54" s="1211"/>
      <c r="H54" s="1211"/>
      <c r="I54" s="1211"/>
      <c r="J54" s="719"/>
      <c r="K54" s="719"/>
      <c r="L54" s="719"/>
      <c r="M54" s="719"/>
      <c r="N54" s="719"/>
      <c r="O54" s="719"/>
      <c r="Q54" s="426"/>
    </row>
    <row r="55" spans="1:17" s="427" customFormat="1" ht="25.5" customHeight="1" x14ac:dyDescent="0.25">
      <c r="A55" s="426"/>
      <c r="B55" s="499" t="s">
        <v>1641</v>
      </c>
      <c r="C55" s="1222" t="str">
        <f>Translations!$B$1394</f>
        <v>Proszę przedstawić wyczerpujące wyjaśnienia, dlaczego ujawnienie danych mogłoby zostać uznane za szkodliwe dla Państwa interesów handlowych:</v>
      </c>
      <c r="D55" s="1220"/>
      <c r="E55" s="1220"/>
      <c r="F55" s="1220"/>
      <c r="G55" s="1220"/>
      <c r="H55" s="976"/>
      <c r="I55" s="976"/>
      <c r="J55" s="976"/>
      <c r="K55" s="976"/>
      <c r="L55" s="976"/>
      <c r="M55" s="976"/>
      <c r="N55" s="976"/>
      <c r="O55" s="976"/>
      <c r="Q55" s="426"/>
    </row>
    <row r="56" spans="1:17" s="427" customFormat="1" ht="26.4" customHeight="1" x14ac:dyDescent="0.25">
      <c r="A56" s="426"/>
      <c r="B56" s="499"/>
      <c r="C56" s="1186"/>
      <c r="D56" s="1187"/>
      <c r="E56" s="1187"/>
      <c r="F56" s="1187"/>
      <c r="G56" s="1187"/>
      <c r="H56" s="1187"/>
      <c r="I56" s="1187"/>
      <c r="J56" s="1187"/>
      <c r="K56" s="1187"/>
      <c r="L56" s="1187"/>
      <c r="M56" s="1187"/>
      <c r="N56" s="1187"/>
      <c r="O56" s="1188"/>
      <c r="Q56" s="426"/>
    </row>
    <row r="57" spans="1:17" s="427" customFormat="1" ht="26.4" customHeight="1" x14ac:dyDescent="0.25">
      <c r="A57" s="426"/>
      <c r="B57" s="499"/>
      <c r="C57" s="1175"/>
      <c r="D57" s="1176"/>
      <c r="E57" s="1176"/>
      <c r="F57" s="1176"/>
      <c r="G57" s="1176"/>
      <c r="H57" s="1176"/>
      <c r="I57" s="1176"/>
      <c r="J57" s="1176"/>
      <c r="K57" s="1176"/>
      <c r="L57" s="1176"/>
      <c r="M57" s="1176"/>
      <c r="N57" s="1176"/>
      <c r="O57" s="1177"/>
      <c r="Q57" s="426"/>
    </row>
    <row r="58" spans="1:17" s="427" customFormat="1" ht="26.4" customHeight="1" x14ac:dyDescent="0.25">
      <c r="A58" s="426"/>
      <c r="B58" s="499"/>
      <c r="C58" s="1175"/>
      <c r="D58" s="1176"/>
      <c r="E58" s="1176"/>
      <c r="F58" s="1176"/>
      <c r="G58" s="1176"/>
      <c r="H58" s="1176"/>
      <c r="I58" s="1176"/>
      <c r="J58" s="1176"/>
      <c r="K58" s="1176"/>
      <c r="L58" s="1176"/>
      <c r="M58" s="1176"/>
      <c r="N58" s="1176"/>
      <c r="O58" s="1177"/>
      <c r="Q58" s="426"/>
    </row>
    <row r="59" spans="1:17" s="427" customFormat="1" ht="26.4" customHeight="1" x14ac:dyDescent="0.25">
      <c r="A59" s="426"/>
      <c r="B59" s="499"/>
      <c r="C59" s="1175"/>
      <c r="D59" s="1176"/>
      <c r="E59" s="1176"/>
      <c r="F59" s="1176"/>
      <c r="G59" s="1176"/>
      <c r="H59" s="1176"/>
      <c r="I59" s="1176"/>
      <c r="J59" s="1176"/>
      <c r="K59" s="1176"/>
      <c r="L59" s="1176"/>
      <c r="M59" s="1176"/>
      <c r="N59" s="1176"/>
      <c r="O59" s="1177"/>
      <c r="Q59" s="426"/>
    </row>
    <row r="60" spans="1:17" s="427" customFormat="1" ht="26.4" customHeight="1" x14ac:dyDescent="0.25">
      <c r="A60" s="426"/>
      <c r="B60" s="499"/>
      <c r="C60" s="1189"/>
      <c r="D60" s="1190"/>
      <c r="E60" s="1190"/>
      <c r="F60" s="1190"/>
      <c r="G60" s="1190"/>
      <c r="H60" s="1190"/>
      <c r="I60" s="1190"/>
      <c r="J60" s="1190"/>
      <c r="K60" s="1190"/>
      <c r="L60" s="1190"/>
      <c r="M60" s="1190"/>
      <c r="N60" s="1190"/>
      <c r="O60" s="1191"/>
      <c r="Q60" s="426"/>
    </row>
    <row r="61" spans="1:17" s="427" customFormat="1" ht="21.45" customHeight="1" x14ac:dyDescent="0.25">
      <c r="A61" s="426"/>
      <c r="B61" s="499"/>
      <c r="C61" s="1223" t="str">
        <f>Translations!$B$1395</f>
        <v>Należy pamiętać, że administrujące państwo członkowskie lub Komisja mogą podjąć decyzję o nieuwzględnieniu Państwa wniosku, jeżeli powody niepublikowania danych nie zostaną uznane za jednoznaczne.</v>
      </c>
      <c r="D61" s="1224"/>
      <c r="E61" s="1224"/>
      <c r="F61" s="1224"/>
      <c r="G61" s="1224"/>
      <c r="H61" s="1225"/>
      <c r="I61" s="1225"/>
      <c r="J61" s="1225"/>
      <c r="K61" s="1225"/>
      <c r="L61" s="1225"/>
      <c r="M61" s="1225"/>
      <c r="N61" s="1225"/>
      <c r="O61" s="1225"/>
      <c r="Q61" s="426"/>
    </row>
    <row r="62" spans="1:17" s="427" customFormat="1" ht="26.4" customHeight="1" x14ac:dyDescent="0.25">
      <c r="A62" s="426"/>
      <c r="B62" s="499" t="s">
        <v>1642</v>
      </c>
      <c r="C62" s="1219" t="str">
        <f>Translations!$B$1363</f>
        <v>Jeżeli pole powyżej w punkcie (a1) nie jest wystarczające do wyjaśnienia Państwa powodów, proszę załączyć wyczerpujące wyjaśnienie w osobnym pliku. W takim przypadku proszę wpisać tutaj nazwę załączonego pliku:</v>
      </c>
      <c r="D62" s="1220"/>
      <c r="E62" s="1220"/>
      <c r="F62" s="1220"/>
      <c r="G62" s="1220"/>
      <c r="H62" s="976"/>
      <c r="I62" s="976"/>
      <c r="J62" s="976"/>
      <c r="K62" s="976"/>
      <c r="L62" s="976"/>
      <c r="M62" s="976"/>
      <c r="N62" s="976"/>
      <c r="O62" s="976"/>
      <c r="Q62" s="426"/>
    </row>
    <row r="63" spans="1:17" s="427" customFormat="1" x14ac:dyDescent="0.25">
      <c r="A63" s="426"/>
      <c r="B63" s="499"/>
      <c r="C63" s="713" t="str">
        <f>Translations!$B$1364</f>
        <v>Nazwa załącznika, jeżeli dotyczy:</v>
      </c>
      <c r="D63" s="710"/>
      <c r="K63" s="1226"/>
      <c r="L63" s="1227"/>
      <c r="M63" s="1227"/>
      <c r="N63" s="1228"/>
      <c r="Q63" s="426"/>
    </row>
    <row r="64" spans="1:17" s="427" customFormat="1" x14ac:dyDescent="0.25">
      <c r="A64" s="426"/>
      <c r="B64" s="438"/>
      <c r="Q64" s="426"/>
    </row>
    <row r="65" spans="1:17" x14ac:dyDescent="0.25">
      <c r="A65" s="425"/>
      <c r="B65" s="718" t="s">
        <v>1643</v>
      </c>
      <c r="C65" s="1232" t="str">
        <f>Translations!$B$1184</f>
        <v>Odlot</v>
      </c>
      <c r="D65" s="1232"/>
      <c r="E65" s="1232"/>
      <c r="F65" s="1232" t="str">
        <f>Translations!$B$1185</f>
        <v>Przylot</v>
      </c>
      <c r="G65" s="1232"/>
      <c r="H65" s="1232"/>
      <c r="I65" s="1235" t="str">
        <f>Translations!$B$1186</f>
        <v>Emisja CO2 oszacowana narzędziem?</v>
      </c>
      <c r="J65" s="1232" t="str">
        <f>Translations!$B$1187</f>
        <v>Całkowita liczba lotów</v>
      </c>
      <c r="K65" s="1232" t="str">
        <f>Translations!$B$1121</f>
        <v>Typ paliwa</v>
      </c>
      <c r="L65" s="1232" t="str">
        <f>Translations!$B$1188</f>
        <v>Całkowita ilość zużytego paliwa
(w tonach)</v>
      </c>
      <c r="M65" s="1232" t="str">
        <f>Translations!$B$1189</f>
        <v>Wskaźnik konwersji paliwa</v>
      </c>
      <c r="N65" s="1232" t="str">
        <f>Translations!$B$1190</f>
        <v>Emisje CO2
(w tonach)</v>
      </c>
      <c r="O65" s="1233" t="str">
        <f>Translations!$B$1191</f>
        <v>Czy podlega obowiązkowi kompensacji?</v>
      </c>
      <c r="Q65" s="425"/>
    </row>
    <row r="66" spans="1:17" x14ac:dyDescent="0.25">
      <c r="A66" s="425"/>
      <c r="C66" s="1232"/>
      <c r="D66" s="1232"/>
      <c r="E66" s="1232"/>
      <c r="F66" s="1232"/>
      <c r="G66" s="1232"/>
      <c r="H66" s="1232"/>
      <c r="I66" s="1234"/>
      <c r="J66" s="1232"/>
      <c r="K66" s="1232"/>
      <c r="L66" s="1232"/>
      <c r="M66" s="1232"/>
      <c r="N66" s="1232"/>
      <c r="O66" s="1234"/>
      <c r="Q66" s="425"/>
    </row>
    <row r="67" spans="1:17" x14ac:dyDescent="0.25">
      <c r="A67" s="425"/>
      <c r="C67" s="1232" t="str">
        <f>Translations!$B$1192</f>
        <v>Kod ICAO lotniska</v>
      </c>
      <c r="D67" s="1232" t="str">
        <f>Translations!$B$1193</f>
        <v>Kraj</v>
      </c>
      <c r="E67" s="1232"/>
      <c r="F67" s="1232" t="str">
        <f>Translations!$B$1192</f>
        <v>Kod ICAO lotniska</v>
      </c>
      <c r="G67" s="1232" t="str">
        <f>Translations!$B$1193</f>
        <v>Kraj</v>
      </c>
      <c r="H67" s="1232"/>
      <c r="I67" s="1234"/>
      <c r="J67" s="1232"/>
      <c r="K67" s="1232"/>
      <c r="L67" s="1232"/>
      <c r="M67" s="1232"/>
      <c r="N67" s="1232"/>
      <c r="O67" s="1234"/>
      <c r="Q67" s="425"/>
    </row>
    <row r="68" spans="1:17" x14ac:dyDescent="0.25">
      <c r="A68" s="425"/>
      <c r="C68" s="1232"/>
      <c r="D68" s="1232"/>
      <c r="E68" s="1232"/>
      <c r="F68" s="1232"/>
      <c r="G68" s="1232"/>
      <c r="H68" s="1232"/>
      <c r="I68" s="1234"/>
      <c r="J68" s="1232"/>
      <c r="K68" s="1232"/>
      <c r="L68" s="1232"/>
      <c r="M68" s="1232"/>
      <c r="N68" s="1232"/>
      <c r="O68" s="1234"/>
      <c r="Q68" s="425"/>
    </row>
    <row r="69" spans="1:17" x14ac:dyDescent="0.25">
      <c r="A69" s="425"/>
      <c r="C69" s="1233"/>
      <c r="D69" s="1233"/>
      <c r="E69" s="1233"/>
      <c r="F69" s="1233"/>
      <c r="G69" s="1233"/>
      <c r="H69" s="1233"/>
      <c r="I69" s="1234"/>
      <c r="J69" s="1233"/>
      <c r="K69" s="1233"/>
      <c r="L69" s="1233"/>
      <c r="M69" s="1233"/>
      <c r="N69" s="1233"/>
      <c r="O69" s="1234"/>
      <c r="Q69" s="425"/>
    </row>
    <row r="70" spans="1:17" x14ac:dyDescent="0.25">
      <c r="A70" s="425"/>
      <c r="C70" s="434"/>
      <c r="D70" s="1230"/>
      <c r="E70" s="1230"/>
      <c r="F70" s="434"/>
      <c r="G70" s="1230"/>
      <c r="H70" s="1230"/>
      <c r="I70" s="434"/>
      <c r="J70" s="441"/>
      <c r="K70" s="434"/>
      <c r="L70" s="442"/>
      <c r="M70" s="439" t="str">
        <f t="shared" ref="M70:M133" si="0">IF(K70="","", INDEX(CNTR_EFListSelected,MATCH(K70,CORSIA_FuelsList,0)))</f>
        <v/>
      </c>
      <c r="N70" s="440" t="str">
        <f>IF(COUNT(L70:M70)=2,L70*M70,"")</f>
        <v/>
      </c>
      <c r="O70" s="434"/>
      <c r="Q70" s="425"/>
    </row>
    <row r="71" spans="1:17" x14ac:dyDescent="0.25">
      <c r="A71" s="425"/>
      <c r="C71" s="434"/>
      <c r="D71" s="1230"/>
      <c r="E71" s="1230"/>
      <c r="F71" s="434"/>
      <c r="G71" s="1230"/>
      <c r="H71" s="1230"/>
      <c r="I71" s="434"/>
      <c r="J71" s="441"/>
      <c r="K71" s="434"/>
      <c r="L71" s="442"/>
      <c r="M71" s="439" t="str">
        <f t="shared" si="0"/>
        <v/>
      </c>
      <c r="N71" s="440" t="str">
        <f t="shared" ref="N71:N134" si="1">IF(COUNT(L71:M71)=2,L71*M71,"")</f>
        <v/>
      </c>
      <c r="O71" s="434"/>
      <c r="Q71" s="425"/>
    </row>
    <row r="72" spans="1:17" x14ac:dyDescent="0.25">
      <c r="A72" s="425"/>
      <c r="C72" s="434"/>
      <c r="D72" s="1230"/>
      <c r="E72" s="1230"/>
      <c r="F72" s="434"/>
      <c r="G72" s="1230"/>
      <c r="H72" s="1230"/>
      <c r="I72" s="434"/>
      <c r="J72" s="441"/>
      <c r="K72" s="434"/>
      <c r="L72" s="442"/>
      <c r="M72" s="439" t="str">
        <f t="shared" si="0"/>
        <v/>
      </c>
      <c r="N72" s="440" t="str">
        <f t="shared" si="1"/>
        <v/>
      </c>
      <c r="O72" s="434"/>
      <c r="Q72" s="425"/>
    </row>
    <row r="73" spans="1:17" x14ac:dyDescent="0.25">
      <c r="A73" s="425"/>
      <c r="C73" s="434"/>
      <c r="D73" s="1230"/>
      <c r="E73" s="1230"/>
      <c r="F73" s="434"/>
      <c r="G73" s="1230"/>
      <c r="H73" s="1230"/>
      <c r="I73" s="434"/>
      <c r="J73" s="441"/>
      <c r="K73" s="434"/>
      <c r="L73" s="442"/>
      <c r="M73" s="439" t="str">
        <f t="shared" si="0"/>
        <v/>
      </c>
      <c r="N73" s="440" t="str">
        <f t="shared" si="1"/>
        <v/>
      </c>
      <c r="O73" s="434"/>
      <c r="Q73" s="425"/>
    </row>
    <row r="74" spans="1:17" x14ac:dyDescent="0.25">
      <c r="A74" s="425"/>
      <c r="C74" s="434"/>
      <c r="D74" s="1230"/>
      <c r="E74" s="1230"/>
      <c r="F74" s="434"/>
      <c r="G74" s="1230"/>
      <c r="H74" s="1230"/>
      <c r="I74" s="434"/>
      <c r="J74" s="441"/>
      <c r="K74" s="434"/>
      <c r="L74" s="442"/>
      <c r="M74" s="439" t="str">
        <f t="shared" si="0"/>
        <v/>
      </c>
      <c r="N74" s="440" t="str">
        <f t="shared" si="1"/>
        <v/>
      </c>
      <c r="O74" s="434"/>
      <c r="Q74" s="425"/>
    </row>
    <row r="75" spans="1:17" x14ac:dyDescent="0.25">
      <c r="A75" s="425"/>
      <c r="C75" s="434"/>
      <c r="D75" s="1230"/>
      <c r="E75" s="1230"/>
      <c r="F75" s="434"/>
      <c r="G75" s="1230"/>
      <c r="H75" s="1230"/>
      <c r="I75" s="434"/>
      <c r="J75" s="441"/>
      <c r="K75" s="434"/>
      <c r="L75" s="442"/>
      <c r="M75" s="439" t="str">
        <f t="shared" si="0"/>
        <v/>
      </c>
      <c r="N75" s="440" t="str">
        <f t="shared" si="1"/>
        <v/>
      </c>
      <c r="O75" s="434"/>
      <c r="Q75" s="425"/>
    </row>
    <row r="76" spans="1:17" x14ac:dyDescent="0.25">
      <c r="A76" s="425"/>
      <c r="C76" s="434"/>
      <c r="D76" s="1230"/>
      <c r="E76" s="1230"/>
      <c r="F76" s="434"/>
      <c r="G76" s="1230"/>
      <c r="H76" s="1230"/>
      <c r="I76" s="434"/>
      <c r="J76" s="441"/>
      <c r="K76" s="434"/>
      <c r="L76" s="442"/>
      <c r="M76" s="439" t="str">
        <f t="shared" si="0"/>
        <v/>
      </c>
      <c r="N76" s="440" t="str">
        <f t="shared" si="1"/>
        <v/>
      </c>
      <c r="O76" s="434"/>
      <c r="Q76" s="425"/>
    </row>
    <row r="77" spans="1:17" x14ac:dyDescent="0.25">
      <c r="A77" s="425"/>
      <c r="C77" s="434"/>
      <c r="D77" s="1230"/>
      <c r="E77" s="1230"/>
      <c r="F77" s="434"/>
      <c r="G77" s="1230"/>
      <c r="H77" s="1230"/>
      <c r="I77" s="434"/>
      <c r="J77" s="441"/>
      <c r="K77" s="434"/>
      <c r="L77" s="442"/>
      <c r="M77" s="439" t="str">
        <f t="shared" si="0"/>
        <v/>
      </c>
      <c r="N77" s="440" t="str">
        <f t="shared" si="1"/>
        <v/>
      </c>
      <c r="O77" s="434"/>
      <c r="Q77" s="425"/>
    </row>
    <row r="78" spans="1:17" x14ac:dyDescent="0.25">
      <c r="A78" s="425"/>
      <c r="C78" s="434"/>
      <c r="D78" s="1230"/>
      <c r="E78" s="1230"/>
      <c r="F78" s="434"/>
      <c r="G78" s="1230"/>
      <c r="H78" s="1230"/>
      <c r="I78" s="434"/>
      <c r="J78" s="441"/>
      <c r="K78" s="434"/>
      <c r="L78" s="442"/>
      <c r="M78" s="439" t="str">
        <f t="shared" si="0"/>
        <v/>
      </c>
      <c r="N78" s="440" t="str">
        <f t="shared" si="1"/>
        <v/>
      </c>
      <c r="O78" s="434"/>
      <c r="Q78" s="425"/>
    </row>
    <row r="79" spans="1:17" x14ac:dyDescent="0.25">
      <c r="A79" s="425"/>
      <c r="C79" s="434"/>
      <c r="D79" s="1230"/>
      <c r="E79" s="1230"/>
      <c r="F79" s="434"/>
      <c r="G79" s="1230"/>
      <c r="H79" s="1230"/>
      <c r="I79" s="434"/>
      <c r="J79" s="441"/>
      <c r="K79" s="434"/>
      <c r="L79" s="442"/>
      <c r="M79" s="439" t="str">
        <f t="shared" si="0"/>
        <v/>
      </c>
      <c r="N79" s="440" t="str">
        <f t="shared" si="1"/>
        <v/>
      </c>
      <c r="O79" s="434"/>
      <c r="Q79" s="425"/>
    </row>
    <row r="80" spans="1:17" x14ac:dyDescent="0.25">
      <c r="A80" s="425"/>
      <c r="C80" s="434"/>
      <c r="D80" s="1230"/>
      <c r="E80" s="1230"/>
      <c r="F80" s="434"/>
      <c r="G80" s="1230"/>
      <c r="H80" s="1230"/>
      <c r="I80" s="434"/>
      <c r="J80" s="441"/>
      <c r="K80" s="434"/>
      <c r="L80" s="442"/>
      <c r="M80" s="439" t="str">
        <f t="shared" si="0"/>
        <v/>
      </c>
      <c r="N80" s="440" t="str">
        <f t="shared" si="1"/>
        <v/>
      </c>
      <c r="O80" s="434"/>
      <c r="Q80" s="425"/>
    </row>
    <row r="81" spans="1:17" x14ac:dyDescent="0.25">
      <c r="A81" s="425"/>
      <c r="C81" s="434"/>
      <c r="D81" s="1230"/>
      <c r="E81" s="1230"/>
      <c r="F81" s="434"/>
      <c r="G81" s="1230"/>
      <c r="H81" s="1230"/>
      <c r="I81" s="434"/>
      <c r="J81" s="441"/>
      <c r="K81" s="434"/>
      <c r="L81" s="442"/>
      <c r="M81" s="439" t="str">
        <f t="shared" si="0"/>
        <v/>
      </c>
      <c r="N81" s="440" t="str">
        <f t="shared" si="1"/>
        <v/>
      </c>
      <c r="O81" s="434"/>
      <c r="Q81" s="425"/>
    </row>
    <row r="82" spans="1:17" x14ac:dyDescent="0.25">
      <c r="A82" s="425"/>
      <c r="C82" s="434"/>
      <c r="D82" s="1230"/>
      <c r="E82" s="1230"/>
      <c r="F82" s="434"/>
      <c r="G82" s="1230"/>
      <c r="H82" s="1230"/>
      <c r="I82" s="434"/>
      <c r="J82" s="441"/>
      <c r="K82" s="434"/>
      <c r="L82" s="442"/>
      <c r="M82" s="439" t="str">
        <f t="shared" si="0"/>
        <v/>
      </c>
      <c r="N82" s="440" t="str">
        <f t="shared" si="1"/>
        <v/>
      </c>
      <c r="O82" s="434"/>
      <c r="Q82" s="425"/>
    </row>
    <row r="83" spans="1:17" x14ac:dyDescent="0.25">
      <c r="A83" s="425"/>
      <c r="C83" s="434"/>
      <c r="D83" s="1230"/>
      <c r="E83" s="1230"/>
      <c r="F83" s="434"/>
      <c r="G83" s="1230"/>
      <c r="H83" s="1230"/>
      <c r="I83" s="434"/>
      <c r="J83" s="441"/>
      <c r="K83" s="434"/>
      <c r="L83" s="442"/>
      <c r="M83" s="439" t="str">
        <f t="shared" si="0"/>
        <v/>
      </c>
      <c r="N83" s="440" t="str">
        <f t="shared" si="1"/>
        <v/>
      </c>
      <c r="O83" s="434"/>
      <c r="Q83" s="425"/>
    </row>
    <row r="84" spans="1:17" x14ac:dyDescent="0.25">
      <c r="A84" s="425"/>
      <c r="C84" s="434"/>
      <c r="D84" s="1230"/>
      <c r="E84" s="1230"/>
      <c r="F84" s="434"/>
      <c r="G84" s="1230"/>
      <c r="H84" s="1230"/>
      <c r="I84" s="434"/>
      <c r="J84" s="441"/>
      <c r="K84" s="434"/>
      <c r="L84" s="442"/>
      <c r="M84" s="439" t="str">
        <f t="shared" si="0"/>
        <v/>
      </c>
      <c r="N84" s="440" t="str">
        <f t="shared" si="1"/>
        <v/>
      </c>
      <c r="O84" s="434"/>
      <c r="Q84" s="425"/>
    </row>
    <row r="85" spans="1:17" x14ac:dyDescent="0.25">
      <c r="A85" s="425"/>
      <c r="C85" s="434"/>
      <c r="D85" s="1230"/>
      <c r="E85" s="1230"/>
      <c r="F85" s="434"/>
      <c r="G85" s="1230"/>
      <c r="H85" s="1230"/>
      <c r="I85" s="434"/>
      <c r="J85" s="441"/>
      <c r="K85" s="434"/>
      <c r="L85" s="442"/>
      <c r="M85" s="439" t="str">
        <f t="shared" si="0"/>
        <v/>
      </c>
      <c r="N85" s="440" t="str">
        <f t="shared" si="1"/>
        <v/>
      </c>
      <c r="O85" s="434"/>
      <c r="Q85" s="425"/>
    </row>
    <row r="86" spans="1:17" x14ac:dyDescent="0.25">
      <c r="A86" s="425"/>
      <c r="C86" s="434"/>
      <c r="D86" s="1230"/>
      <c r="E86" s="1230"/>
      <c r="F86" s="434"/>
      <c r="G86" s="1230"/>
      <c r="H86" s="1230"/>
      <c r="I86" s="434"/>
      <c r="J86" s="441"/>
      <c r="K86" s="434"/>
      <c r="L86" s="442"/>
      <c r="M86" s="439" t="str">
        <f t="shared" si="0"/>
        <v/>
      </c>
      <c r="N86" s="440" t="str">
        <f t="shared" si="1"/>
        <v/>
      </c>
      <c r="O86" s="434"/>
      <c r="Q86" s="425"/>
    </row>
    <row r="87" spans="1:17" x14ac:dyDescent="0.25">
      <c r="A87" s="425"/>
      <c r="C87" s="434"/>
      <c r="D87" s="1230"/>
      <c r="E87" s="1230"/>
      <c r="F87" s="434"/>
      <c r="G87" s="1230"/>
      <c r="H87" s="1230"/>
      <c r="I87" s="434"/>
      <c r="J87" s="441"/>
      <c r="K87" s="434"/>
      <c r="L87" s="442"/>
      <c r="M87" s="439" t="str">
        <f t="shared" si="0"/>
        <v/>
      </c>
      <c r="N87" s="440" t="str">
        <f t="shared" si="1"/>
        <v/>
      </c>
      <c r="O87" s="434"/>
      <c r="Q87" s="425"/>
    </row>
    <row r="88" spans="1:17" x14ac:dyDescent="0.25">
      <c r="A88" s="425"/>
      <c r="C88" s="434"/>
      <c r="D88" s="1230"/>
      <c r="E88" s="1230"/>
      <c r="F88" s="434"/>
      <c r="G88" s="1230"/>
      <c r="H88" s="1230"/>
      <c r="I88" s="434"/>
      <c r="J88" s="441"/>
      <c r="K88" s="434"/>
      <c r="L88" s="442"/>
      <c r="M88" s="439" t="str">
        <f t="shared" si="0"/>
        <v/>
      </c>
      <c r="N88" s="440" t="str">
        <f t="shared" si="1"/>
        <v/>
      </c>
      <c r="O88" s="434"/>
      <c r="Q88" s="425"/>
    </row>
    <row r="89" spans="1:17" x14ac:dyDescent="0.25">
      <c r="A89" s="425"/>
      <c r="C89" s="434"/>
      <c r="D89" s="1230"/>
      <c r="E89" s="1230"/>
      <c r="F89" s="434"/>
      <c r="G89" s="1230"/>
      <c r="H89" s="1230"/>
      <c r="I89" s="434"/>
      <c r="J89" s="441"/>
      <c r="K89" s="434"/>
      <c r="L89" s="442"/>
      <c r="M89" s="439" t="str">
        <f t="shared" si="0"/>
        <v/>
      </c>
      <c r="N89" s="440" t="str">
        <f t="shared" si="1"/>
        <v/>
      </c>
      <c r="O89" s="434"/>
      <c r="Q89" s="425"/>
    </row>
    <row r="90" spans="1:17" x14ac:dyDescent="0.25">
      <c r="A90" s="425"/>
      <c r="C90" s="434"/>
      <c r="D90" s="1230"/>
      <c r="E90" s="1230"/>
      <c r="F90" s="434"/>
      <c r="G90" s="1230"/>
      <c r="H90" s="1230"/>
      <c r="I90" s="434"/>
      <c r="J90" s="441"/>
      <c r="K90" s="434"/>
      <c r="L90" s="442"/>
      <c r="M90" s="439" t="str">
        <f t="shared" si="0"/>
        <v/>
      </c>
      <c r="N90" s="440" t="str">
        <f t="shared" si="1"/>
        <v/>
      </c>
      <c r="O90" s="434"/>
      <c r="Q90" s="425"/>
    </row>
    <row r="91" spans="1:17" x14ac:dyDescent="0.25">
      <c r="A91" s="425"/>
      <c r="C91" s="434"/>
      <c r="D91" s="1230"/>
      <c r="E91" s="1230"/>
      <c r="F91" s="434"/>
      <c r="G91" s="1230"/>
      <c r="H91" s="1230"/>
      <c r="I91" s="434"/>
      <c r="J91" s="441"/>
      <c r="K91" s="434"/>
      <c r="L91" s="442"/>
      <c r="M91" s="439" t="str">
        <f t="shared" si="0"/>
        <v/>
      </c>
      <c r="N91" s="440" t="str">
        <f t="shared" si="1"/>
        <v/>
      </c>
      <c r="O91" s="434"/>
      <c r="Q91" s="425"/>
    </row>
    <row r="92" spans="1:17" x14ac:dyDescent="0.25">
      <c r="A92" s="425"/>
      <c r="C92" s="434"/>
      <c r="D92" s="1230"/>
      <c r="E92" s="1230"/>
      <c r="F92" s="434"/>
      <c r="G92" s="1230"/>
      <c r="H92" s="1230"/>
      <c r="I92" s="434"/>
      <c r="J92" s="441"/>
      <c r="K92" s="434"/>
      <c r="L92" s="442"/>
      <c r="M92" s="439" t="str">
        <f t="shared" si="0"/>
        <v/>
      </c>
      <c r="N92" s="440" t="str">
        <f t="shared" si="1"/>
        <v/>
      </c>
      <c r="O92" s="434"/>
      <c r="Q92" s="425"/>
    </row>
    <row r="93" spans="1:17" x14ac:dyDescent="0.25">
      <c r="A93" s="425"/>
      <c r="C93" s="434"/>
      <c r="D93" s="1230"/>
      <c r="E93" s="1230"/>
      <c r="F93" s="434"/>
      <c r="G93" s="1230"/>
      <c r="H93" s="1230"/>
      <c r="I93" s="434"/>
      <c r="J93" s="441"/>
      <c r="K93" s="434"/>
      <c r="L93" s="442"/>
      <c r="M93" s="439" t="str">
        <f t="shared" si="0"/>
        <v/>
      </c>
      <c r="N93" s="440" t="str">
        <f t="shared" si="1"/>
        <v/>
      </c>
      <c r="O93" s="434"/>
      <c r="Q93" s="425"/>
    </row>
    <row r="94" spans="1:17" x14ac:dyDescent="0.25">
      <c r="A94" s="425"/>
      <c r="C94" s="434"/>
      <c r="D94" s="1230"/>
      <c r="E94" s="1230"/>
      <c r="F94" s="434"/>
      <c r="G94" s="1230"/>
      <c r="H94" s="1230"/>
      <c r="I94" s="434"/>
      <c r="J94" s="441"/>
      <c r="K94" s="434"/>
      <c r="L94" s="442"/>
      <c r="M94" s="439" t="str">
        <f t="shared" si="0"/>
        <v/>
      </c>
      <c r="N94" s="440" t="str">
        <f t="shared" si="1"/>
        <v/>
      </c>
      <c r="O94" s="434"/>
      <c r="Q94" s="425"/>
    </row>
    <row r="95" spans="1:17" x14ac:dyDescent="0.25">
      <c r="A95" s="425"/>
      <c r="C95" s="434"/>
      <c r="D95" s="1230"/>
      <c r="E95" s="1230"/>
      <c r="F95" s="434"/>
      <c r="G95" s="1230"/>
      <c r="H95" s="1230"/>
      <c r="I95" s="434"/>
      <c r="J95" s="441"/>
      <c r="K95" s="434"/>
      <c r="L95" s="442"/>
      <c r="M95" s="439" t="str">
        <f t="shared" si="0"/>
        <v/>
      </c>
      <c r="N95" s="440" t="str">
        <f t="shared" si="1"/>
        <v/>
      </c>
      <c r="O95" s="434"/>
      <c r="Q95" s="425"/>
    </row>
    <row r="96" spans="1:17" x14ac:dyDescent="0.25">
      <c r="A96" s="425"/>
      <c r="C96" s="434"/>
      <c r="D96" s="1230"/>
      <c r="E96" s="1230"/>
      <c r="F96" s="434"/>
      <c r="G96" s="1230"/>
      <c r="H96" s="1230"/>
      <c r="I96" s="434"/>
      <c r="J96" s="441"/>
      <c r="K96" s="434"/>
      <c r="L96" s="442"/>
      <c r="M96" s="439" t="str">
        <f t="shared" si="0"/>
        <v/>
      </c>
      <c r="N96" s="440" t="str">
        <f t="shared" si="1"/>
        <v/>
      </c>
      <c r="O96" s="434"/>
      <c r="Q96" s="425"/>
    </row>
    <row r="97" spans="1:17" x14ac:dyDescent="0.25">
      <c r="A97" s="425"/>
      <c r="C97" s="434"/>
      <c r="D97" s="1230"/>
      <c r="E97" s="1230"/>
      <c r="F97" s="434"/>
      <c r="G97" s="1230"/>
      <c r="H97" s="1230"/>
      <c r="I97" s="434"/>
      <c r="J97" s="441"/>
      <c r="K97" s="434"/>
      <c r="L97" s="442"/>
      <c r="M97" s="439" t="str">
        <f t="shared" si="0"/>
        <v/>
      </c>
      <c r="N97" s="440" t="str">
        <f t="shared" si="1"/>
        <v/>
      </c>
      <c r="O97" s="434"/>
      <c r="Q97" s="425"/>
    </row>
    <row r="98" spans="1:17" x14ac:dyDescent="0.25">
      <c r="A98" s="425"/>
      <c r="C98" s="434"/>
      <c r="D98" s="1230"/>
      <c r="E98" s="1230"/>
      <c r="F98" s="434"/>
      <c r="G98" s="1230"/>
      <c r="H98" s="1230"/>
      <c r="I98" s="434"/>
      <c r="J98" s="441"/>
      <c r="K98" s="434"/>
      <c r="L98" s="442"/>
      <c r="M98" s="439" t="str">
        <f t="shared" si="0"/>
        <v/>
      </c>
      <c r="N98" s="440" t="str">
        <f t="shared" si="1"/>
        <v/>
      </c>
      <c r="O98" s="434"/>
      <c r="Q98" s="425"/>
    </row>
    <row r="99" spans="1:17" x14ac:dyDescent="0.25">
      <c r="A99" s="425"/>
      <c r="C99" s="434"/>
      <c r="D99" s="1230"/>
      <c r="E99" s="1230"/>
      <c r="F99" s="434"/>
      <c r="G99" s="1230"/>
      <c r="H99" s="1230"/>
      <c r="I99" s="434"/>
      <c r="J99" s="441"/>
      <c r="K99" s="434"/>
      <c r="L99" s="442"/>
      <c r="M99" s="439" t="str">
        <f t="shared" si="0"/>
        <v/>
      </c>
      <c r="N99" s="440" t="str">
        <f t="shared" si="1"/>
        <v/>
      </c>
      <c r="O99" s="434"/>
      <c r="Q99" s="425"/>
    </row>
    <row r="100" spans="1:17" x14ac:dyDescent="0.25">
      <c r="A100" s="425"/>
      <c r="C100" s="434"/>
      <c r="D100" s="1230"/>
      <c r="E100" s="1230"/>
      <c r="F100" s="434"/>
      <c r="G100" s="1230"/>
      <c r="H100" s="1230"/>
      <c r="I100" s="434"/>
      <c r="J100" s="441"/>
      <c r="K100" s="434"/>
      <c r="L100" s="442"/>
      <c r="M100" s="439" t="str">
        <f t="shared" si="0"/>
        <v/>
      </c>
      <c r="N100" s="440" t="str">
        <f t="shared" si="1"/>
        <v/>
      </c>
      <c r="O100" s="434"/>
      <c r="Q100" s="425"/>
    </row>
    <row r="101" spans="1:17" x14ac:dyDescent="0.25">
      <c r="A101" s="425"/>
      <c r="C101" s="434"/>
      <c r="D101" s="1230"/>
      <c r="E101" s="1230"/>
      <c r="F101" s="434"/>
      <c r="G101" s="1230"/>
      <c r="H101" s="1230"/>
      <c r="I101" s="434"/>
      <c r="J101" s="441"/>
      <c r="K101" s="434"/>
      <c r="L101" s="442"/>
      <c r="M101" s="439" t="str">
        <f t="shared" si="0"/>
        <v/>
      </c>
      <c r="N101" s="440" t="str">
        <f t="shared" si="1"/>
        <v/>
      </c>
      <c r="O101" s="434"/>
      <c r="Q101" s="425"/>
    </row>
    <row r="102" spans="1:17" x14ac:dyDescent="0.25">
      <c r="A102" s="425"/>
      <c r="C102" s="434"/>
      <c r="D102" s="1230"/>
      <c r="E102" s="1230"/>
      <c r="F102" s="434"/>
      <c r="G102" s="1230"/>
      <c r="H102" s="1230"/>
      <c r="I102" s="434"/>
      <c r="J102" s="441"/>
      <c r="K102" s="434"/>
      <c r="L102" s="442"/>
      <c r="M102" s="439" t="str">
        <f t="shared" si="0"/>
        <v/>
      </c>
      <c r="N102" s="440" t="str">
        <f t="shared" si="1"/>
        <v/>
      </c>
      <c r="O102" s="434"/>
      <c r="Q102" s="425"/>
    </row>
    <row r="103" spans="1:17" x14ac:dyDescent="0.25">
      <c r="A103" s="425"/>
      <c r="C103" s="434"/>
      <c r="D103" s="1230"/>
      <c r="E103" s="1230"/>
      <c r="F103" s="434"/>
      <c r="G103" s="1230"/>
      <c r="H103" s="1230"/>
      <c r="I103" s="434"/>
      <c r="J103" s="441"/>
      <c r="K103" s="434"/>
      <c r="L103" s="442"/>
      <c r="M103" s="439" t="str">
        <f t="shared" si="0"/>
        <v/>
      </c>
      <c r="N103" s="440" t="str">
        <f t="shared" si="1"/>
        <v/>
      </c>
      <c r="O103" s="434"/>
      <c r="Q103" s="425"/>
    </row>
    <row r="104" spans="1:17" x14ac:dyDescent="0.25">
      <c r="A104" s="425"/>
      <c r="C104" s="434"/>
      <c r="D104" s="1230"/>
      <c r="E104" s="1230"/>
      <c r="F104" s="434"/>
      <c r="G104" s="1230"/>
      <c r="H104" s="1230"/>
      <c r="I104" s="434"/>
      <c r="J104" s="441"/>
      <c r="K104" s="434"/>
      <c r="L104" s="442"/>
      <c r="M104" s="439" t="str">
        <f t="shared" si="0"/>
        <v/>
      </c>
      <c r="N104" s="440" t="str">
        <f t="shared" si="1"/>
        <v/>
      </c>
      <c r="O104" s="434"/>
      <c r="Q104" s="425"/>
    </row>
    <row r="105" spans="1:17" x14ac:dyDescent="0.25">
      <c r="A105" s="425"/>
      <c r="C105" s="434"/>
      <c r="D105" s="1230"/>
      <c r="E105" s="1230"/>
      <c r="F105" s="434"/>
      <c r="G105" s="1230"/>
      <c r="H105" s="1230"/>
      <c r="I105" s="434"/>
      <c r="J105" s="441"/>
      <c r="K105" s="434"/>
      <c r="L105" s="442"/>
      <c r="M105" s="439" t="str">
        <f t="shared" si="0"/>
        <v/>
      </c>
      <c r="N105" s="440" t="str">
        <f t="shared" si="1"/>
        <v/>
      </c>
      <c r="O105" s="434"/>
      <c r="Q105" s="425"/>
    </row>
    <row r="106" spans="1:17" x14ac:dyDescent="0.25">
      <c r="A106" s="425"/>
      <c r="C106" s="434"/>
      <c r="D106" s="1230"/>
      <c r="E106" s="1230"/>
      <c r="F106" s="434"/>
      <c r="G106" s="1230"/>
      <c r="H106" s="1230"/>
      <c r="I106" s="434"/>
      <c r="J106" s="441"/>
      <c r="K106" s="434"/>
      <c r="L106" s="442"/>
      <c r="M106" s="439" t="str">
        <f t="shared" si="0"/>
        <v/>
      </c>
      <c r="N106" s="440" t="str">
        <f t="shared" si="1"/>
        <v/>
      </c>
      <c r="O106" s="434"/>
      <c r="Q106" s="425"/>
    </row>
    <row r="107" spans="1:17" x14ac:dyDescent="0.25">
      <c r="A107" s="425"/>
      <c r="C107" s="434"/>
      <c r="D107" s="1230"/>
      <c r="E107" s="1230"/>
      <c r="F107" s="434"/>
      <c r="G107" s="1230"/>
      <c r="H107" s="1230"/>
      <c r="I107" s="434"/>
      <c r="J107" s="441"/>
      <c r="K107" s="434"/>
      <c r="L107" s="442"/>
      <c r="M107" s="439" t="str">
        <f t="shared" si="0"/>
        <v/>
      </c>
      <c r="N107" s="440" t="str">
        <f t="shared" si="1"/>
        <v/>
      </c>
      <c r="O107" s="434"/>
      <c r="Q107" s="425"/>
    </row>
    <row r="108" spans="1:17" x14ac:dyDescent="0.25">
      <c r="A108" s="425"/>
      <c r="C108" s="434"/>
      <c r="D108" s="1230"/>
      <c r="E108" s="1230"/>
      <c r="F108" s="434"/>
      <c r="G108" s="1230"/>
      <c r="H108" s="1230"/>
      <c r="I108" s="434"/>
      <c r="J108" s="441"/>
      <c r="K108" s="434"/>
      <c r="L108" s="442"/>
      <c r="M108" s="439" t="str">
        <f t="shared" si="0"/>
        <v/>
      </c>
      <c r="N108" s="440" t="str">
        <f t="shared" si="1"/>
        <v/>
      </c>
      <c r="O108" s="434"/>
      <c r="Q108" s="425"/>
    </row>
    <row r="109" spans="1:17" x14ac:dyDescent="0.25">
      <c r="A109" s="425"/>
      <c r="C109" s="434"/>
      <c r="D109" s="1230"/>
      <c r="E109" s="1230"/>
      <c r="F109" s="434"/>
      <c r="G109" s="1230"/>
      <c r="H109" s="1230"/>
      <c r="I109" s="434"/>
      <c r="J109" s="441"/>
      <c r="K109" s="434"/>
      <c r="L109" s="442"/>
      <c r="M109" s="439" t="str">
        <f t="shared" si="0"/>
        <v/>
      </c>
      <c r="N109" s="440" t="str">
        <f t="shared" si="1"/>
        <v/>
      </c>
      <c r="O109" s="434"/>
      <c r="Q109" s="425"/>
    </row>
    <row r="110" spans="1:17" x14ac:dyDescent="0.25">
      <c r="A110" s="425"/>
      <c r="C110" s="434"/>
      <c r="D110" s="1230"/>
      <c r="E110" s="1230"/>
      <c r="F110" s="434"/>
      <c r="G110" s="1230"/>
      <c r="H110" s="1230"/>
      <c r="I110" s="434"/>
      <c r="J110" s="441"/>
      <c r="K110" s="434"/>
      <c r="L110" s="442"/>
      <c r="M110" s="439" t="str">
        <f t="shared" si="0"/>
        <v/>
      </c>
      <c r="N110" s="440" t="str">
        <f t="shared" si="1"/>
        <v/>
      </c>
      <c r="O110" s="434"/>
      <c r="Q110" s="425"/>
    </row>
    <row r="111" spans="1:17" x14ac:dyDescent="0.25">
      <c r="A111" s="425"/>
      <c r="C111" s="434"/>
      <c r="D111" s="1230"/>
      <c r="E111" s="1230"/>
      <c r="F111" s="434"/>
      <c r="G111" s="1230"/>
      <c r="H111" s="1230"/>
      <c r="I111" s="434"/>
      <c r="J111" s="441"/>
      <c r="K111" s="434"/>
      <c r="L111" s="442"/>
      <c r="M111" s="439" t="str">
        <f t="shared" si="0"/>
        <v/>
      </c>
      <c r="N111" s="440" t="str">
        <f t="shared" si="1"/>
        <v/>
      </c>
      <c r="O111" s="434"/>
      <c r="Q111" s="425"/>
    </row>
    <row r="112" spans="1:17" x14ac:dyDescent="0.25">
      <c r="A112" s="425"/>
      <c r="C112" s="434"/>
      <c r="D112" s="1230"/>
      <c r="E112" s="1230"/>
      <c r="F112" s="434"/>
      <c r="G112" s="1230"/>
      <c r="H112" s="1230"/>
      <c r="I112" s="434"/>
      <c r="J112" s="441"/>
      <c r="K112" s="434"/>
      <c r="L112" s="442"/>
      <c r="M112" s="439" t="str">
        <f t="shared" si="0"/>
        <v/>
      </c>
      <c r="N112" s="440" t="str">
        <f t="shared" si="1"/>
        <v/>
      </c>
      <c r="O112" s="434"/>
      <c r="Q112" s="425"/>
    </row>
    <row r="113" spans="1:17" x14ac:dyDescent="0.25">
      <c r="A113" s="425"/>
      <c r="C113" s="434"/>
      <c r="D113" s="1230"/>
      <c r="E113" s="1230"/>
      <c r="F113" s="434"/>
      <c r="G113" s="1230"/>
      <c r="H113" s="1230"/>
      <c r="I113" s="434"/>
      <c r="J113" s="441"/>
      <c r="K113" s="434"/>
      <c r="L113" s="442"/>
      <c r="M113" s="439" t="str">
        <f t="shared" si="0"/>
        <v/>
      </c>
      <c r="N113" s="440" t="str">
        <f t="shared" si="1"/>
        <v/>
      </c>
      <c r="O113" s="434"/>
      <c r="Q113" s="425"/>
    </row>
    <row r="114" spans="1:17" x14ac:dyDescent="0.25">
      <c r="A114" s="425"/>
      <c r="C114" s="434"/>
      <c r="D114" s="1230"/>
      <c r="E114" s="1230"/>
      <c r="F114" s="434"/>
      <c r="G114" s="1230"/>
      <c r="H114" s="1230"/>
      <c r="I114" s="434"/>
      <c r="J114" s="441"/>
      <c r="K114" s="434"/>
      <c r="L114" s="442"/>
      <c r="M114" s="439" t="str">
        <f t="shared" si="0"/>
        <v/>
      </c>
      <c r="N114" s="440" t="str">
        <f t="shared" si="1"/>
        <v/>
      </c>
      <c r="O114" s="434"/>
      <c r="Q114" s="425"/>
    </row>
    <row r="115" spans="1:17" x14ac:dyDescent="0.25">
      <c r="A115" s="425"/>
      <c r="C115" s="434"/>
      <c r="D115" s="1230"/>
      <c r="E115" s="1230"/>
      <c r="F115" s="434"/>
      <c r="G115" s="1230"/>
      <c r="H115" s="1230"/>
      <c r="I115" s="434"/>
      <c r="J115" s="441"/>
      <c r="K115" s="434"/>
      <c r="L115" s="442"/>
      <c r="M115" s="439" t="str">
        <f t="shared" si="0"/>
        <v/>
      </c>
      <c r="N115" s="440" t="str">
        <f t="shared" si="1"/>
        <v/>
      </c>
      <c r="O115" s="434"/>
      <c r="Q115" s="425"/>
    </row>
    <row r="116" spans="1:17" x14ac:dyDescent="0.25">
      <c r="A116" s="425"/>
      <c r="C116" s="434"/>
      <c r="D116" s="1230"/>
      <c r="E116" s="1230"/>
      <c r="F116" s="434"/>
      <c r="G116" s="1230"/>
      <c r="H116" s="1230"/>
      <c r="I116" s="434"/>
      <c r="J116" s="441"/>
      <c r="K116" s="434"/>
      <c r="L116" s="442"/>
      <c r="M116" s="439" t="str">
        <f t="shared" si="0"/>
        <v/>
      </c>
      <c r="N116" s="440" t="str">
        <f t="shared" si="1"/>
        <v/>
      </c>
      <c r="O116" s="434"/>
      <c r="Q116" s="425"/>
    </row>
    <row r="117" spans="1:17" x14ac:dyDescent="0.25">
      <c r="A117" s="425"/>
      <c r="C117" s="434"/>
      <c r="D117" s="1230"/>
      <c r="E117" s="1230"/>
      <c r="F117" s="434"/>
      <c r="G117" s="1230"/>
      <c r="H117" s="1230"/>
      <c r="I117" s="434"/>
      <c r="J117" s="441"/>
      <c r="K117" s="434"/>
      <c r="L117" s="442"/>
      <c r="M117" s="439" t="str">
        <f t="shared" si="0"/>
        <v/>
      </c>
      <c r="N117" s="440" t="str">
        <f t="shared" si="1"/>
        <v/>
      </c>
      <c r="O117" s="434"/>
      <c r="Q117" s="425"/>
    </row>
    <row r="118" spans="1:17" x14ac:dyDescent="0.25">
      <c r="A118" s="425"/>
      <c r="C118" s="434"/>
      <c r="D118" s="1230"/>
      <c r="E118" s="1230"/>
      <c r="F118" s="434"/>
      <c r="G118" s="1230"/>
      <c r="H118" s="1230"/>
      <c r="I118" s="434"/>
      <c r="J118" s="441"/>
      <c r="K118" s="434"/>
      <c r="L118" s="442"/>
      <c r="M118" s="439" t="str">
        <f t="shared" si="0"/>
        <v/>
      </c>
      <c r="N118" s="440" t="str">
        <f t="shared" si="1"/>
        <v/>
      </c>
      <c r="O118" s="434"/>
      <c r="Q118" s="425"/>
    </row>
    <row r="119" spans="1:17" x14ac:dyDescent="0.25">
      <c r="A119" s="425"/>
      <c r="C119" s="434"/>
      <c r="D119" s="1230"/>
      <c r="E119" s="1230"/>
      <c r="F119" s="434"/>
      <c r="G119" s="1230"/>
      <c r="H119" s="1230"/>
      <c r="I119" s="434"/>
      <c r="J119" s="441"/>
      <c r="K119" s="434"/>
      <c r="L119" s="442"/>
      <c r="M119" s="439" t="str">
        <f t="shared" si="0"/>
        <v/>
      </c>
      <c r="N119" s="440" t="str">
        <f t="shared" si="1"/>
        <v/>
      </c>
      <c r="O119" s="434"/>
      <c r="Q119" s="425"/>
    </row>
    <row r="120" spans="1:17" x14ac:dyDescent="0.25">
      <c r="A120" s="425"/>
      <c r="C120" s="434"/>
      <c r="D120" s="1230"/>
      <c r="E120" s="1230"/>
      <c r="F120" s="434"/>
      <c r="G120" s="1230"/>
      <c r="H120" s="1230"/>
      <c r="I120" s="434"/>
      <c r="J120" s="441"/>
      <c r="K120" s="434"/>
      <c r="L120" s="442"/>
      <c r="M120" s="439" t="str">
        <f t="shared" si="0"/>
        <v/>
      </c>
      <c r="N120" s="440" t="str">
        <f t="shared" si="1"/>
        <v/>
      </c>
      <c r="O120" s="434"/>
      <c r="Q120" s="425"/>
    </row>
    <row r="121" spans="1:17" x14ac:dyDescent="0.25">
      <c r="A121" s="425"/>
      <c r="C121" s="434"/>
      <c r="D121" s="1230"/>
      <c r="E121" s="1230"/>
      <c r="F121" s="434"/>
      <c r="G121" s="1230"/>
      <c r="H121" s="1230"/>
      <c r="I121" s="434"/>
      <c r="J121" s="441"/>
      <c r="K121" s="434"/>
      <c r="L121" s="442"/>
      <c r="M121" s="439" t="str">
        <f t="shared" si="0"/>
        <v/>
      </c>
      <c r="N121" s="440" t="str">
        <f t="shared" si="1"/>
        <v/>
      </c>
      <c r="O121" s="434"/>
      <c r="Q121" s="425"/>
    </row>
    <row r="122" spans="1:17" x14ac:dyDescent="0.25">
      <c r="A122" s="425"/>
      <c r="C122" s="434"/>
      <c r="D122" s="1230"/>
      <c r="E122" s="1230"/>
      <c r="F122" s="434"/>
      <c r="G122" s="1230"/>
      <c r="H122" s="1230"/>
      <c r="I122" s="434"/>
      <c r="J122" s="441"/>
      <c r="K122" s="434"/>
      <c r="L122" s="442"/>
      <c r="M122" s="439" t="str">
        <f t="shared" si="0"/>
        <v/>
      </c>
      <c r="N122" s="440" t="str">
        <f t="shared" si="1"/>
        <v/>
      </c>
      <c r="O122" s="434"/>
      <c r="Q122" s="425"/>
    </row>
    <row r="123" spans="1:17" x14ac:dyDescent="0.25">
      <c r="A123" s="425"/>
      <c r="C123" s="434"/>
      <c r="D123" s="1230"/>
      <c r="E123" s="1230"/>
      <c r="F123" s="434"/>
      <c r="G123" s="1230"/>
      <c r="H123" s="1230"/>
      <c r="I123" s="434"/>
      <c r="J123" s="441"/>
      <c r="K123" s="434"/>
      <c r="L123" s="442"/>
      <c r="M123" s="439" t="str">
        <f t="shared" si="0"/>
        <v/>
      </c>
      <c r="N123" s="440" t="str">
        <f t="shared" si="1"/>
        <v/>
      </c>
      <c r="O123" s="434"/>
      <c r="Q123" s="425"/>
    </row>
    <row r="124" spans="1:17" x14ac:dyDescent="0.25">
      <c r="A124" s="425"/>
      <c r="C124" s="434"/>
      <c r="D124" s="1230"/>
      <c r="E124" s="1230"/>
      <c r="F124" s="434"/>
      <c r="G124" s="1230"/>
      <c r="H124" s="1230"/>
      <c r="I124" s="434"/>
      <c r="J124" s="441"/>
      <c r="K124" s="434"/>
      <c r="L124" s="442"/>
      <c r="M124" s="439" t="str">
        <f t="shared" si="0"/>
        <v/>
      </c>
      <c r="N124" s="440" t="str">
        <f t="shared" si="1"/>
        <v/>
      </c>
      <c r="O124" s="434"/>
      <c r="Q124" s="425"/>
    </row>
    <row r="125" spans="1:17" x14ac:dyDescent="0.25">
      <c r="A125" s="425"/>
      <c r="C125" s="434"/>
      <c r="D125" s="1230"/>
      <c r="E125" s="1230"/>
      <c r="F125" s="434"/>
      <c r="G125" s="1230"/>
      <c r="H125" s="1230"/>
      <c r="I125" s="434"/>
      <c r="J125" s="441"/>
      <c r="K125" s="434"/>
      <c r="L125" s="442"/>
      <c r="M125" s="439" t="str">
        <f t="shared" si="0"/>
        <v/>
      </c>
      <c r="N125" s="440" t="str">
        <f t="shared" si="1"/>
        <v/>
      </c>
      <c r="O125" s="434"/>
      <c r="Q125" s="425"/>
    </row>
    <row r="126" spans="1:17" x14ac:dyDescent="0.25">
      <c r="A126" s="425"/>
      <c r="C126" s="434"/>
      <c r="D126" s="1230"/>
      <c r="E126" s="1230"/>
      <c r="F126" s="434"/>
      <c r="G126" s="1230"/>
      <c r="H126" s="1230"/>
      <c r="I126" s="434"/>
      <c r="J126" s="441"/>
      <c r="K126" s="434"/>
      <c r="L126" s="442"/>
      <c r="M126" s="439" t="str">
        <f t="shared" si="0"/>
        <v/>
      </c>
      <c r="N126" s="440" t="str">
        <f t="shared" si="1"/>
        <v/>
      </c>
      <c r="O126" s="434"/>
      <c r="Q126" s="425"/>
    </row>
    <row r="127" spans="1:17" x14ac:dyDescent="0.25">
      <c r="A127" s="425"/>
      <c r="C127" s="434"/>
      <c r="D127" s="1230"/>
      <c r="E127" s="1230"/>
      <c r="F127" s="434"/>
      <c r="G127" s="1230"/>
      <c r="H127" s="1230"/>
      <c r="I127" s="434"/>
      <c r="J127" s="441"/>
      <c r="K127" s="434"/>
      <c r="L127" s="442"/>
      <c r="M127" s="439" t="str">
        <f t="shared" si="0"/>
        <v/>
      </c>
      <c r="N127" s="440" t="str">
        <f t="shared" si="1"/>
        <v/>
      </c>
      <c r="O127" s="434"/>
      <c r="Q127" s="425"/>
    </row>
    <row r="128" spans="1:17" x14ac:dyDescent="0.25">
      <c r="A128" s="425"/>
      <c r="C128" s="434"/>
      <c r="D128" s="1230"/>
      <c r="E128" s="1230"/>
      <c r="F128" s="434"/>
      <c r="G128" s="1230"/>
      <c r="H128" s="1230"/>
      <c r="I128" s="434"/>
      <c r="J128" s="441"/>
      <c r="K128" s="434"/>
      <c r="L128" s="442"/>
      <c r="M128" s="439" t="str">
        <f t="shared" si="0"/>
        <v/>
      </c>
      <c r="N128" s="440" t="str">
        <f t="shared" si="1"/>
        <v/>
      </c>
      <c r="O128" s="434"/>
      <c r="Q128" s="425"/>
    </row>
    <row r="129" spans="1:17" x14ac:dyDescent="0.25">
      <c r="A129" s="425"/>
      <c r="C129" s="434"/>
      <c r="D129" s="1230"/>
      <c r="E129" s="1230"/>
      <c r="F129" s="434"/>
      <c r="G129" s="1230"/>
      <c r="H129" s="1230"/>
      <c r="I129" s="434"/>
      <c r="J129" s="441"/>
      <c r="K129" s="434"/>
      <c r="L129" s="442"/>
      <c r="M129" s="439" t="str">
        <f t="shared" si="0"/>
        <v/>
      </c>
      <c r="N129" s="440" t="str">
        <f t="shared" si="1"/>
        <v/>
      </c>
      <c r="O129" s="434"/>
      <c r="Q129" s="425"/>
    </row>
    <row r="130" spans="1:17" x14ac:dyDescent="0.25">
      <c r="A130" s="425"/>
      <c r="C130" s="434"/>
      <c r="D130" s="1230"/>
      <c r="E130" s="1230"/>
      <c r="F130" s="434"/>
      <c r="G130" s="1230"/>
      <c r="H130" s="1230"/>
      <c r="I130" s="434"/>
      <c r="J130" s="441"/>
      <c r="K130" s="434"/>
      <c r="L130" s="442"/>
      <c r="M130" s="439" t="str">
        <f t="shared" si="0"/>
        <v/>
      </c>
      <c r="N130" s="440" t="str">
        <f t="shared" si="1"/>
        <v/>
      </c>
      <c r="O130" s="434"/>
      <c r="Q130" s="425"/>
    </row>
    <row r="131" spans="1:17" x14ac:dyDescent="0.25">
      <c r="A131" s="425"/>
      <c r="C131" s="434"/>
      <c r="D131" s="1230"/>
      <c r="E131" s="1230"/>
      <c r="F131" s="434"/>
      <c r="G131" s="1230"/>
      <c r="H131" s="1230"/>
      <c r="I131" s="434"/>
      <c r="J131" s="441"/>
      <c r="K131" s="434"/>
      <c r="L131" s="442"/>
      <c r="M131" s="439" t="str">
        <f t="shared" si="0"/>
        <v/>
      </c>
      <c r="N131" s="440" t="str">
        <f t="shared" si="1"/>
        <v/>
      </c>
      <c r="O131" s="434"/>
      <c r="Q131" s="425"/>
    </row>
    <row r="132" spans="1:17" x14ac:dyDescent="0.25">
      <c r="A132" s="425"/>
      <c r="C132" s="434"/>
      <c r="D132" s="1230"/>
      <c r="E132" s="1230"/>
      <c r="F132" s="434"/>
      <c r="G132" s="1230"/>
      <c r="H132" s="1230"/>
      <c r="I132" s="434"/>
      <c r="J132" s="441"/>
      <c r="K132" s="434"/>
      <c r="L132" s="442"/>
      <c r="M132" s="439" t="str">
        <f t="shared" si="0"/>
        <v/>
      </c>
      <c r="N132" s="440" t="str">
        <f t="shared" si="1"/>
        <v/>
      </c>
      <c r="O132" s="434"/>
      <c r="Q132" s="425"/>
    </row>
    <row r="133" spans="1:17" x14ac:dyDescent="0.25">
      <c r="A133" s="425"/>
      <c r="C133" s="434"/>
      <c r="D133" s="1230"/>
      <c r="E133" s="1230"/>
      <c r="F133" s="434"/>
      <c r="G133" s="1230"/>
      <c r="H133" s="1230"/>
      <c r="I133" s="434"/>
      <c r="J133" s="441"/>
      <c r="K133" s="434"/>
      <c r="L133" s="442"/>
      <c r="M133" s="439" t="str">
        <f t="shared" si="0"/>
        <v/>
      </c>
      <c r="N133" s="440" t="str">
        <f t="shared" si="1"/>
        <v/>
      </c>
      <c r="O133" s="434"/>
      <c r="Q133" s="425"/>
    </row>
    <row r="134" spans="1:17" x14ac:dyDescent="0.25">
      <c r="A134" s="425"/>
      <c r="C134" s="434"/>
      <c r="D134" s="1230"/>
      <c r="E134" s="1230"/>
      <c r="F134" s="434"/>
      <c r="G134" s="1230"/>
      <c r="H134" s="1230"/>
      <c r="I134" s="434"/>
      <c r="J134" s="441"/>
      <c r="K134" s="434"/>
      <c r="L134" s="442"/>
      <c r="M134" s="439" t="str">
        <f t="shared" ref="M134:M197" si="2">IF(K134="","", INDEX(CNTR_EFListSelected,MATCH(K134,CORSIA_FuelsList,0)))</f>
        <v/>
      </c>
      <c r="N134" s="440" t="str">
        <f t="shared" si="1"/>
        <v/>
      </c>
      <c r="O134" s="434"/>
      <c r="Q134" s="425"/>
    </row>
    <row r="135" spans="1:17" x14ac:dyDescent="0.25">
      <c r="A135" s="425"/>
      <c r="C135" s="434"/>
      <c r="D135" s="1230"/>
      <c r="E135" s="1230"/>
      <c r="F135" s="434"/>
      <c r="G135" s="1230"/>
      <c r="H135" s="1230"/>
      <c r="I135" s="434"/>
      <c r="J135" s="441"/>
      <c r="K135" s="434"/>
      <c r="L135" s="442"/>
      <c r="M135" s="439" t="str">
        <f t="shared" si="2"/>
        <v/>
      </c>
      <c r="N135" s="440" t="str">
        <f t="shared" ref="N135:N198" si="3">IF(COUNT(L135:M135)=2,L135*M135,"")</f>
        <v/>
      </c>
      <c r="O135" s="434"/>
      <c r="Q135" s="425"/>
    </row>
    <row r="136" spans="1:17" x14ac:dyDescent="0.25">
      <c r="A136" s="425"/>
      <c r="C136" s="434"/>
      <c r="D136" s="1230"/>
      <c r="E136" s="1230"/>
      <c r="F136" s="434"/>
      <c r="G136" s="1230"/>
      <c r="H136" s="1230"/>
      <c r="I136" s="434"/>
      <c r="J136" s="441"/>
      <c r="K136" s="434"/>
      <c r="L136" s="442"/>
      <c r="M136" s="439" t="str">
        <f t="shared" si="2"/>
        <v/>
      </c>
      <c r="N136" s="440" t="str">
        <f t="shared" si="3"/>
        <v/>
      </c>
      <c r="O136" s="434"/>
      <c r="Q136" s="425"/>
    </row>
    <row r="137" spans="1:17" x14ac:dyDescent="0.25">
      <c r="A137" s="425"/>
      <c r="C137" s="434"/>
      <c r="D137" s="1230"/>
      <c r="E137" s="1230"/>
      <c r="F137" s="434"/>
      <c r="G137" s="1230"/>
      <c r="H137" s="1230"/>
      <c r="I137" s="434"/>
      <c r="J137" s="441"/>
      <c r="K137" s="434"/>
      <c r="L137" s="442"/>
      <c r="M137" s="439" t="str">
        <f t="shared" si="2"/>
        <v/>
      </c>
      <c r="N137" s="440" t="str">
        <f t="shared" si="3"/>
        <v/>
      </c>
      <c r="O137" s="434"/>
      <c r="Q137" s="425"/>
    </row>
    <row r="138" spans="1:17" x14ac:dyDescent="0.25">
      <c r="A138" s="425"/>
      <c r="C138" s="434"/>
      <c r="D138" s="1230"/>
      <c r="E138" s="1230"/>
      <c r="F138" s="434"/>
      <c r="G138" s="1230"/>
      <c r="H138" s="1230"/>
      <c r="I138" s="434"/>
      <c r="J138" s="441"/>
      <c r="K138" s="434"/>
      <c r="L138" s="442"/>
      <c r="M138" s="439" t="str">
        <f t="shared" si="2"/>
        <v/>
      </c>
      <c r="N138" s="440" t="str">
        <f t="shared" si="3"/>
        <v/>
      </c>
      <c r="O138" s="434"/>
      <c r="Q138" s="425"/>
    </row>
    <row r="139" spans="1:17" x14ac:dyDescent="0.25">
      <c r="A139" s="425"/>
      <c r="C139" s="434"/>
      <c r="D139" s="1230"/>
      <c r="E139" s="1230"/>
      <c r="F139" s="434"/>
      <c r="G139" s="1230"/>
      <c r="H139" s="1230"/>
      <c r="I139" s="434"/>
      <c r="J139" s="441"/>
      <c r="K139" s="434"/>
      <c r="L139" s="442"/>
      <c r="M139" s="439" t="str">
        <f t="shared" si="2"/>
        <v/>
      </c>
      <c r="N139" s="440" t="str">
        <f t="shared" si="3"/>
        <v/>
      </c>
      <c r="O139" s="434"/>
      <c r="Q139" s="425"/>
    </row>
    <row r="140" spans="1:17" x14ac:dyDescent="0.25">
      <c r="A140" s="425"/>
      <c r="C140" s="434"/>
      <c r="D140" s="1230"/>
      <c r="E140" s="1230"/>
      <c r="F140" s="434"/>
      <c r="G140" s="1230"/>
      <c r="H140" s="1230"/>
      <c r="I140" s="434"/>
      <c r="J140" s="441"/>
      <c r="K140" s="434"/>
      <c r="L140" s="442"/>
      <c r="M140" s="439" t="str">
        <f t="shared" si="2"/>
        <v/>
      </c>
      <c r="N140" s="440" t="str">
        <f t="shared" si="3"/>
        <v/>
      </c>
      <c r="O140" s="434"/>
      <c r="Q140" s="425"/>
    </row>
    <row r="141" spans="1:17" x14ac:dyDescent="0.25">
      <c r="A141" s="425"/>
      <c r="C141" s="434"/>
      <c r="D141" s="1230"/>
      <c r="E141" s="1230"/>
      <c r="F141" s="434"/>
      <c r="G141" s="1230"/>
      <c r="H141" s="1230"/>
      <c r="I141" s="434"/>
      <c r="J141" s="441"/>
      <c r="K141" s="434"/>
      <c r="L141" s="442"/>
      <c r="M141" s="439" t="str">
        <f t="shared" si="2"/>
        <v/>
      </c>
      <c r="N141" s="440" t="str">
        <f t="shared" si="3"/>
        <v/>
      </c>
      <c r="O141" s="434"/>
      <c r="Q141" s="425"/>
    </row>
    <row r="142" spans="1:17" x14ac:dyDescent="0.25">
      <c r="A142" s="425"/>
      <c r="C142" s="434"/>
      <c r="D142" s="1230"/>
      <c r="E142" s="1230"/>
      <c r="F142" s="434"/>
      <c r="G142" s="1230"/>
      <c r="H142" s="1230"/>
      <c r="I142" s="434"/>
      <c r="J142" s="441"/>
      <c r="K142" s="434"/>
      <c r="L142" s="442"/>
      <c r="M142" s="439" t="str">
        <f t="shared" si="2"/>
        <v/>
      </c>
      <c r="N142" s="440" t="str">
        <f t="shared" si="3"/>
        <v/>
      </c>
      <c r="O142" s="434"/>
      <c r="Q142" s="425"/>
    </row>
    <row r="143" spans="1:17" x14ac:dyDescent="0.25">
      <c r="A143" s="425"/>
      <c r="C143" s="434"/>
      <c r="D143" s="1230"/>
      <c r="E143" s="1230"/>
      <c r="F143" s="434"/>
      <c r="G143" s="1230"/>
      <c r="H143" s="1230"/>
      <c r="I143" s="434"/>
      <c r="J143" s="441"/>
      <c r="K143" s="434"/>
      <c r="L143" s="442"/>
      <c r="M143" s="439" t="str">
        <f t="shared" si="2"/>
        <v/>
      </c>
      <c r="N143" s="440" t="str">
        <f t="shared" si="3"/>
        <v/>
      </c>
      <c r="O143" s="434"/>
      <c r="Q143" s="425"/>
    </row>
    <row r="144" spans="1:17" x14ac:dyDescent="0.25">
      <c r="A144" s="425"/>
      <c r="C144" s="434"/>
      <c r="D144" s="1230"/>
      <c r="E144" s="1230"/>
      <c r="F144" s="434"/>
      <c r="G144" s="1230"/>
      <c r="H144" s="1230"/>
      <c r="I144" s="434"/>
      <c r="J144" s="441"/>
      <c r="K144" s="434"/>
      <c r="L144" s="442"/>
      <c r="M144" s="439" t="str">
        <f t="shared" si="2"/>
        <v/>
      </c>
      <c r="N144" s="440" t="str">
        <f t="shared" si="3"/>
        <v/>
      </c>
      <c r="O144" s="434"/>
      <c r="Q144" s="425"/>
    </row>
    <row r="145" spans="1:17" x14ac:dyDescent="0.25">
      <c r="A145" s="425"/>
      <c r="C145" s="434"/>
      <c r="D145" s="1230"/>
      <c r="E145" s="1230"/>
      <c r="F145" s="434"/>
      <c r="G145" s="1230"/>
      <c r="H145" s="1230"/>
      <c r="I145" s="434"/>
      <c r="J145" s="441"/>
      <c r="K145" s="434"/>
      <c r="L145" s="442"/>
      <c r="M145" s="439" t="str">
        <f t="shared" si="2"/>
        <v/>
      </c>
      <c r="N145" s="440" t="str">
        <f t="shared" si="3"/>
        <v/>
      </c>
      <c r="O145" s="434"/>
      <c r="Q145" s="425"/>
    </row>
    <row r="146" spans="1:17" x14ac:dyDescent="0.25">
      <c r="A146" s="425"/>
      <c r="C146" s="434"/>
      <c r="D146" s="1230"/>
      <c r="E146" s="1230"/>
      <c r="F146" s="434"/>
      <c r="G146" s="1230"/>
      <c r="H146" s="1230"/>
      <c r="I146" s="434"/>
      <c r="J146" s="441"/>
      <c r="K146" s="434"/>
      <c r="L146" s="442"/>
      <c r="M146" s="439" t="str">
        <f t="shared" si="2"/>
        <v/>
      </c>
      <c r="N146" s="440" t="str">
        <f t="shared" si="3"/>
        <v/>
      </c>
      <c r="O146" s="434"/>
      <c r="Q146" s="425"/>
    </row>
    <row r="147" spans="1:17" x14ac:dyDescent="0.25">
      <c r="A147" s="425"/>
      <c r="C147" s="434"/>
      <c r="D147" s="1230"/>
      <c r="E147" s="1230"/>
      <c r="F147" s="434"/>
      <c r="G147" s="1230"/>
      <c r="H147" s="1230"/>
      <c r="I147" s="434"/>
      <c r="J147" s="441"/>
      <c r="K147" s="434"/>
      <c r="L147" s="442"/>
      <c r="M147" s="439" t="str">
        <f t="shared" si="2"/>
        <v/>
      </c>
      <c r="N147" s="440" t="str">
        <f t="shared" si="3"/>
        <v/>
      </c>
      <c r="O147" s="434"/>
      <c r="Q147" s="425"/>
    </row>
    <row r="148" spans="1:17" x14ac:dyDescent="0.25">
      <c r="A148" s="425"/>
      <c r="C148" s="434"/>
      <c r="D148" s="1230"/>
      <c r="E148" s="1230"/>
      <c r="F148" s="434"/>
      <c r="G148" s="1230"/>
      <c r="H148" s="1230"/>
      <c r="I148" s="434"/>
      <c r="J148" s="441"/>
      <c r="K148" s="434"/>
      <c r="L148" s="442"/>
      <c r="M148" s="439" t="str">
        <f t="shared" si="2"/>
        <v/>
      </c>
      <c r="N148" s="440" t="str">
        <f t="shared" si="3"/>
        <v/>
      </c>
      <c r="O148" s="434"/>
      <c r="Q148" s="425"/>
    </row>
    <row r="149" spans="1:17" x14ac:dyDescent="0.25">
      <c r="A149" s="425"/>
      <c r="C149" s="434"/>
      <c r="D149" s="1230"/>
      <c r="E149" s="1230"/>
      <c r="F149" s="434"/>
      <c r="G149" s="1230"/>
      <c r="H149" s="1230"/>
      <c r="I149" s="434"/>
      <c r="J149" s="441"/>
      <c r="K149" s="434"/>
      <c r="L149" s="442"/>
      <c r="M149" s="439" t="str">
        <f t="shared" si="2"/>
        <v/>
      </c>
      <c r="N149" s="440" t="str">
        <f t="shared" si="3"/>
        <v/>
      </c>
      <c r="O149" s="434"/>
      <c r="Q149" s="425"/>
    </row>
    <row r="150" spans="1:17" x14ac:dyDescent="0.25">
      <c r="A150" s="425"/>
      <c r="C150" s="434"/>
      <c r="D150" s="1230"/>
      <c r="E150" s="1230"/>
      <c r="F150" s="434"/>
      <c r="G150" s="1230"/>
      <c r="H150" s="1230"/>
      <c r="I150" s="434"/>
      <c r="J150" s="441"/>
      <c r="K150" s="434"/>
      <c r="L150" s="442"/>
      <c r="M150" s="439" t="str">
        <f t="shared" si="2"/>
        <v/>
      </c>
      <c r="N150" s="440" t="str">
        <f t="shared" si="3"/>
        <v/>
      </c>
      <c r="O150" s="434"/>
      <c r="Q150" s="425"/>
    </row>
    <row r="151" spans="1:17" x14ac:dyDescent="0.25">
      <c r="A151" s="425"/>
      <c r="C151" s="434"/>
      <c r="D151" s="1230"/>
      <c r="E151" s="1230"/>
      <c r="F151" s="434"/>
      <c r="G151" s="1230"/>
      <c r="H151" s="1230"/>
      <c r="I151" s="434"/>
      <c r="J151" s="441"/>
      <c r="K151" s="434"/>
      <c r="L151" s="442"/>
      <c r="M151" s="439" t="str">
        <f t="shared" si="2"/>
        <v/>
      </c>
      <c r="N151" s="440" t="str">
        <f t="shared" si="3"/>
        <v/>
      </c>
      <c r="O151" s="434"/>
      <c r="Q151" s="425"/>
    </row>
    <row r="152" spans="1:17" x14ac:dyDescent="0.25">
      <c r="A152" s="425"/>
      <c r="C152" s="434"/>
      <c r="D152" s="1230"/>
      <c r="E152" s="1230"/>
      <c r="F152" s="434"/>
      <c r="G152" s="1230"/>
      <c r="H152" s="1230"/>
      <c r="I152" s="434"/>
      <c r="J152" s="441"/>
      <c r="K152" s="434"/>
      <c r="L152" s="442"/>
      <c r="M152" s="439" t="str">
        <f t="shared" si="2"/>
        <v/>
      </c>
      <c r="N152" s="440" t="str">
        <f t="shared" si="3"/>
        <v/>
      </c>
      <c r="O152" s="434"/>
      <c r="Q152" s="425"/>
    </row>
    <row r="153" spans="1:17" x14ac:dyDescent="0.25">
      <c r="A153" s="425"/>
      <c r="C153" s="434"/>
      <c r="D153" s="1230"/>
      <c r="E153" s="1230"/>
      <c r="F153" s="434"/>
      <c r="G153" s="1230"/>
      <c r="H153" s="1230"/>
      <c r="I153" s="434"/>
      <c r="J153" s="441"/>
      <c r="K153" s="434"/>
      <c r="L153" s="442"/>
      <c r="M153" s="439" t="str">
        <f t="shared" si="2"/>
        <v/>
      </c>
      <c r="N153" s="440" t="str">
        <f t="shared" si="3"/>
        <v/>
      </c>
      <c r="O153" s="434"/>
      <c r="Q153" s="425"/>
    </row>
    <row r="154" spans="1:17" x14ac:dyDescent="0.25">
      <c r="A154" s="425"/>
      <c r="C154" s="434"/>
      <c r="D154" s="1230"/>
      <c r="E154" s="1230"/>
      <c r="F154" s="434"/>
      <c r="G154" s="1230"/>
      <c r="H154" s="1230"/>
      <c r="I154" s="434"/>
      <c r="J154" s="441"/>
      <c r="K154" s="434"/>
      <c r="L154" s="442"/>
      <c r="M154" s="439" t="str">
        <f t="shared" si="2"/>
        <v/>
      </c>
      <c r="N154" s="440" t="str">
        <f t="shared" si="3"/>
        <v/>
      </c>
      <c r="O154" s="434"/>
      <c r="Q154" s="425"/>
    </row>
    <row r="155" spans="1:17" x14ac:dyDescent="0.25">
      <c r="A155" s="425"/>
      <c r="C155" s="434"/>
      <c r="D155" s="1230"/>
      <c r="E155" s="1230"/>
      <c r="F155" s="434"/>
      <c r="G155" s="1230"/>
      <c r="H155" s="1230"/>
      <c r="I155" s="434"/>
      <c r="J155" s="441"/>
      <c r="K155" s="434"/>
      <c r="L155" s="442"/>
      <c r="M155" s="439" t="str">
        <f t="shared" si="2"/>
        <v/>
      </c>
      <c r="N155" s="440" t="str">
        <f t="shared" si="3"/>
        <v/>
      </c>
      <c r="O155" s="434"/>
      <c r="Q155" s="425"/>
    </row>
    <row r="156" spans="1:17" x14ac:dyDescent="0.25">
      <c r="A156" s="425"/>
      <c r="C156" s="434"/>
      <c r="D156" s="1230"/>
      <c r="E156" s="1230"/>
      <c r="F156" s="434"/>
      <c r="G156" s="1230"/>
      <c r="H156" s="1230"/>
      <c r="I156" s="434"/>
      <c r="J156" s="441"/>
      <c r="K156" s="434"/>
      <c r="L156" s="442"/>
      <c r="M156" s="439" t="str">
        <f t="shared" si="2"/>
        <v/>
      </c>
      <c r="N156" s="440" t="str">
        <f t="shared" si="3"/>
        <v/>
      </c>
      <c r="O156" s="434"/>
      <c r="Q156" s="425"/>
    </row>
    <row r="157" spans="1:17" x14ac:dyDescent="0.25">
      <c r="A157" s="425"/>
      <c r="C157" s="434"/>
      <c r="D157" s="1230"/>
      <c r="E157" s="1230"/>
      <c r="F157" s="434"/>
      <c r="G157" s="1230"/>
      <c r="H157" s="1230"/>
      <c r="I157" s="434"/>
      <c r="J157" s="441"/>
      <c r="K157" s="434"/>
      <c r="L157" s="442"/>
      <c r="M157" s="439" t="str">
        <f t="shared" si="2"/>
        <v/>
      </c>
      <c r="N157" s="440" t="str">
        <f t="shared" si="3"/>
        <v/>
      </c>
      <c r="O157" s="434"/>
      <c r="Q157" s="425"/>
    </row>
    <row r="158" spans="1:17" x14ac:dyDescent="0.25">
      <c r="A158" s="425"/>
      <c r="C158" s="434"/>
      <c r="D158" s="1230"/>
      <c r="E158" s="1230"/>
      <c r="F158" s="434"/>
      <c r="G158" s="1230"/>
      <c r="H158" s="1230"/>
      <c r="I158" s="434"/>
      <c r="J158" s="441"/>
      <c r="K158" s="434"/>
      <c r="L158" s="442"/>
      <c r="M158" s="439" t="str">
        <f t="shared" si="2"/>
        <v/>
      </c>
      <c r="N158" s="440" t="str">
        <f t="shared" si="3"/>
        <v/>
      </c>
      <c r="O158" s="434"/>
      <c r="Q158" s="425"/>
    </row>
    <row r="159" spans="1:17" x14ac:dyDescent="0.25">
      <c r="A159" s="425"/>
      <c r="C159" s="434"/>
      <c r="D159" s="1230"/>
      <c r="E159" s="1230"/>
      <c r="F159" s="434"/>
      <c r="G159" s="1230"/>
      <c r="H159" s="1230"/>
      <c r="I159" s="434"/>
      <c r="J159" s="441"/>
      <c r="K159" s="434"/>
      <c r="L159" s="442"/>
      <c r="M159" s="439" t="str">
        <f t="shared" si="2"/>
        <v/>
      </c>
      <c r="N159" s="440" t="str">
        <f t="shared" si="3"/>
        <v/>
      </c>
      <c r="O159" s="434"/>
      <c r="Q159" s="425"/>
    </row>
    <row r="160" spans="1:17" x14ac:dyDescent="0.25">
      <c r="A160" s="425"/>
      <c r="C160" s="434"/>
      <c r="D160" s="1230"/>
      <c r="E160" s="1230"/>
      <c r="F160" s="434"/>
      <c r="G160" s="1230"/>
      <c r="H160" s="1230"/>
      <c r="I160" s="434"/>
      <c r="J160" s="441"/>
      <c r="K160" s="434"/>
      <c r="L160" s="442"/>
      <c r="M160" s="439" t="str">
        <f t="shared" si="2"/>
        <v/>
      </c>
      <c r="N160" s="440" t="str">
        <f t="shared" si="3"/>
        <v/>
      </c>
      <c r="O160" s="434"/>
      <c r="Q160" s="425"/>
    </row>
    <row r="161" spans="1:17" x14ac:dyDescent="0.25">
      <c r="A161" s="425"/>
      <c r="C161" s="434"/>
      <c r="D161" s="1230"/>
      <c r="E161" s="1230"/>
      <c r="F161" s="434"/>
      <c r="G161" s="1230"/>
      <c r="H161" s="1230"/>
      <c r="I161" s="434"/>
      <c r="J161" s="441"/>
      <c r="K161" s="434"/>
      <c r="L161" s="442"/>
      <c r="M161" s="439" t="str">
        <f t="shared" si="2"/>
        <v/>
      </c>
      <c r="N161" s="440" t="str">
        <f t="shared" si="3"/>
        <v/>
      </c>
      <c r="O161" s="434"/>
      <c r="Q161" s="425"/>
    </row>
    <row r="162" spans="1:17" x14ac:dyDescent="0.25">
      <c r="A162" s="425"/>
      <c r="C162" s="434"/>
      <c r="D162" s="1230"/>
      <c r="E162" s="1230"/>
      <c r="F162" s="434"/>
      <c r="G162" s="1230"/>
      <c r="H162" s="1230"/>
      <c r="I162" s="434"/>
      <c r="J162" s="441"/>
      <c r="K162" s="434"/>
      <c r="L162" s="442"/>
      <c r="M162" s="439" t="str">
        <f t="shared" si="2"/>
        <v/>
      </c>
      <c r="N162" s="440" t="str">
        <f t="shared" si="3"/>
        <v/>
      </c>
      <c r="O162" s="434"/>
      <c r="Q162" s="425"/>
    </row>
    <row r="163" spans="1:17" x14ac:dyDescent="0.25">
      <c r="A163" s="425"/>
      <c r="C163" s="434"/>
      <c r="D163" s="1230"/>
      <c r="E163" s="1230"/>
      <c r="F163" s="434"/>
      <c r="G163" s="1230"/>
      <c r="H163" s="1230"/>
      <c r="I163" s="434"/>
      <c r="J163" s="441"/>
      <c r="K163" s="434"/>
      <c r="L163" s="442"/>
      <c r="M163" s="439" t="str">
        <f t="shared" si="2"/>
        <v/>
      </c>
      <c r="N163" s="440" t="str">
        <f t="shared" si="3"/>
        <v/>
      </c>
      <c r="O163" s="434"/>
      <c r="Q163" s="425"/>
    </row>
    <row r="164" spans="1:17" x14ac:dyDescent="0.25">
      <c r="A164" s="425"/>
      <c r="C164" s="434"/>
      <c r="D164" s="1230"/>
      <c r="E164" s="1230"/>
      <c r="F164" s="434"/>
      <c r="G164" s="1230"/>
      <c r="H164" s="1230"/>
      <c r="I164" s="434"/>
      <c r="J164" s="441"/>
      <c r="K164" s="434"/>
      <c r="L164" s="442"/>
      <c r="M164" s="439" t="str">
        <f t="shared" si="2"/>
        <v/>
      </c>
      <c r="N164" s="440" t="str">
        <f t="shared" si="3"/>
        <v/>
      </c>
      <c r="O164" s="434"/>
      <c r="Q164" s="425"/>
    </row>
    <row r="165" spans="1:17" x14ac:dyDescent="0.25">
      <c r="A165" s="425"/>
      <c r="C165" s="434"/>
      <c r="D165" s="1230"/>
      <c r="E165" s="1230"/>
      <c r="F165" s="434"/>
      <c r="G165" s="1230"/>
      <c r="H165" s="1230"/>
      <c r="I165" s="434"/>
      <c r="J165" s="441"/>
      <c r="K165" s="434"/>
      <c r="L165" s="442"/>
      <c r="M165" s="439" t="str">
        <f t="shared" si="2"/>
        <v/>
      </c>
      <c r="N165" s="440" t="str">
        <f t="shared" si="3"/>
        <v/>
      </c>
      <c r="O165" s="434"/>
      <c r="Q165" s="425"/>
    </row>
    <row r="166" spans="1:17" x14ac:dyDescent="0.25">
      <c r="A166" s="425"/>
      <c r="C166" s="434"/>
      <c r="D166" s="1230"/>
      <c r="E166" s="1230"/>
      <c r="F166" s="434"/>
      <c r="G166" s="1230"/>
      <c r="H166" s="1230"/>
      <c r="I166" s="434"/>
      <c r="J166" s="441"/>
      <c r="K166" s="434"/>
      <c r="L166" s="442"/>
      <c r="M166" s="439" t="str">
        <f t="shared" si="2"/>
        <v/>
      </c>
      <c r="N166" s="440" t="str">
        <f t="shared" si="3"/>
        <v/>
      </c>
      <c r="O166" s="434"/>
      <c r="Q166" s="425"/>
    </row>
    <row r="167" spans="1:17" x14ac:dyDescent="0.25">
      <c r="A167" s="425"/>
      <c r="C167" s="434"/>
      <c r="D167" s="1230"/>
      <c r="E167" s="1230"/>
      <c r="F167" s="434"/>
      <c r="G167" s="1230"/>
      <c r="H167" s="1230"/>
      <c r="I167" s="434"/>
      <c r="J167" s="441"/>
      <c r="K167" s="434"/>
      <c r="L167" s="442"/>
      <c r="M167" s="439" t="str">
        <f t="shared" si="2"/>
        <v/>
      </c>
      <c r="N167" s="440" t="str">
        <f t="shared" si="3"/>
        <v/>
      </c>
      <c r="O167" s="434"/>
      <c r="Q167" s="425"/>
    </row>
    <row r="168" spans="1:17" x14ac:dyDescent="0.25">
      <c r="A168" s="425"/>
      <c r="C168" s="434"/>
      <c r="D168" s="1230"/>
      <c r="E168" s="1230"/>
      <c r="F168" s="434"/>
      <c r="G168" s="1230"/>
      <c r="H168" s="1230"/>
      <c r="I168" s="434"/>
      <c r="J168" s="441"/>
      <c r="K168" s="434"/>
      <c r="L168" s="442"/>
      <c r="M168" s="439" t="str">
        <f t="shared" si="2"/>
        <v/>
      </c>
      <c r="N168" s="440" t="str">
        <f t="shared" si="3"/>
        <v/>
      </c>
      <c r="O168" s="434"/>
      <c r="Q168" s="425"/>
    </row>
    <row r="169" spans="1:17" x14ac:dyDescent="0.25">
      <c r="A169" s="425"/>
      <c r="C169" s="434"/>
      <c r="D169" s="1230"/>
      <c r="E169" s="1230"/>
      <c r="F169" s="434"/>
      <c r="G169" s="1230"/>
      <c r="H169" s="1230"/>
      <c r="I169" s="434"/>
      <c r="J169" s="441"/>
      <c r="K169" s="434"/>
      <c r="L169" s="442"/>
      <c r="M169" s="439" t="str">
        <f t="shared" si="2"/>
        <v/>
      </c>
      <c r="N169" s="440" t="str">
        <f t="shared" si="3"/>
        <v/>
      </c>
      <c r="O169" s="434"/>
      <c r="Q169" s="425"/>
    </row>
    <row r="170" spans="1:17" x14ac:dyDescent="0.25">
      <c r="A170" s="425"/>
      <c r="C170" s="434"/>
      <c r="D170" s="1230"/>
      <c r="E170" s="1230"/>
      <c r="F170" s="434"/>
      <c r="G170" s="1230"/>
      <c r="H170" s="1230"/>
      <c r="I170" s="434"/>
      <c r="J170" s="441"/>
      <c r="K170" s="434"/>
      <c r="L170" s="442"/>
      <c r="M170" s="439" t="str">
        <f t="shared" si="2"/>
        <v/>
      </c>
      <c r="N170" s="440" t="str">
        <f t="shared" si="3"/>
        <v/>
      </c>
      <c r="O170" s="434"/>
      <c r="Q170" s="425"/>
    </row>
    <row r="171" spans="1:17" x14ac:dyDescent="0.25">
      <c r="A171" s="425"/>
      <c r="C171" s="434"/>
      <c r="D171" s="1230"/>
      <c r="E171" s="1230"/>
      <c r="F171" s="434"/>
      <c r="G171" s="1230"/>
      <c r="H171" s="1230"/>
      <c r="I171" s="434"/>
      <c r="J171" s="441"/>
      <c r="K171" s="434"/>
      <c r="L171" s="442"/>
      <c r="M171" s="439" t="str">
        <f t="shared" si="2"/>
        <v/>
      </c>
      <c r="N171" s="440" t="str">
        <f t="shared" si="3"/>
        <v/>
      </c>
      <c r="O171" s="434"/>
      <c r="Q171" s="425"/>
    </row>
    <row r="172" spans="1:17" x14ac:dyDescent="0.25">
      <c r="A172" s="425"/>
      <c r="C172" s="434"/>
      <c r="D172" s="1230"/>
      <c r="E172" s="1230"/>
      <c r="F172" s="434"/>
      <c r="G172" s="1230"/>
      <c r="H172" s="1230"/>
      <c r="I172" s="434"/>
      <c r="J172" s="441"/>
      <c r="K172" s="434"/>
      <c r="L172" s="442"/>
      <c r="M172" s="439" t="str">
        <f t="shared" si="2"/>
        <v/>
      </c>
      <c r="N172" s="440" t="str">
        <f t="shared" si="3"/>
        <v/>
      </c>
      <c r="O172" s="434"/>
      <c r="Q172" s="425"/>
    </row>
    <row r="173" spans="1:17" x14ac:dyDescent="0.25">
      <c r="A173" s="425"/>
      <c r="C173" s="434"/>
      <c r="D173" s="1230"/>
      <c r="E173" s="1230"/>
      <c r="F173" s="434"/>
      <c r="G173" s="1230"/>
      <c r="H173" s="1230"/>
      <c r="I173" s="434"/>
      <c r="J173" s="441"/>
      <c r="K173" s="434"/>
      <c r="L173" s="442"/>
      <c r="M173" s="439" t="str">
        <f t="shared" si="2"/>
        <v/>
      </c>
      <c r="N173" s="440" t="str">
        <f t="shared" si="3"/>
        <v/>
      </c>
      <c r="O173" s="434"/>
      <c r="Q173" s="425"/>
    </row>
    <row r="174" spans="1:17" x14ac:dyDescent="0.25">
      <c r="A174" s="425"/>
      <c r="C174" s="434"/>
      <c r="D174" s="1230"/>
      <c r="E174" s="1230"/>
      <c r="F174" s="434"/>
      <c r="G174" s="1230"/>
      <c r="H174" s="1230"/>
      <c r="I174" s="434"/>
      <c r="J174" s="441"/>
      <c r="K174" s="434"/>
      <c r="L174" s="442"/>
      <c r="M174" s="439" t="str">
        <f t="shared" si="2"/>
        <v/>
      </c>
      <c r="N174" s="440" t="str">
        <f t="shared" si="3"/>
        <v/>
      </c>
      <c r="O174" s="434"/>
      <c r="Q174" s="425"/>
    </row>
    <row r="175" spans="1:17" x14ac:dyDescent="0.25">
      <c r="A175" s="425"/>
      <c r="C175" s="434"/>
      <c r="D175" s="1230"/>
      <c r="E175" s="1230"/>
      <c r="F175" s="434"/>
      <c r="G175" s="1230"/>
      <c r="H175" s="1230"/>
      <c r="I175" s="434"/>
      <c r="J175" s="441"/>
      <c r="K175" s="434"/>
      <c r="L175" s="442"/>
      <c r="M175" s="439" t="str">
        <f t="shared" si="2"/>
        <v/>
      </c>
      <c r="N175" s="440" t="str">
        <f t="shared" si="3"/>
        <v/>
      </c>
      <c r="O175" s="434"/>
      <c r="Q175" s="425"/>
    </row>
    <row r="176" spans="1:17" x14ac:dyDescent="0.25">
      <c r="A176" s="425"/>
      <c r="C176" s="434"/>
      <c r="D176" s="1230"/>
      <c r="E176" s="1230"/>
      <c r="F176" s="434"/>
      <c r="G176" s="1230"/>
      <c r="H176" s="1230"/>
      <c r="I176" s="434"/>
      <c r="J176" s="441"/>
      <c r="K176" s="434"/>
      <c r="L176" s="442"/>
      <c r="M176" s="439" t="str">
        <f t="shared" si="2"/>
        <v/>
      </c>
      <c r="N176" s="440" t="str">
        <f t="shared" si="3"/>
        <v/>
      </c>
      <c r="O176" s="434"/>
      <c r="Q176" s="425"/>
    </row>
    <row r="177" spans="1:17" x14ac:dyDescent="0.25">
      <c r="A177" s="425"/>
      <c r="C177" s="434"/>
      <c r="D177" s="1230"/>
      <c r="E177" s="1230"/>
      <c r="F177" s="434"/>
      <c r="G177" s="1230"/>
      <c r="H177" s="1230"/>
      <c r="I177" s="434"/>
      <c r="J177" s="441"/>
      <c r="K177" s="434"/>
      <c r="L177" s="442"/>
      <c r="M177" s="439" t="str">
        <f t="shared" si="2"/>
        <v/>
      </c>
      <c r="N177" s="440" t="str">
        <f t="shared" si="3"/>
        <v/>
      </c>
      <c r="O177" s="434"/>
      <c r="Q177" s="425"/>
    </row>
    <row r="178" spans="1:17" x14ac:dyDescent="0.25">
      <c r="A178" s="425"/>
      <c r="C178" s="434"/>
      <c r="D178" s="1230"/>
      <c r="E178" s="1230"/>
      <c r="F178" s="434"/>
      <c r="G178" s="1230"/>
      <c r="H178" s="1230"/>
      <c r="I178" s="434"/>
      <c r="J178" s="441"/>
      <c r="K178" s="434"/>
      <c r="L178" s="442"/>
      <c r="M178" s="439" t="str">
        <f t="shared" si="2"/>
        <v/>
      </c>
      <c r="N178" s="440" t="str">
        <f t="shared" si="3"/>
        <v/>
      </c>
      <c r="O178" s="434"/>
      <c r="Q178" s="425"/>
    </row>
    <row r="179" spans="1:17" x14ac:dyDescent="0.25">
      <c r="A179" s="425"/>
      <c r="C179" s="434"/>
      <c r="D179" s="1230"/>
      <c r="E179" s="1230"/>
      <c r="F179" s="434"/>
      <c r="G179" s="1230"/>
      <c r="H179" s="1230"/>
      <c r="I179" s="434"/>
      <c r="J179" s="441"/>
      <c r="K179" s="434"/>
      <c r="L179" s="442"/>
      <c r="M179" s="439" t="str">
        <f t="shared" si="2"/>
        <v/>
      </c>
      <c r="N179" s="440" t="str">
        <f t="shared" si="3"/>
        <v/>
      </c>
      <c r="O179" s="434"/>
      <c r="Q179" s="425"/>
    </row>
    <row r="180" spans="1:17" x14ac:dyDescent="0.25">
      <c r="A180" s="425"/>
      <c r="C180" s="434"/>
      <c r="D180" s="1230"/>
      <c r="E180" s="1230"/>
      <c r="F180" s="434"/>
      <c r="G180" s="1230"/>
      <c r="H180" s="1230"/>
      <c r="I180" s="434"/>
      <c r="J180" s="441"/>
      <c r="K180" s="434"/>
      <c r="L180" s="442"/>
      <c r="M180" s="439" t="str">
        <f t="shared" si="2"/>
        <v/>
      </c>
      <c r="N180" s="440" t="str">
        <f t="shared" si="3"/>
        <v/>
      </c>
      <c r="O180" s="434"/>
      <c r="Q180" s="425"/>
    </row>
    <row r="181" spans="1:17" x14ac:dyDescent="0.25">
      <c r="A181" s="425"/>
      <c r="C181" s="434"/>
      <c r="D181" s="1230"/>
      <c r="E181" s="1230"/>
      <c r="F181" s="434"/>
      <c r="G181" s="1230"/>
      <c r="H181" s="1230"/>
      <c r="I181" s="434"/>
      <c r="J181" s="441"/>
      <c r="K181" s="434"/>
      <c r="L181" s="442"/>
      <c r="M181" s="439" t="str">
        <f t="shared" si="2"/>
        <v/>
      </c>
      <c r="N181" s="440" t="str">
        <f t="shared" si="3"/>
        <v/>
      </c>
      <c r="O181" s="434"/>
      <c r="Q181" s="425"/>
    </row>
    <row r="182" spans="1:17" x14ac:dyDescent="0.25">
      <c r="A182" s="425"/>
      <c r="C182" s="434"/>
      <c r="D182" s="1230"/>
      <c r="E182" s="1230"/>
      <c r="F182" s="434"/>
      <c r="G182" s="1230"/>
      <c r="H182" s="1230"/>
      <c r="I182" s="434"/>
      <c r="J182" s="441"/>
      <c r="K182" s="434"/>
      <c r="L182" s="442"/>
      <c r="M182" s="439" t="str">
        <f t="shared" si="2"/>
        <v/>
      </c>
      <c r="N182" s="440" t="str">
        <f t="shared" si="3"/>
        <v/>
      </c>
      <c r="O182" s="434"/>
      <c r="Q182" s="425"/>
    </row>
    <row r="183" spans="1:17" x14ac:dyDescent="0.25">
      <c r="A183" s="425"/>
      <c r="C183" s="434"/>
      <c r="D183" s="1230"/>
      <c r="E183" s="1230"/>
      <c r="F183" s="434"/>
      <c r="G183" s="1230"/>
      <c r="H183" s="1230"/>
      <c r="I183" s="434"/>
      <c r="J183" s="441"/>
      <c r="K183" s="434"/>
      <c r="L183" s="442"/>
      <c r="M183" s="439" t="str">
        <f t="shared" si="2"/>
        <v/>
      </c>
      <c r="N183" s="440" t="str">
        <f t="shared" si="3"/>
        <v/>
      </c>
      <c r="O183" s="434"/>
      <c r="Q183" s="425"/>
    </row>
    <row r="184" spans="1:17" x14ac:dyDescent="0.25">
      <c r="A184" s="425"/>
      <c r="C184" s="434"/>
      <c r="D184" s="1230"/>
      <c r="E184" s="1230"/>
      <c r="F184" s="434"/>
      <c r="G184" s="1230"/>
      <c r="H184" s="1230"/>
      <c r="I184" s="434"/>
      <c r="J184" s="441"/>
      <c r="K184" s="434"/>
      <c r="L184" s="442"/>
      <c r="M184" s="439" t="str">
        <f t="shared" si="2"/>
        <v/>
      </c>
      <c r="N184" s="440" t="str">
        <f t="shared" si="3"/>
        <v/>
      </c>
      <c r="O184" s="434"/>
      <c r="Q184" s="425"/>
    </row>
    <row r="185" spans="1:17" x14ac:dyDescent="0.25">
      <c r="A185" s="425"/>
      <c r="C185" s="434"/>
      <c r="D185" s="1230"/>
      <c r="E185" s="1230"/>
      <c r="F185" s="434"/>
      <c r="G185" s="1230"/>
      <c r="H185" s="1230"/>
      <c r="I185" s="434"/>
      <c r="J185" s="441"/>
      <c r="K185" s="434"/>
      <c r="L185" s="442"/>
      <c r="M185" s="439" t="str">
        <f t="shared" si="2"/>
        <v/>
      </c>
      <c r="N185" s="440" t="str">
        <f t="shared" si="3"/>
        <v/>
      </c>
      <c r="O185" s="434"/>
      <c r="Q185" s="425"/>
    </row>
    <row r="186" spans="1:17" x14ac:dyDescent="0.25">
      <c r="A186" s="425"/>
      <c r="C186" s="434"/>
      <c r="D186" s="1230"/>
      <c r="E186" s="1230"/>
      <c r="F186" s="434"/>
      <c r="G186" s="1230"/>
      <c r="H186" s="1230"/>
      <c r="I186" s="434"/>
      <c r="J186" s="441"/>
      <c r="K186" s="434"/>
      <c r="L186" s="442"/>
      <c r="M186" s="439" t="str">
        <f t="shared" si="2"/>
        <v/>
      </c>
      <c r="N186" s="440" t="str">
        <f t="shared" si="3"/>
        <v/>
      </c>
      <c r="O186" s="434"/>
      <c r="Q186" s="425"/>
    </row>
    <row r="187" spans="1:17" x14ac:dyDescent="0.25">
      <c r="A187" s="425"/>
      <c r="C187" s="434"/>
      <c r="D187" s="1230"/>
      <c r="E187" s="1230"/>
      <c r="F187" s="434"/>
      <c r="G187" s="1230"/>
      <c r="H187" s="1230"/>
      <c r="I187" s="434"/>
      <c r="J187" s="441"/>
      <c r="K187" s="434"/>
      <c r="L187" s="442"/>
      <c r="M187" s="439" t="str">
        <f t="shared" si="2"/>
        <v/>
      </c>
      <c r="N187" s="440" t="str">
        <f t="shared" si="3"/>
        <v/>
      </c>
      <c r="O187" s="434"/>
      <c r="Q187" s="425"/>
    </row>
    <row r="188" spans="1:17" x14ac:dyDescent="0.25">
      <c r="A188" s="425"/>
      <c r="C188" s="434"/>
      <c r="D188" s="1230"/>
      <c r="E188" s="1230"/>
      <c r="F188" s="434"/>
      <c r="G188" s="1230"/>
      <c r="H188" s="1230"/>
      <c r="I188" s="434"/>
      <c r="J188" s="441"/>
      <c r="K188" s="434"/>
      <c r="L188" s="442"/>
      <c r="M188" s="439" t="str">
        <f t="shared" si="2"/>
        <v/>
      </c>
      <c r="N188" s="440" t="str">
        <f t="shared" si="3"/>
        <v/>
      </c>
      <c r="O188" s="434"/>
      <c r="Q188" s="425"/>
    </row>
    <row r="189" spans="1:17" x14ac:dyDescent="0.25">
      <c r="A189" s="425"/>
      <c r="C189" s="434"/>
      <c r="D189" s="1230"/>
      <c r="E189" s="1230"/>
      <c r="F189" s="434"/>
      <c r="G189" s="1230"/>
      <c r="H189" s="1230"/>
      <c r="I189" s="434"/>
      <c r="J189" s="441"/>
      <c r="K189" s="434"/>
      <c r="L189" s="442"/>
      <c r="M189" s="439" t="str">
        <f t="shared" si="2"/>
        <v/>
      </c>
      <c r="N189" s="440" t="str">
        <f t="shared" si="3"/>
        <v/>
      </c>
      <c r="O189" s="434"/>
      <c r="Q189" s="425"/>
    </row>
    <row r="190" spans="1:17" x14ac:dyDescent="0.25">
      <c r="A190" s="425"/>
      <c r="C190" s="434"/>
      <c r="D190" s="1230"/>
      <c r="E190" s="1230"/>
      <c r="F190" s="434"/>
      <c r="G190" s="1230"/>
      <c r="H190" s="1230"/>
      <c r="I190" s="434"/>
      <c r="J190" s="441"/>
      <c r="K190" s="434"/>
      <c r="L190" s="442"/>
      <c r="M190" s="439" t="str">
        <f t="shared" si="2"/>
        <v/>
      </c>
      <c r="N190" s="440" t="str">
        <f t="shared" si="3"/>
        <v/>
      </c>
      <c r="O190" s="434"/>
      <c r="Q190" s="425"/>
    </row>
    <row r="191" spans="1:17" x14ac:dyDescent="0.25">
      <c r="A191" s="425"/>
      <c r="C191" s="434"/>
      <c r="D191" s="1230"/>
      <c r="E191" s="1230"/>
      <c r="F191" s="434"/>
      <c r="G191" s="1230"/>
      <c r="H191" s="1230"/>
      <c r="I191" s="434"/>
      <c r="J191" s="441"/>
      <c r="K191" s="434"/>
      <c r="L191" s="442"/>
      <c r="M191" s="439" t="str">
        <f t="shared" si="2"/>
        <v/>
      </c>
      <c r="N191" s="440" t="str">
        <f t="shared" si="3"/>
        <v/>
      </c>
      <c r="O191" s="434"/>
      <c r="Q191" s="425"/>
    </row>
    <row r="192" spans="1:17" x14ac:dyDescent="0.25">
      <c r="A192" s="425"/>
      <c r="C192" s="434"/>
      <c r="D192" s="1230"/>
      <c r="E192" s="1230"/>
      <c r="F192" s="434"/>
      <c r="G192" s="1230"/>
      <c r="H192" s="1230"/>
      <c r="I192" s="434"/>
      <c r="J192" s="441"/>
      <c r="K192" s="434"/>
      <c r="L192" s="442"/>
      <c r="M192" s="439" t="str">
        <f t="shared" si="2"/>
        <v/>
      </c>
      <c r="N192" s="440" t="str">
        <f t="shared" si="3"/>
        <v/>
      </c>
      <c r="O192" s="434"/>
      <c r="Q192" s="425"/>
    </row>
    <row r="193" spans="1:17" x14ac:dyDescent="0.25">
      <c r="A193" s="425"/>
      <c r="C193" s="434"/>
      <c r="D193" s="1230"/>
      <c r="E193" s="1230"/>
      <c r="F193" s="434"/>
      <c r="G193" s="1230"/>
      <c r="H193" s="1230"/>
      <c r="I193" s="434"/>
      <c r="J193" s="441"/>
      <c r="K193" s="434"/>
      <c r="L193" s="442"/>
      <c r="M193" s="439" t="str">
        <f t="shared" si="2"/>
        <v/>
      </c>
      <c r="N193" s="440" t="str">
        <f t="shared" si="3"/>
        <v/>
      </c>
      <c r="O193" s="434"/>
      <c r="Q193" s="425"/>
    </row>
    <row r="194" spans="1:17" x14ac:dyDescent="0.25">
      <c r="A194" s="425"/>
      <c r="C194" s="434"/>
      <c r="D194" s="1230"/>
      <c r="E194" s="1230"/>
      <c r="F194" s="434"/>
      <c r="G194" s="1230"/>
      <c r="H194" s="1230"/>
      <c r="I194" s="434"/>
      <c r="J194" s="441"/>
      <c r="K194" s="434"/>
      <c r="L194" s="442"/>
      <c r="M194" s="439" t="str">
        <f t="shared" si="2"/>
        <v/>
      </c>
      <c r="N194" s="440" t="str">
        <f t="shared" si="3"/>
        <v/>
      </c>
      <c r="O194" s="434"/>
      <c r="Q194" s="425"/>
    </row>
    <row r="195" spans="1:17" x14ac:dyDescent="0.25">
      <c r="A195" s="425"/>
      <c r="C195" s="434"/>
      <c r="D195" s="1230"/>
      <c r="E195" s="1230"/>
      <c r="F195" s="434"/>
      <c r="G195" s="1230"/>
      <c r="H195" s="1230"/>
      <c r="I195" s="434"/>
      <c r="J195" s="441"/>
      <c r="K195" s="434"/>
      <c r="L195" s="442"/>
      <c r="M195" s="439" t="str">
        <f t="shared" si="2"/>
        <v/>
      </c>
      <c r="N195" s="440" t="str">
        <f t="shared" si="3"/>
        <v/>
      </c>
      <c r="O195" s="434"/>
      <c r="Q195" s="425"/>
    </row>
    <row r="196" spans="1:17" x14ac:dyDescent="0.25">
      <c r="A196" s="425"/>
      <c r="C196" s="434"/>
      <c r="D196" s="1230"/>
      <c r="E196" s="1230"/>
      <c r="F196" s="434"/>
      <c r="G196" s="1230"/>
      <c r="H196" s="1230"/>
      <c r="I196" s="434"/>
      <c r="J196" s="441"/>
      <c r="K196" s="434"/>
      <c r="L196" s="442"/>
      <c r="M196" s="439" t="str">
        <f t="shared" si="2"/>
        <v/>
      </c>
      <c r="N196" s="440" t="str">
        <f t="shared" si="3"/>
        <v/>
      </c>
      <c r="O196" s="434"/>
      <c r="Q196" s="425"/>
    </row>
    <row r="197" spans="1:17" x14ac:dyDescent="0.25">
      <c r="A197" s="425"/>
      <c r="C197" s="434"/>
      <c r="D197" s="1230"/>
      <c r="E197" s="1230"/>
      <c r="F197" s="434"/>
      <c r="G197" s="1230"/>
      <c r="H197" s="1230"/>
      <c r="I197" s="434"/>
      <c r="J197" s="441"/>
      <c r="K197" s="434"/>
      <c r="L197" s="442"/>
      <c r="M197" s="439" t="str">
        <f t="shared" si="2"/>
        <v/>
      </c>
      <c r="N197" s="440" t="str">
        <f t="shared" si="3"/>
        <v/>
      </c>
      <c r="O197" s="434"/>
      <c r="Q197" s="425"/>
    </row>
    <row r="198" spans="1:17" x14ac:dyDescent="0.25">
      <c r="A198" s="425"/>
      <c r="C198" s="434"/>
      <c r="D198" s="1230"/>
      <c r="E198" s="1230"/>
      <c r="F198" s="434"/>
      <c r="G198" s="1230"/>
      <c r="H198" s="1230"/>
      <c r="I198" s="434"/>
      <c r="J198" s="441"/>
      <c r="K198" s="434"/>
      <c r="L198" s="442"/>
      <c r="M198" s="439" t="str">
        <f t="shared" ref="M198:M261" si="4">IF(K198="","", INDEX(CNTR_EFListSelected,MATCH(K198,CORSIA_FuelsList,0)))</f>
        <v/>
      </c>
      <c r="N198" s="440" t="str">
        <f t="shared" si="3"/>
        <v/>
      </c>
      <c r="O198" s="434"/>
      <c r="Q198" s="425"/>
    </row>
    <row r="199" spans="1:17" x14ac:dyDescent="0.25">
      <c r="A199" s="425"/>
      <c r="C199" s="434"/>
      <c r="D199" s="1230"/>
      <c r="E199" s="1230"/>
      <c r="F199" s="434"/>
      <c r="G199" s="1230"/>
      <c r="H199" s="1230"/>
      <c r="I199" s="434"/>
      <c r="J199" s="441"/>
      <c r="K199" s="434"/>
      <c r="L199" s="442"/>
      <c r="M199" s="439" t="str">
        <f t="shared" si="4"/>
        <v/>
      </c>
      <c r="N199" s="440" t="str">
        <f t="shared" ref="N199:N262" si="5">IF(COUNT(L199:M199)=2,L199*M199,"")</f>
        <v/>
      </c>
      <c r="O199" s="434"/>
      <c r="Q199" s="425"/>
    </row>
    <row r="200" spans="1:17" x14ac:dyDescent="0.25">
      <c r="A200" s="425"/>
      <c r="C200" s="434"/>
      <c r="D200" s="1230"/>
      <c r="E200" s="1230"/>
      <c r="F200" s="434"/>
      <c r="G200" s="1230"/>
      <c r="H200" s="1230"/>
      <c r="I200" s="434"/>
      <c r="J200" s="441"/>
      <c r="K200" s="434"/>
      <c r="L200" s="442"/>
      <c r="M200" s="439" t="str">
        <f t="shared" si="4"/>
        <v/>
      </c>
      <c r="N200" s="440" t="str">
        <f t="shared" si="5"/>
        <v/>
      </c>
      <c r="O200" s="434"/>
      <c r="Q200" s="425"/>
    </row>
    <row r="201" spans="1:17" x14ac:dyDescent="0.25">
      <c r="A201" s="425"/>
      <c r="C201" s="434"/>
      <c r="D201" s="1230"/>
      <c r="E201" s="1230"/>
      <c r="F201" s="434"/>
      <c r="G201" s="1230"/>
      <c r="H201" s="1230"/>
      <c r="I201" s="434"/>
      <c r="J201" s="441"/>
      <c r="K201" s="434"/>
      <c r="L201" s="442"/>
      <c r="M201" s="439" t="str">
        <f t="shared" si="4"/>
        <v/>
      </c>
      <c r="N201" s="440" t="str">
        <f t="shared" si="5"/>
        <v/>
      </c>
      <c r="O201" s="434"/>
      <c r="Q201" s="425"/>
    </row>
    <row r="202" spans="1:17" x14ac:dyDescent="0.25">
      <c r="A202" s="425"/>
      <c r="C202" s="434"/>
      <c r="D202" s="1230"/>
      <c r="E202" s="1230"/>
      <c r="F202" s="434"/>
      <c r="G202" s="1230"/>
      <c r="H202" s="1230"/>
      <c r="I202" s="434"/>
      <c r="J202" s="441"/>
      <c r="K202" s="434"/>
      <c r="L202" s="442"/>
      <c r="M202" s="439" t="str">
        <f t="shared" si="4"/>
        <v/>
      </c>
      <c r="N202" s="440" t="str">
        <f t="shared" si="5"/>
        <v/>
      </c>
      <c r="O202" s="434"/>
      <c r="Q202" s="425"/>
    </row>
    <row r="203" spans="1:17" x14ac:dyDescent="0.25">
      <c r="A203" s="425"/>
      <c r="C203" s="434"/>
      <c r="D203" s="1230"/>
      <c r="E203" s="1230"/>
      <c r="F203" s="434"/>
      <c r="G203" s="1230"/>
      <c r="H203" s="1230"/>
      <c r="I203" s="434"/>
      <c r="J203" s="441"/>
      <c r="K203" s="434"/>
      <c r="L203" s="442"/>
      <c r="M203" s="439" t="str">
        <f t="shared" si="4"/>
        <v/>
      </c>
      <c r="N203" s="440" t="str">
        <f t="shared" si="5"/>
        <v/>
      </c>
      <c r="O203" s="434"/>
      <c r="Q203" s="425"/>
    </row>
    <row r="204" spans="1:17" x14ac:dyDescent="0.25">
      <c r="A204" s="425"/>
      <c r="C204" s="434"/>
      <c r="D204" s="1230"/>
      <c r="E204" s="1230"/>
      <c r="F204" s="434"/>
      <c r="G204" s="1230"/>
      <c r="H204" s="1230"/>
      <c r="I204" s="434"/>
      <c r="J204" s="441"/>
      <c r="K204" s="434"/>
      <c r="L204" s="442"/>
      <c r="M204" s="439" t="str">
        <f t="shared" si="4"/>
        <v/>
      </c>
      <c r="N204" s="440" t="str">
        <f t="shared" si="5"/>
        <v/>
      </c>
      <c r="O204" s="434"/>
      <c r="Q204" s="425"/>
    </row>
    <row r="205" spans="1:17" x14ac:dyDescent="0.25">
      <c r="A205" s="425"/>
      <c r="C205" s="434"/>
      <c r="D205" s="1230"/>
      <c r="E205" s="1230"/>
      <c r="F205" s="434"/>
      <c r="G205" s="1230"/>
      <c r="H205" s="1230"/>
      <c r="I205" s="434"/>
      <c r="J205" s="441"/>
      <c r="K205" s="434"/>
      <c r="L205" s="442"/>
      <c r="M205" s="439" t="str">
        <f t="shared" si="4"/>
        <v/>
      </c>
      <c r="N205" s="440" t="str">
        <f t="shared" si="5"/>
        <v/>
      </c>
      <c r="O205" s="434"/>
      <c r="Q205" s="425"/>
    </row>
    <row r="206" spans="1:17" x14ac:dyDescent="0.25">
      <c r="A206" s="425"/>
      <c r="C206" s="434"/>
      <c r="D206" s="1230"/>
      <c r="E206" s="1230"/>
      <c r="F206" s="434"/>
      <c r="G206" s="1230"/>
      <c r="H206" s="1230"/>
      <c r="I206" s="434"/>
      <c r="J206" s="441"/>
      <c r="K206" s="434"/>
      <c r="L206" s="442"/>
      <c r="M206" s="439" t="str">
        <f t="shared" si="4"/>
        <v/>
      </c>
      <c r="N206" s="440" t="str">
        <f t="shared" si="5"/>
        <v/>
      </c>
      <c r="O206" s="434"/>
      <c r="Q206" s="425"/>
    </row>
    <row r="207" spans="1:17" x14ac:dyDescent="0.25">
      <c r="A207" s="425"/>
      <c r="C207" s="434"/>
      <c r="D207" s="1230"/>
      <c r="E207" s="1230"/>
      <c r="F207" s="434"/>
      <c r="G207" s="1230"/>
      <c r="H207" s="1230"/>
      <c r="I207" s="434"/>
      <c r="J207" s="441"/>
      <c r="K207" s="434"/>
      <c r="L207" s="442"/>
      <c r="M207" s="439" t="str">
        <f t="shared" si="4"/>
        <v/>
      </c>
      <c r="N207" s="440" t="str">
        <f t="shared" si="5"/>
        <v/>
      </c>
      <c r="O207" s="434"/>
      <c r="Q207" s="425"/>
    </row>
    <row r="208" spans="1:17" x14ac:dyDescent="0.25">
      <c r="A208" s="425"/>
      <c r="C208" s="434"/>
      <c r="D208" s="1230"/>
      <c r="E208" s="1230"/>
      <c r="F208" s="434"/>
      <c r="G208" s="1230"/>
      <c r="H208" s="1230"/>
      <c r="I208" s="434"/>
      <c r="J208" s="441"/>
      <c r="K208" s="434"/>
      <c r="L208" s="442"/>
      <c r="M208" s="439" t="str">
        <f t="shared" si="4"/>
        <v/>
      </c>
      <c r="N208" s="440" t="str">
        <f t="shared" si="5"/>
        <v/>
      </c>
      <c r="O208" s="434"/>
      <c r="Q208" s="425"/>
    </row>
    <row r="209" spans="1:17" x14ac:dyDescent="0.25">
      <c r="A209" s="425"/>
      <c r="C209" s="434"/>
      <c r="D209" s="1230"/>
      <c r="E209" s="1230"/>
      <c r="F209" s="434"/>
      <c r="G209" s="1230"/>
      <c r="H209" s="1230"/>
      <c r="I209" s="434"/>
      <c r="J209" s="441"/>
      <c r="K209" s="434"/>
      <c r="L209" s="442"/>
      <c r="M209" s="439" t="str">
        <f t="shared" si="4"/>
        <v/>
      </c>
      <c r="N209" s="440" t="str">
        <f t="shared" si="5"/>
        <v/>
      </c>
      <c r="O209" s="434"/>
      <c r="Q209" s="425"/>
    </row>
    <row r="210" spans="1:17" x14ac:dyDescent="0.25">
      <c r="A210" s="425"/>
      <c r="C210" s="434"/>
      <c r="D210" s="1230"/>
      <c r="E210" s="1230"/>
      <c r="F210" s="434"/>
      <c r="G210" s="1230"/>
      <c r="H210" s="1230"/>
      <c r="I210" s="434"/>
      <c r="J210" s="441"/>
      <c r="K210" s="434"/>
      <c r="L210" s="442"/>
      <c r="M210" s="439" t="str">
        <f t="shared" si="4"/>
        <v/>
      </c>
      <c r="N210" s="440" t="str">
        <f t="shared" si="5"/>
        <v/>
      </c>
      <c r="O210" s="434"/>
      <c r="Q210" s="425"/>
    </row>
    <row r="211" spans="1:17" x14ac:dyDescent="0.25">
      <c r="A211" s="425"/>
      <c r="C211" s="434"/>
      <c r="D211" s="1230"/>
      <c r="E211" s="1230"/>
      <c r="F211" s="434"/>
      <c r="G211" s="1230"/>
      <c r="H211" s="1230"/>
      <c r="I211" s="434"/>
      <c r="J211" s="441"/>
      <c r="K211" s="434"/>
      <c r="L211" s="442"/>
      <c r="M211" s="439" t="str">
        <f t="shared" si="4"/>
        <v/>
      </c>
      <c r="N211" s="440" t="str">
        <f t="shared" si="5"/>
        <v/>
      </c>
      <c r="O211" s="434"/>
      <c r="Q211" s="425"/>
    </row>
    <row r="212" spans="1:17" x14ac:dyDescent="0.25">
      <c r="A212" s="425"/>
      <c r="C212" s="434"/>
      <c r="D212" s="1230"/>
      <c r="E212" s="1230"/>
      <c r="F212" s="434"/>
      <c r="G212" s="1230"/>
      <c r="H212" s="1230"/>
      <c r="I212" s="434"/>
      <c r="J212" s="441"/>
      <c r="K212" s="434"/>
      <c r="L212" s="442"/>
      <c r="M212" s="439" t="str">
        <f t="shared" si="4"/>
        <v/>
      </c>
      <c r="N212" s="440" t="str">
        <f t="shared" si="5"/>
        <v/>
      </c>
      <c r="O212" s="434"/>
      <c r="Q212" s="425"/>
    </row>
    <row r="213" spans="1:17" x14ac:dyDescent="0.25">
      <c r="A213" s="425"/>
      <c r="C213" s="434"/>
      <c r="D213" s="1230"/>
      <c r="E213" s="1230"/>
      <c r="F213" s="434"/>
      <c r="G213" s="1230"/>
      <c r="H213" s="1230"/>
      <c r="I213" s="434"/>
      <c r="J213" s="441"/>
      <c r="K213" s="434"/>
      <c r="L213" s="442"/>
      <c r="M213" s="439" t="str">
        <f t="shared" si="4"/>
        <v/>
      </c>
      <c r="N213" s="440" t="str">
        <f t="shared" si="5"/>
        <v/>
      </c>
      <c r="O213" s="434"/>
      <c r="Q213" s="425"/>
    </row>
    <row r="214" spans="1:17" x14ac:dyDescent="0.25">
      <c r="A214" s="425"/>
      <c r="C214" s="434"/>
      <c r="D214" s="1230"/>
      <c r="E214" s="1230"/>
      <c r="F214" s="434"/>
      <c r="G214" s="1230"/>
      <c r="H214" s="1230"/>
      <c r="I214" s="434"/>
      <c r="J214" s="441"/>
      <c r="K214" s="434"/>
      <c r="L214" s="442"/>
      <c r="M214" s="439" t="str">
        <f t="shared" si="4"/>
        <v/>
      </c>
      <c r="N214" s="440" t="str">
        <f t="shared" si="5"/>
        <v/>
      </c>
      <c r="O214" s="434"/>
      <c r="Q214" s="425"/>
    </row>
    <row r="215" spans="1:17" x14ac:dyDescent="0.25">
      <c r="A215" s="425"/>
      <c r="C215" s="434"/>
      <c r="D215" s="1230"/>
      <c r="E215" s="1230"/>
      <c r="F215" s="434"/>
      <c r="G215" s="1230"/>
      <c r="H215" s="1230"/>
      <c r="I215" s="434"/>
      <c r="J215" s="441"/>
      <c r="K215" s="434"/>
      <c r="L215" s="442"/>
      <c r="M215" s="439" t="str">
        <f t="shared" si="4"/>
        <v/>
      </c>
      <c r="N215" s="440" t="str">
        <f t="shared" si="5"/>
        <v/>
      </c>
      <c r="O215" s="434"/>
      <c r="Q215" s="425"/>
    </row>
    <row r="216" spans="1:17" x14ac:dyDescent="0.25">
      <c r="A216" s="425"/>
      <c r="C216" s="434"/>
      <c r="D216" s="1230"/>
      <c r="E216" s="1230"/>
      <c r="F216" s="434"/>
      <c r="G216" s="1230"/>
      <c r="H216" s="1230"/>
      <c r="I216" s="434"/>
      <c r="J216" s="441"/>
      <c r="K216" s="434"/>
      <c r="L216" s="442"/>
      <c r="M216" s="439" t="str">
        <f t="shared" si="4"/>
        <v/>
      </c>
      <c r="N216" s="440" t="str">
        <f t="shared" si="5"/>
        <v/>
      </c>
      <c r="O216" s="434"/>
      <c r="Q216" s="425"/>
    </row>
    <row r="217" spans="1:17" x14ac:dyDescent="0.25">
      <c r="A217" s="425"/>
      <c r="C217" s="434"/>
      <c r="D217" s="1230"/>
      <c r="E217" s="1230"/>
      <c r="F217" s="434"/>
      <c r="G217" s="1230"/>
      <c r="H217" s="1230"/>
      <c r="I217" s="434"/>
      <c r="J217" s="441"/>
      <c r="K217" s="434"/>
      <c r="L217" s="442"/>
      <c r="M217" s="439" t="str">
        <f t="shared" si="4"/>
        <v/>
      </c>
      <c r="N217" s="440" t="str">
        <f t="shared" si="5"/>
        <v/>
      </c>
      <c r="O217" s="434"/>
      <c r="Q217" s="425"/>
    </row>
    <row r="218" spans="1:17" x14ac:dyDescent="0.25">
      <c r="A218" s="425"/>
      <c r="C218" s="434"/>
      <c r="D218" s="1230"/>
      <c r="E218" s="1230"/>
      <c r="F218" s="434"/>
      <c r="G218" s="1230"/>
      <c r="H218" s="1230"/>
      <c r="I218" s="434"/>
      <c r="J218" s="441"/>
      <c r="K218" s="434"/>
      <c r="L218" s="442"/>
      <c r="M218" s="439" t="str">
        <f t="shared" si="4"/>
        <v/>
      </c>
      <c r="N218" s="440" t="str">
        <f t="shared" si="5"/>
        <v/>
      </c>
      <c r="O218" s="434"/>
      <c r="Q218" s="425"/>
    </row>
    <row r="219" spans="1:17" x14ac:dyDescent="0.25">
      <c r="A219" s="425"/>
      <c r="C219" s="434"/>
      <c r="D219" s="1230"/>
      <c r="E219" s="1230"/>
      <c r="F219" s="434"/>
      <c r="G219" s="1230"/>
      <c r="H219" s="1230"/>
      <c r="I219" s="434"/>
      <c r="J219" s="441"/>
      <c r="K219" s="434"/>
      <c r="L219" s="442"/>
      <c r="M219" s="439" t="str">
        <f t="shared" si="4"/>
        <v/>
      </c>
      <c r="N219" s="440" t="str">
        <f t="shared" si="5"/>
        <v/>
      </c>
      <c r="O219" s="434"/>
      <c r="Q219" s="425"/>
    </row>
    <row r="220" spans="1:17" x14ac:dyDescent="0.25">
      <c r="A220" s="425"/>
      <c r="C220" s="434"/>
      <c r="D220" s="1230"/>
      <c r="E220" s="1230"/>
      <c r="F220" s="434"/>
      <c r="G220" s="1230"/>
      <c r="H220" s="1230"/>
      <c r="I220" s="434"/>
      <c r="J220" s="441"/>
      <c r="K220" s="434"/>
      <c r="L220" s="442"/>
      <c r="M220" s="439" t="str">
        <f t="shared" si="4"/>
        <v/>
      </c>
      <c r="N220" s="440" t="str">
        <f t="shared" si="5"/>
        <v/>
      </c>
      <c r="O220" s="434"/>
      <c r="Q220" s="425"/>
    </row>
    <row r="221" spans="1:17" x14ac:dyDescent="0.25">
      <c r="A221" s="425"/>
      <c r="C221" s="434"/>
      <c r="D221" s="1230"/>
      <c r="E221" s="1230"/>
      <c r="F221" s="434"/>
      <c r="G221" s="1230"/>
      <c r="H221" s="1230"/>
      <c r="I221" s="434"/>
      <c r="J221" s="441"/>
      <c r="K221" s="434"/>
      <c r="L221" s="442"/>
      <c r="M221" s="439" t="str">
        <f t="shared" si="4"/>
        <v/>
      </c>
      <c r="N221" s="440" t="str">
        <f t="shared" si="5"/>
        <v/>
      </c>
      <c r="O221" s="434"/>
      <c r="Q221" s="425"/>
    </row>
    <row r="222" spans="1:17" x14ac:dyDescent="0.25">
      <c r="A222" s="425"/>
      <c r="C222" s="434"/>
      <c r="D222" s="1230"/>
      <c r="E222" s="1230"/>
      <c r="F222" s="434"/>
      <c r="G222" s="1230"/>
      <c r="H222" s="1230"/>
      <c r="I222" s="434"/>
      <c r="J222" s="441"/>
      <c r="K222" s="434"/>
      <c r="L222" s="442"/>
      <c r="M222" s="439" t="str">
        <f t="shared" si="4"/>
        <v/>
      </c>
      <c r="N222" s="440" t="str">
        <f t="shared" si="5"/>
        <v/>
      </c>
      <c r="O222" s="434"/>
      <c r="Q222" s="425"/>
    </row>
    <row r="223" spans="1:17" x14ac:dyDescent="0.25">
      <c r="A223" s="425"/>
      <c r="C223" s="434"/>
      <c r="D223" s="1230"/>
      <c r="E223" s="1230"/>
      <c r="F223" s="434"/>
      <c r="G223" s="1230"/>
      <c r="H223" s="1230"/>
      <c r="I223" s="434"/>
      <c r="J223" s="441"/>
      <c r="K223" s="434"/>
      <c r="L223" s="442"/>
      <c r="M223" s="439" t="str">
        <f t="shared" si="4"/>
        <v/>
      </c>
      <c r="N223" s="440" t="str">
        <f t="shared" si="5"/>
        <v/>
      </c>
      <c r="O223" s="434"/>
      <c r="Q223" s="425"/>
    </row>
    <row r="224" spans="1:17" x14ac:dyDescent="0.25">
      <c r="A224" s="425"/>
      <c r="C224" s="434"/>
      <c r="D224" s="1230"/>
      <c r="E224" s="1230"/>
      <c r="F224" s="434"/>
      <c r="G224" s="1230"/>
      <c r="H224" s="1230"/>
      <c r="I224" s="434"/>
      <c r="J224" s="441"/>
      <c r="K224" s="434"/>
      <c r="L224" s="442"/>
      <c r="M224" s="439" t="str">
        <f t="shared" si="4"/>
        <v/>
      </c>
      <c r="N224" s="440" t="str">
        <f t="shared" si="5"/>
        <v/>
      </c>
      <c r="O224" s="434"/>
      <c r="Q224" s="425"/>
    </row>
    <row r="225" spans="1:17" x14ac:dyDescent="0.25">
      <c r="A225" s="425"/>
      <c r="C225" s="434"/>
      <c r="D225" s="1230"/>
      <c r="E225" s="1230"/>
      <c r="F225" s="434"/>
      <c r="G225" s="1230"/>
      <c r="H225" s="1230"/>
      <c r="I225" s="434"/>
      <c r="J225" s="441"/>
      <c r="K225" s="434"/>
      <c r="L225" s="442"/>
      <c r="M225" s="439" t="str">
        <f t="shared" si="4"/>
        <v/>
      </c>
      <c r="N225" s="440" t="str">
        <f t="shared" si="5"/>
        <v/>
      </c>
      <c r="O225" s="434"/>
      <c r="Q225" s="425"/>
    </row>
    <row r="226" spans="1:17" x14ac:dyDescent="0.25">
      <c r="A226" s="425"/>
      <c r="C226" s="434"/>
      <c r="D226" s="1230"/>
      <c r="E226" s="1230"/>
      <c r="F226" s="434"/>
      <c r="G226" s="1230"/>
      <c r="H226" s="1230"/>
      <c r="I226" s="434"/>
      <c r="J226" s="441"/>
      <c r="K226" s="434"/>
      <c r="L226" s="442"/>
      <c r="M226" s="439" t="str">
        <f t="shared" si="4"/>
        <v/>
      </c>
      <c r="N226" s="440" t="str">
        <f t="shared" si="5"/>
        <v/>
      </c>
      <c r="O226" s="434"/>
      <c r="Q226" s="425"/>
    </row>
    <row r="227" spans="1:17" x14ac:dyDescent="0.25">
      <c r="A227" s="425"/>
      <c r="C227" s="434"/>
      <c r="D227" s="1230"/>
      <c r="E227" s="1230"/>
      <c r="F227" s="434"/>
      <c r="G227" s="1230"/>
      <c r="H227" s="1230"/>
      <c r="I227" s="434"/>
      <c r="J227" s="441"/>
      <c r="K227" s="434"/>
      <c r="L227" s="442"/>
      <c r="M227" s="439" t="str">
        <f t="shared" si="4"/>
        <v/>
      </c>
      <c r="N227" s="440" t="str">
        <f t="shared" si="5"/>
        <v/>
      </c>
      <c r="O227" s="434"/>
      <c r="Q227" s="425"/>
    </row>
    <row r="228" spans="1:17" x14ac:dyDescent="0.25">
      <c r="A228" s="425"/>
      <c r="C228" s="434"/>
      <c r="D228" s="1230"/>
      <c r="E228" s="1230"/>
      <c r="F228" s="434"/>
      <c r="G228" s="1230"/>
      <c r="H228" s="1230"/>
      <c r="I228" s="434"/>
      <c r="J228" s="441"/>
      <c r="K228" s="434"/>
      <c r="L228" s="442"/>
      <c r="M228" s="439" t="str">
        <f t="shared" si="4"/>
        <v/>
      </c>
      <c r="N228" s="440" t="str">
        <f t="shared" si="5"/>
        <v/>
      </c>
      <c r="O228" s="434"/>
      <c r="Q228" s="425"/>
    </row>
    <row r="229" spans="1:17" x14ac:dyDescent="0.25">
      <c r="A229" s="425"/>
      <c r="C229" s="434"/>
      <c r="D229" s="1230"/>
      <c r="E229" s="1230"/>
      <c r="F229" s="434"/>
      <c r="G229" s="1230"/>
      <c r="H229" s="1230"/>
      <c r="I229" s="434"/>
      <c r="J229" s="441"/>
      <c r="K229" s="434"/>
      <c r="L229" s="442"/>
      <c r="M229" s="439" t="str">
        <f t="shared" si="4"/>
        <v/>
      </c>
      <c r="N229" s="440" t="str">
        <f t="shared" si="5"/>
        <v/>
      </c>
      <c r="O229" s="434"/>
      <c r="Q229" s="425"/>
    </row>
    <row r="230" spans="1:17" x14ac:dyDescent="0.25">
      <c r="A230" s="425"/>
      <c r="C230" s="434"/>
      <c r="D230" s="1230"/>
      <c r="E230" s="1230"/>
      <c r="F230" s="434"/>
      <c r="G230" s="1230"/>
      <c r="H230" s="1230"/>
      <c r="I230" s="434"/>
      <c r="J230" s="441"/>
      <c r="K230" s="434"/>
      <c r="L230" s="442"/>
      <c r="M230" s="439" t="str">
        <f t="shared" si="4"/>
        <v/>
      </c>
      <c r="N230" s="440" t="str">
        <f t="shared" si="5"/>
        <v/>
      </c>
      <c r="O230" s="434"/>
      <c r="Q230" s="425"/>
    </row>
    <row r="231" spans="1:17" x14ac:dyDescent="0.25">
      <c r="A231" s="425"/>
      <c r="C231" s="434"/>
      <c r="D231" s="1230"/>
      <c r="E231" s="1230"/>
      <c r="F231" s="434"/>
      <c r="G231" s="1230"/>
      <c r="H231" s="1230"/>
      <c r="I231" s="434"/>
      <c r="J231" s="441"/>
      <c r="K231" s="434"/>
      <c r="L231" s="442"/>
      <c r="M231" s="439" t="str">
        <f t="shared" si="4"/>
        <v/>
      </c>
      <c r="N231" s="440" t="str">
        <f t="shared" si="5"/>
        <v/>
      </c>
      <c r="O231" s="434"/>
      <c r="Q231" s="425"/>
    </row>
    <row r="232" spans="1:17" x14ac:dyDescent="0.25">
      <c r="A232" s="425"/>
      <c r="C232" s="434"/>
      <c r="D232" s="1230"/>
      <c r="E232" s="1230"/>
      <c r="F232" s="434"/>
      <c r="G232" s="1230"/>
      <c r="H232" s="1230"/>
      <c r="I232" s="434"/>
      <c r="J232" s="441"/>
      <c r="K232" s="434"/>
      <c r="L232" s="442"/>
      <c r="M232" s="439" t="str">
        <f t="shared" si="4"/>
        <v/>
      </c>
      <c r="N232" s="440" t="str">
        <f t="shared" si="5"/>
        <v/>
      </c>
      <c r="O232" s="434"/>
      <c r="Q232" s="425"/>
    </row>
    <row r="233" spans="1:17" x14ac:dyDescent="0.25">
      <c r="A233" s="425"/>
      <c r="C233" s="434"/>
      <c r="D233" s="1230"/>
      <c r="E233" s="1230"/>
      <c r="F233" s="434"/>
      <c r="G233" s="1230"/>
      <c r="H233" s="1230"/>
      <c r="I233" s="434"/>
      <c r="J233" s="441"/>
      <c r="K233" s="434"/>
      <c r="L233" s="442"/>
      <c r="M233" s="439" t="str">
        <f t="shared" si="4"/>
        <v/>
      </c>
      <c r="N233" s="440" t="str">
        <f t="shared" si="5"/>
        <v/>
      </c>
      <c r="O233" s="434"/>
      <c r="Q233" s="425"/>
    </row>
    <row r="234" spans="1:17" x14ac:dyDescent="0.25">
      <c r="A234" s="425"/>
      <c r="C234" s="434"/>
      <c r="D234" s="1230"/>
      <c r="E234" s="1230"/>
      <c r="F234" s="434"/>
      <c r="G234" s="1230"/>
      <c r="H234" s="1230"/>
      <c r="I234" s="434"/>
      <c r="J234" s="441"/>
      <c r="K234" s="434"/>
      <c r="L234" s="442"/>
      <c r="M234" s="439" t="str">
        <f t="shared" si="4"/>
        <v/>
      </c>
      <c r="N234" s="440" t="str">
        <f t="shared" si="5"/>
        <v/>
      </c>
      <c r="O234" s="434"/>
      <c r="Q234" s="425"/>
    </row>
    <row r="235" spans="1:17" x14ac:dyDescent="0.25">
      <c r="A235" s="425"/>
      <c r="C235" s="434"/>
      <c r="D235" s="1230"/>
      <c r="E235" s="1230"/>
      <c r="F235" s="434"/>
      <c r="G235" s="1230"/>
      <c r="H235" s="1230"/>
      <c r="I235" s="434"/>
      <c r="J235" s="441"/>
      <c r="K235" s="434"/>
      <c r="L235" s="442"/>
      <c r="M235" s="439" t="str">
        <f t="shared" si="4"/>
        <v/>
      </c>
      <c r="N235" s="440" t="str">
        <f t="shared" si="5"/>
        <v/>
      </c>
      <c r="O235" s="434"/>
      <c r="Q235" s="425"/>
    </row>
    <row r="236" spans="1:17" x14ac:dyDescent="0.25">
      <c r="A236" s="425"/>
      <c r="C236" s="434"/>
      <c r="D236" s="1230"/>
      <c r="E236" s="1230"/>
      <c r="F236" s="434"/>
      <c r="G236" s="1230"/>
      <c r="H236" s="1230"/>
      <c r="I236" s="434"/>
      <c r="J236" s="441"/>
      <c r="K236" s="434"/>
      <c r="L236" s="442"/>
      <c r="M236" s="439" t="str">
        <f t="shared" si="4"/>
        <v/>
      </c>
      <c r="N236" s="440" t="str">
        <f t="shared" si="5"/>
        <v/>
      </c>
      <c r="O236" s="434"/>
      <c r="Q236" s="425"/>
    </row>
    <row r="237" spans="1:17" x14ac:dyDescent="0.25">
      <c r="A237" s="425"/>
      <c r="C237" s="434"/>
      <c r="D237" s="1230"/>
      <c r="E237" s="1230"/>
      <c r="F237" s="434"/>
      <c r="G237" s="1230"/>
      <c r="H237" s="1230"/>
      <c r="I237" s="434"/>
      <c r="J237" s="441"/>
      <c r="K237" s="434"/>
      <c r="L237" s="442"/>
      <c r="M237" s="439" t="str">
        <f t="shared" si="4"/>
        <v/>
      </c>
      <c r="N237" s="440" t="str">
        <f t="shared" si="5"/>
        <v/>
      </c>
      <c r="O237" s="434"/>
      <c r="Q237" s="425"/>
    </row>
    <row r="238" spans="1:17" x14ac:dyDescent="0.25">
      <c r="A238" s="425"/>
      <c r="C238" s="434"/>
      <c r="D238" s="1230"/>
      <c r="E238" s="1230"/>
      <c r="F238" s="434"/>
      <c r="G238" s="1230"/>
      <c r="H238" s="1230"/>
      <c r="I238" s="434"/>
      <c r="J238" s="441"/>
      <c r="K238" s="434"/>
      <c r="L238" s="442"/>
      <c r="M238" s="439" t="str">
        <f t="shared" si="4"/>
        <v/>
      </c>
      <c r="N238" s="440" t="str">
        <f t="shared" si="5"/>
        <v/>
      </c>
      <c r="O238" s="434"/>
      <c r="Q238" s="425"/>
    </row>
    <row r="239" spans="1:17" x14ac:dyDescent="0.25">
      <c r="A239" s="425"/>
      <c r="C239" s="434"/>
      <c r="D239" s="1230"/>
      <c r="E239" s="1230"/>
      <c r="F239" s="434"/>
      <c r="G239" s="1230"/>
      <c r="H239" s="1230"/>
      <c r="I239" s="434"/>
      <c r="J239" s="441"/>
      <c r="K239" s="434"/>
      <c r="L239" s="442"/>
      <c r="M239" s="439" t="str">
        <f t="shared" si="4"/>
        <v/>
      </c>
      <c r="N239" s="440" t="str">
        <f t="shared" si="5"/>
        <v/>
      </c>
      <c r="O239" s="434"/>
      <c r="Q239" s="425"/>
    </row>
    <row r="240" spans="1:17" x14ac:dyDescent="0.25">
      <c r="A240" s="425"/>
      <c r="C240" s="434"/>
      <c r="D240" s="1230"/>
      <c r="E240" s="1230"/>
      <c r="F240" s="434"/>
      <c r="G240" s="1230"/>
      <c r="H240" s="1230"/>
      <c r="I240" s="434"/>
      <c r="J240" s="441"/>
      <c r="K240" s="434"/>
      <c r="L240" s="442"/>
      <c r="M240" s="439" t="str">
        <f t="shared" si="4"/>
        <v/>
      </c>
      <c r="N240" s="440" t="str">
        <f t="shared" si="5"/>
        <v/>
      </c>
      <c r="O240" s="434"/>
      <c r="Q240" s="425"/>
    </row>
    <row r="241" spans="1:17" x14ac:dyDescent="0.25">
      <c r="A241" s="425"/>
      <c r="C241" s="434"/>
      <c r="D241" s="1230"/>
      <c r="E241" s="1230"/>
      <c r="F241" s="434"/>
      <c r="G241" s="1230"/>
      <c r="H241" s="1230"/>
      <c r="I241" s="434"/>
      <c r="J241" s="441"/>
      <c r="K241" s="434"/>
      <c r="L241" s="442"/>
      <c r="M241" s="439" t="str">
        <f t="shared" si="4"/>
        <v/>
      </c>
      <c r="N241" s="440" t="str">
        <f t="shared" si="5"/>
        <v/>
      </c>
      <c r="O241" s="434"/>
      <c r="Q241" s="425"/>
    </row>
    <row r="242" spans="1:17" x14ac:dyDescent="0.25">
      <c r="A242" s="425"/>
      <c r="C242" s="434"/>
      <c r="D242" s="1230"/>
      <c r="E242" s="1230"/>
      <c r="F242" s="434"/>
      <c r="G242" s="1230"/>
      <c r="H242" s="1230"/>
      <c r="I242" s="434"/>
      <c r="J242" s="441"/>
      <c r="K242" s="434"/>
      <c r="L242" s="442"/>
      <c r="M242" s="439" t="str">
        <f t="shared" si="4"/>
        <v/>
      </c>
      <c r="N242" s="440" t="str">
        <f t="shared" si="5"/>
        <v/>
      </c>
      <c r="O242" s="434"/>
      <c r="Q242" s="425"/>
    </row>
    <row r="243" spans="1:17" x14ac:dyDescent="0.25">
      <c r="A243" s="425"/>
      <c r="C243" s="434"/>
      <c r="D243" s="1230"/>
      <c r="E243" s="1230"/>
      <c r="F243" s="434"/>
      <c r="G243" s="1230"/>
      <c r="H243" s="1230"/>
      <c r="I243" s="434"/>
      <c r="J243" s="441"/>
      <c r="K243" s="434"/>
      <c r="L243" s="442"/>
      <c r="M243" s="439" t="str">
        <f t="shared" si="4"/>
        <v/>
      </c>
      <c r="N243" s="440" t="str">
        <f t="shared" si="5"/>
        <v/>
      </c>
      <c r="O243" s="434"/>
      <c r="Q243" s="425"/>
    </row>
    <row r="244" spans="1:17" x14ac:dyDescent="0.25">
      <c r="A244" s="425"/>
      <c r="C244" s="434"/>
      <c r="D244" s="1230"/>
      <c r="E244" s="1230"/>
      <c r="F244" s="434"/>
      <c r="G244" s="1230"/>
      <c r="H244" s="1230"/>
      <c r="I244" s="434"/>
      <c r="J244" s="441"/>
      <c r="K244" s="434"/>
      <c r="L244" s="442"/>
      <c r="M244" s="439" t="str">
        <f t="shared" si="4"/>
        <v/>
      </c>
      <c r="N244" s="440" t="str">
        <f t="shared" si="5"/>
        <v/>
      </c>
      <c r="O244" s="434"/>
      <c r="Q244" s="425"/>
    </row>
    <row r="245" spans="1:17" x14ac:dyDescent="0.25">
      <c r="A245" s="425"/>
      <c r="C245" s="434"/>
      <c r="D245" s="1230"/>
      <c r="E245" s="1230"/>
      <c r="F245" s="434"/>
      <c r="G245" s="1230"/>
      <c r="H245" s="1230"/>
      <c r="I245" s="434"/>
      <c r="J245" s="441"/>
      <c r="K245" s="434"/>
      <c r="L245" s="442"/>
      <c r="M245" s="439" t="str">
        <f t="shared" si="4"/>
        <v/>
      </c>
      <c r="N245" s="440" t="str">
        <f t="shared" si="5"/>
        <v/>
      </c>
      <c r="O245" s="434"/>
      <c r="Q245" s="425"/>
    </row>
    <row r="246" spans="1:17" x14ac:dyDescent="0.25">
      <c r="A246" s="425"/>
      <c r="C246" s="434"/>
      <c r="D246" s="1230"/>
      <c r="E246" s="1230"/>
      <c r="F246" s="434"/>
      <c r="G246" s="1230"/>
      <c r="H246" s="1230"/>
      <c r="I246" s="434"/>
      <c r="J246" s="441"/>
      <c r="K246" s="434"/>
      <c r="L246" s="442"/>
      <c r="M246" s="439" t="str">
        <f t="shared" si="4"/>
        <v/>
      </c>
      <c r="N246" s="440" t="str">
        <f t="shared" si="5"/>
        <v/>
      </c>
      <c r="O246" s="434"/>
      <c r="Q246" s="425"/>
    </row>
    <row r="247" spans="1:17" x14ac:dyDescent="0.25">
      <c r="A247" s="425"/>
      <c r="C247" s="434"/>
      <c r="D247" s="1230"/>
      <c r="E247" s="1230"/>
      <c r="F247" s="434"/>
      <c r="G247" s="1230"/>
      <c r="H247" s="1230"/>
      <c r="I247" s="434"/>
      <c r="J247" s="441"/>
      <c r="K247" s="434"/>
      <c r="L247" s="442"/>
      <c r="M247" s="439" t="str">
        <f t="shared" si="4"/>
        <v/>
      </c>
      <c r="N247" s="440" t="str">
        <f t="shared" si="5"/>
        <v/>
      </c>
      <c r="O247" s="434"/>
      <c r="Q247" s="425"/>
    </row>
    <row r="248" spans="1:17" x14ac:dyDescent="0.25">
      <c r="A248" s="425"/>
      <c r="C248" s="434"/>
      <c r="D248" s="1230"/>
      <c r="E248" s="1230"/>
      <c r="F248" s="434"/>
      <c r="G248" s="1230"/>
      <c r="H248" s="1230"/>
      <c r="I248" s="434"/>
      <c r="J248" s="441"/>
      <c r="K248" s="434"/>
      <c r="L248" s="442"/>
      <c r="M248" s="439" t="str">
        <f t="shared" si="4"/>
        <v/>
      </c>
      <c r="N248" s="440" t="str">
        <f t="shared" si="5"/>
        <v/>
      </c>
      <c r="O248" s="434"/>
      <c r="Q248" s="425"/>
    </row>
    <row r="249" spans="1:17" x14ac:dyDescent="0.25">
      <c r="A249" s="425"/>
      <c r="C249" s="434"/>
      <c r="D249" s="1230"/>
      <c r="E249" s="1230"/>
      <c r="F249" s="434"/>
      <c r="G249" s="1230"/>
      <c r="H249" s="1230"/>
      <c r="I249" s="434"/>
      <c r="J249" s="441"/>
      <c r="K249" s="434"/>
      <c r="L249" s="442"/>
      <c r="M249" s="439" t="str">
        <f t="shared" si="4"/>
        <v/>
      </c>
      <c r="N249" s="440" t="str">
        <f t="shared" si="5"/>
        <v/>
      </c>
      <c r="O249" s="434"/>
      <c r="Q249" s="425"/>
    </row>
    <row r="250" spans="1:17" x14ac:dyDescent="0.25">
      <c r="A250" s="425"/>
      <c r="C250" s="434"/>
      <c r="D250" s="1230"/>
      <c r="E250" s="1230"/>
      <c r="F250" s="434"/>
      <c r="G250" s="1230"/>
      <c r="H250" s="1230"/>
      <c r="I250" s="434"/>
      <c r="J250" s="441"/>
      <c r="K250" s="434"/>
      <c r="L250" s="442"/>
      <c r="M250" s="439" t="str">
        <f t="shared" si="4"/>
        <v/>
      </c>
      <c r="N250" s="440" t="str">
        <f t="shared" si="5"/>
        <v/>
      </c>
      <c r="O250" s="434"/>
      <c r="Q250" s="425"/>
    </row>
    <row r="251" spans="1:17" x14ac:dyDescent="0.25">
      <c r="A251" s="425"/>
      <c r="C251" s="434"/>
      <c r="D251" s="1230"/>
      <c r="E251" s="1230"/>
      <c r="F251" s="434"/>
      <c r="G251" s="1230"/>
      <c r="H251" s="1230"/>
      <c r="I251" s="434"/>
      <c r="J251" s="441"/>
      <c r="K251" s="434"/>
      <c r="L251" s="442"/>
      <c r="M251" s="439" t="str">
        <f t="shared" si="4"/>
        <v/>
      </c>
      <c r="N251" s="440" t="str">
        <f t="shared" si="5"/>
        <v/>
      </c>
      <c r="O251" s="434"/>
      <c r="Q251" s="425"/>
    </row>
    <row r="252" spans="1:17" x14ac:dyDescent="0.25">
      <c r="A252" s="425"/>
      <c r="C252" s="434"/>
      <c r="D252" s="1230"/>
      <c r="E252" s="1230"/>
      <c r="F252" s="434"/>
      <c r="G252" s="1230"/>
      <c r="H252" s="1230"/>
      <c r="I252" s="434"/>
      <c r="J252" s="441"/>
      <c r="K252" s="434"/>
      <c r="L252" s="442"/>
      <c r="M252" s="439" t="str">
        <f t="shared" si="4"/>
        <v/>
      </c>
      <c r="N252" s="440" t="str">
        <f t="shared" si="5"/>
        <v/>
      </c>
      <c r="O252" s="434"/>
      <c r="Q252" s="425"/>
    </row>
    <row r="253" spans="1:17" x14ac:dyDescent="0.25">
      <c r="A253" s="425"/>
      <c r="C253" s="434"/>
      <c r="D253" s="1230"/>
      <c r="E253" s="1230"/>
      <c r="F253" s="434"/>
      <c r="G253" s="1230"/>
      <c r="H253" s="1230"/>
      <c r="I253" s="434"/>
      <c r="J253" s="441"/>
      <c r="K253" s="434"/>
      <c r="L253" s="442"/>
      <c r="M253" s="439" t="str">
        <f t="shared" si="4"/>
        <v/>
      </c>
      <c r="N253" s="440" t="str">
        <f t="shared" si="5"/>
        <v/>
      </c>
      <c r="O253" s="434"/>
      <c r="Q253" s="425"/>
    </row>
    <row r="254" spans="1:17" x14ac:dyDescent="0.25">
      <c r="A254" s="425"/>
      <c r="C254" s="434"/>
      <c r="D254" s="1230"/>
      <c r="E254" s="1230"/>
      <c r="F254" s="434"/>
      <c r="G254" s="1230"/>
      <c r="H254" s="1230"/>
      <c r="I254" s="434"/>
      <c r="J254" s="441"/>
      <c r="K254" s="434"/>
      <c r="L254" s="442"/>
      <c r="M254" s="439" t="str">
        <f t="shared" si="4"/>
        <v/>
      </c>
      <c r="N254" s="440" t="str">
        <f t="shared" si="5"/>
        <v/>
      </c>
      <c r="O254" s="434"/>
      <c r="Q254" s="425"/>
    </row>
    <row r="255" spans="1:17" x14ac:dyDescent="0.25">
      <c r="A255" s="425"/>
      <c r="C255" s="434"/>
      <c r="D255" s="1230"/>
      <c r="E255" s="1230"/>
      <c r="F255" s="434"/>
      <c r="G255" s="1230"/>
      <c r="H255" s="1230"/>
      <c r="I255" s="434"/>
      <c r="J255" s="441"/>
      <c r="K255" s="434"/>
      <c r="L255" s="442"/>
      <c r="M255" s="439" t="str">
        <f t="shared" si="4"/>
        <v/>
      </c>
      <c r="N255" s="440" t="str">
        <f t="shared" si="5"/>
        <v/>
      </c>
      <c r="O255" s="434"/>
      <c r="Q255" s="425"/>
    </row>
    <row r="256" spans="1:17" x14ac:dyDescent="0.25">
      <c r="A256" s="425"/>
      <c r="C256" s="434"/>
      <c r="D256" s="1230"/>
      <c r="E256" s="1230"/>
      <c r="F256" s="434"/>
      <c r="G256" s="1230"/>
      <c r="H256" s="1230"/>
      <c r="I256" s="434"/>
      <c r="J256" s="441"/>
      <c r="K256" s="434"/>
      <c r="L256" s="442"/>
      <c r="M256" s="439" t="str">
        <f t="shared" si="4"/>
        <v/>
      </c>
      <c r="N256" s="440" t="str">
        <f t="shared" si="5"/>
        <v/>
      </c>
      <c r="O256" s="434"/>
      <c r="Q256" s="425"/>
    </row>
    <row r="257" spans="1:17" x14ac:dyDescent="0.25">
      <c r="A257" s="425"/>
      <c r="C257" s="434"/>
      <c r="D257" s="1230"/>
      <c r="E257" s="1230"/>
      <c r="F257" s="434"/>
      <c r="G257" s="1230"/>
      <c r="H257" s="1230"/>
      <c r="I257" s="434"/>
      <c r="J257" s="441"/>
      <c r="K257" s="434"/>
      <c r="L257" s="442"/>
      <c r="M257" s="439" t="str">
        <f t="shared" si="4"/>
        <v/>
      </c>
      <c r="N257" s="440" t="str">
        <f t="shared" si="5"/>
        <v/>
      </c>
      <c r="O257" s="434"/>
      <c r="Q257" s="425"/>
    </row>
    <row r="258" spans="1:17" x14ac:dyDescent="0.25">
      <c r="A258" s="425"/>
      <c r="C258" s="434"/>
      <c r="D258" s="1230"/>
      <c r="E258" s="1230"/>
      <c r="F258" s="434"/>
      <c r="G258" s="1230"/>
      <c r="H258" s="1230"/>
      <c r="I258" s="434"/>
      <c r="J258" s="441"/>
      <c r="K258" s="434"/>
      <c r="L258" s="442"/>
      <c r="M258" s="439" t="str">
        <f t="shared" si="4"/>
        <v/>
      </c>
      <c r="N258" s="440" t="str">
        <f t="shared" si="5"/>
        <v/>
      </c>
      <c r="O258" s="434"/>
      <c r="Q258" s="425"/>
    </row>
    <row r="259" spans="1:17" x14ac:dyDescent="0.25">
      <c r="A259" s="425"/>
      <c r="C259" s="434"/>
      <c r="D259" s="1230"/>
      <c r="E259" s="1230"/>
      <c r="F259" s="434"/>
      <c r="G259" s="1230"/>
      <c r="H259" s="1230"/>
      <c r="I259" s="434"/>
      <c r="J259" s="441"/>
      <c r="K259" s="434"/>
      <c r="L259" s="442"/>
      <c r="M259" s="439" t="str">
        <f t="shared" si="4"/>
        <v/>
      </c>
      <c r="N259" s="440" t="str">
        <f t="shared" si="5"/>
        <v/>
      </c>
      <c r="O259" s="434"/>
      <c r="Q259" s="425"/>
    </row>
    <row r="260" spans="1:17" x14ac:dyDescent="0.25">
      <c r="A260" s="425"/>
      <c r="C260" s="434"/>
      <c r="D260" s="1230"/>
      <c r="E260" s="1230"/>
      <c r="F260" s="434"/>
      <c r="G260" s="1230"/>
      <c r="H260" s="1230"/>
      <c r="I260" s="434"/>
      <c r="J260" s="441"/>
      <c r="K260" s="434"/>
      <c r="L260" s="442"/>
      <c r="M260" s="439" t="str">
        <f t="shared" si="4"/>
        <v/>
      </c>
      <c r="N260" s="440" t="str">
        <f t="shared" si="5"/>
        <v/>
      </c>
      <c r="O260" s="434"/>
      <c r="Q260" s="425"/>
    </row>
    <row r="261" spans="1:17" x14ac:dyDescent="0.25">
      <c r="A261" s="425"/>
      <c r="C261" s="434"/>
      <c r="D261" s="1230"/>
      <c r="E261" s="1230"/>
      <c r="F261" s="434"/>
      <c r="G261" s="1230"/>
      <c r="H261" s="1230"/>
      <c r="I261" s="434"/>
      <c r="J261" s="441"/>
      <c r="K261" s="434"/>
      <c r="L261" s="442"/>
      <c r="M261" s="439" t="str">
        <f t="shared" si="4"/>
        <v/>
      </c>
      <c r="N261" s="440" t="str">
        <f t="shared" si="5"/>
        <v/>
      </c>
      <c r="O261" s="434"/>
      <c r="Q261" s="425"/>
    </row>
    <row r="262" spans="1:17" x14ac:dyDescent="0.25">
      <c r="A262" s="425"/>
      <c r="C262" s="434"/>
      <c r="D262" s="1230"/>
      <c r="E262" s="1230"/>
      <c r="F262" s="434"/>
      <c r="G262" s="1230"/>
      <c r="H262" s="1230"/>
      <c r="I262" s="434"/>
      <c r="J262" s="441"/>
      <c r="K262" s="434"/>
      <c r="L262" s="442"/>
      <c r="M262" s="439" t="str">
        <f t="shared" ref="M262:M325" si="6">IF(K262="","", INDEX(CNTR_EFListSelected,MATCH(K262,CORSIA_FuelsList,0)))</f>
        <v/>
      </c>
      <c r="N262" s="440" t="str">
        <f t="shared" si="5"/>
        <v/>
      </c>
      <c r="O262" s="434"/>
      <c r="Q262" s="425"/>
    </row>
    <row r="263" spans="1:17" x14ac:dyDescent="0.25">
      <c r="A263" s="425"/>
      <c r="C263" s="434"/>
      <c r="D263" s="1230"/>
      <c r="E263" s="1230"/>
      <c r="F263" s="434"/>
      <c r="G263" s="1230"/>
      <c r="H263" s="1230"/>
      <c r="I263" s="434"/>
      <c r="J263" s="441"/>
      <c r="K263" s="434"/>
      <c r="L263" s="442"/>
      <c r="M263" s="439" t="str">
        <f t="shared" si="6"/>
        <v/>
      </c>
      <c r="N263" s="440" t="str">
        <f t="shared" ref="N263:N326" si="7">IF(COUNT(L263:M263)=2,L263*M263,"")</f>
        <v/>
      </c>
      <c r="O263" s="434"/>
      <c r="Q263" s="425"/>
    </row>
    <row r="264" spans="1:17" x14ac:dyDescent="0.25">
      <c r="A264" s="425"/>
      <c r="C264" s="434"/>
      <c r="D264" s="1230"/>
      <c r="E264" s="1230"/>
      <c r="F264" s="434"/>
      <c r="G264" s="1230"/>
      <c r="H264" s="1230"/>
      <c r="I264" s="434"/>
      <c r="J264" s="441"/>
      <c r="K264" s="434"/>
      <c r="L264" s="442"/>
      <c r="M264" s="439" t="str">
        <f t="shared" si="6"/>
        <v/>
      </c>
      <c r="N264" s="440" t="str">
        <f t="shared" si="7"/>
        <v/>
      </c>
      <c r="O264" s="434"/>
      <c r="Q264" s="425"/>
    </row>
    <row r="265" spans="1:17" x14ac:dyDescent="0.25">
      <c r="A265" s="425"/>
      <c r="C265" s="434"/>
      <c r="D265" s="1230"/>
      <c r="E265" s="1230"/>
      <c r="F265" s="434"/>
      <c r="G265" s="1230"/>
      <c r="H265" s="1230"/>
      <c r="I265" s="434"/>
      <c r="J265" s="441"/>
      <c r="K265" s="434"/>
      <c r="L265" s="442"/>
      <c r="M265" s="439" t="str">
        <f t="shared" si="6"/>
        <v/>
      </c>
      <c r="N265" s="440" t="str">
        <f t="shared" si="7"/>
        <v/>
      </c>
      <c r="O265" s="434"/>
      <c r="Q265" s="425"/>
    </row>
    <row r="266" spans="1:17" x14ac:dyDescent="0.25">
      <c r="A266" s="425"/>
      <c r="C266" s="434"/>
      <c r="D266" s="1230"/>
      <c r="E266" s="1230"/>
      <c r="F266" s="434"/>
      <c r="G266" s="1230"/>
      <c r="H266" s="1230"/>
      <c r="I266" s="434"/>
      <c r="J266" s="441"/>
      <c r="K266" s="434"/>
      <c r="L266" s="442"/>
      <c r="M266" s="439" t="str">
        <f t="shared" si="6"/>
        <v/>
      </c>
      <c r="N266" s="440" t="str">
        <f t="shared" si="7"/>
        <v/>
      </c>
      <c r="O266" s="434"/>
      <c r="Q266" s="425"/>
    </row>
    <row r="267" spans="1:17" x14ac:dyDescent="0.25">
      <c r="A267" s="425"/>
      <c r="C267" s="434"/>
      <c r="D267" s="1230"/>
      <c r="E267" s="1230"/>
      <c r="F267" s="434"/>
      <c r="G267" s="1230"/>
      <c r="H267" s="1230"/>
      <c r="I267" s="434"/>
      <c r="J267" s="441"/>
      <c r="K267" s="434"/>
      <c r="L267" s="442"/>
      <c r="M267" s="439" t="str">
        <f t="shared" si="6"/>
        <v/>
      </c>
      <c r="N267" s="440" t="str">
        <f t="shared" si="7"/>
        <v/>
      </c>
      <c r="O267" s="434"/>
      <c r="Q267" s="425"/>
    </row>
    <row r="268" spans="1:17" x14ac:dyDescent="0.25">
      <c r="A268" s="425"/>
      <c r="C268" s="434"/>
      <c r="D268" s="1230"/>
      <c r="E268" s="1230"/>
      <c r="F268" s="434"/>
      <c r="G268" s="1230"/>
      <c r="H268" s="1230"/>
      <c r="I268" s="434"/>
      <c r="J268" s="441"/>
      <c r="K268" s="434"/>
      <c r="L268" s="442"/>
      <c r="M268" s="439" t="str">
        <f t="shared" si="6"/>
        <v/>
      </c>
      <c r="N268" s="440" t="str">
        <f t="shared" si="7"/>
        <v/>
      </c>
      <c r="O268" s="434"/>
      <c r="Q268" s="425"/>
    </row>
    <row r="269" spans="1:17" x14ac:dyDescent="0.25">
      <c r="A269" s="425"/>
      <c r="C269" s="434"/>
      <c r="D269" s="1230"/>
      <c r="E269" s="1230"/>
      <c r="F269" s="434"/>
      <c r="G269" s="1230"/>
      <c r="H269" s="1230"/>
      <c r="I269" s="434"/>
      <c r="J269" s="441"/>
      <c r="K269" s="434"/>
      <c r="L269" s="442"/>
      <c r="M269" s="439" t="str">
        <f t="shared" si="6"/>
        <v/>
      </c>
      <c r="N269" s="440" t="str">
        <f t="shared" si="7"/>
        <v/>
      </c>
      <c r="O269" s="434"/>
      <c r="Q269" s="425"/>
    </row>
    <row r="270" spans="1:17" x14ac:dyDescent="0.25">
      <c r="A270" s="425"/>
      <c r="C270" s="434"/>
      <c r="D270" s="1230"/>
      <c r="E270" s="1230"/>
      <c r="F270" s="434"/>
      <c r="G270" s="1230"/>
      <c r="H270" s="1230"/>
      <c r="I270" s="434"/>
      <c r="J270" s="441"/>
      <c r="K270" s="434"/>
      <c r="L270" s="442"/>
      <c r="M270" s="439" t="str">
        <f t="shared" si="6"/>
        <v/>
      </c>
      <c r="N270" s="440" t="str">
        <f t="shared" si="7"/>
        <v/>
      </c>
      <c r="O270" s="434"/>
      <c r="Q270" s="425"/>
    </row>
    <row r="271" spans="1:17" x14ac:dyDescent="0.25">
      <c r="A271" s="425"/>
      <c r="C271" s="434"/>
      <c r="D271" s="1230"/>
      <c r="E271" s="1230"/>
      <c r="F271" s="434"/>
      <c r="G271" s="1230"/>
      <c r="H271" s="1230"/>
      <c r="I271" s="434"/>
      <c r="J271" s="441"/>
      <c r="K271" s="434"/>
      <c r="L271" s="442"/>
      <c r="M271" s="439" t="str">
        <f t="shared" si="6"/>
        <v/>
      </c>
      <c r="N271" s="440" t="str">
        <f t="shared" si="7"/>
        <v/>
      </c>
      <c r="O271" s="434"/>
      <c r="Q271" s="425"/>
    </row>
    <row r="272" spans="1:17" x14ac:dyDescent="0.25">
      <c r="A272" s="425"/>
      <c r="C272" s="434"/>
      <c r="D272" s="1230"/>
      <c r="E272" s="1230"/>
      <c r="F272" s="434"/>
      <c r="G272" s="1230"/>
      <c r="H272" s="1230"/>
      <c r="I272" s="434"/>
      <c r="J272" s="441"/>
      <c r="K272" s="434"/>
      <c r="L272" s="442"/>
      <c r="M272" s="439" t="str">
        <f t="shared" si="6"/>
        <v/>
      </c>
      <c r="N272" s="440" t="str">
        <f t="shared" si="7"/>
        <v/>
      </c>
      <c r="O272" s="434"/>
      <c r="Q272" s="425"/>
    </row>
    <row r="273" spans="1:17" x14ac:dyDescent="0.25">
      <c r="A273" s="425"/>
      <c r="C273" s="434"/>
      <c r="D273" s="1230"/>
      <c r="E273" s="1230"/>
      <c r="F273" s="434"/>
      <c r="G273" s="1230"/>
      <c r="H273" s="1230"/>
      <c r="I273" s="434"/>
      <c r="J273" s="441"/>
      <c r="K273" s="434"/>
      <c r="L273" s="442"/>
      <c r="M273" s="439" t="str">
        <f t="shared" si="6"/>
        <v/>
      </c>
      <c r="N273" s="440" t="str">
        <f t="shared" si="7"/>
        <v/>
      </c>
      <c r="O273" s="434"/>
      <c r="Q273" s="425"/>
    </row>
    <row r="274" spans="1:17" x14ac:dyDescent="0.25">
      <c r="A274" s="425"/>
      <c r="C274" s="434"/>
      <c r="D274" s="1230"/>
      <c r="E274" s="1230"/>
      <c r="F274" s="434"/>
      <c r="G274" s="1230"/>
      <c r="H274" s="1230"/>
      <c r="I274" s="434"/>
      <c r="J274" s="441"/>
      <c r="K274" s="434"/>
      <c r="L274" s="442"/>
      <c r="M274" s="439" t="str">
        <f t="shared" si="6"/>
        <v/>
      </c>
      <c r="N274" s="440" t="str">
        <f t="shared" si="7"/>
        <v/>
      </c>
      <c r="O274" s="434"/>
      <c r="Q274" s="425"/>
    </row>
    <row r="275" spans="1:17" x14ac:dyDescent="0.25">
      <c r="A275" s="425"/>
      <c r="C275" s="434"/>
      <c r="D275" s="1230"/>
      <c r="E275" s="1230"/>
      <c r="F275" s="434"/>
      <c r="G275" s="1230"/>
      <c r="H275" s="1230"/>
      <c r="I275" s="434"/>
      <c r="J275" s="441"/>
      <c r="K275" s="434"/>
      <c r="L275" s="442"/>
      <c r="M275" s="439" t="str">
        <f t="shared" si="6"/>
        <v/>
      </c>
      <c r="N275" s="440" t="str">
        <f t="shared" si="7"/>
        <v/>
      </c>
      <c r="O275" s="434"/>
      <c r="Q275" s="425"/>
    </row>
    <row r="276" spans="1:17" x14ac:dyDescent="0.25">
      <c r="A276" s="425"/>
      <c r="C276" s="434"/>
      <c r="D276" s="1230"/>
      <c r="E276" s="1230"/>
      <c r="F276" s="434"/>
      <c r="G276" s="1230"/>
      <c r="H276" s="1230"/>
      <c r="I276" s="434"/>
      <c r="J276" s="441"/>
      <c r="K276" s="434"/>
      <c r="L276" s="442"/>
      <c r="M276" s="439" t="str">
        <f t="shared" si="6"/>
        <v/>
      </c>
      <c r="N276" s="440" t="str">
        <f t="shared" si="7"/>
        <v/>
      </c>
      <c r="O276" s="434"/>
      <c r="Q276" s="425"/>
    </row>
    <row r="277" spans="1:17" x14ac:dyDescent="0.25">
      <c r="A277" s="425"/>
      <c r="C277" s="434"/>
      <c r="D277" s="1230"/>
      <c r="E277" s="1230"/>
      <c r="F277" s="434"/>
      <c r="G277" s="1230"/>
      <c r="H277" s="1230"/>
      <c r="I277" s="434"/>
      <c r="J277" s="441"/>
      <c r="K277" s="434"/>
      <c r="L277" s="442"/>
      <c r="M277" s="439" t="str">
        <f t="shared" si="6"/>
        <v/>
      </c>
      <c r="N277" s="440" t="str">
        <f t="shared" si="7"/>
        <v/>
      </c>
      <c r="O277" s="434"/>
      <c r="Q277" s="425"/>
    </row>
    <row r="278" spans="1:17" x14ac:dyDescent="0.25">
      <c r="A278" s="425"/>
      <c r="C278" s="434"/>
      <c r="D278" s="1230"/>
      <c r="E278" s="1230"/>
      <c r="F278" s="434"/>
      <c r="G278" s="1230"/>
      <c r="H278" s="1230"/>
      <c r="I278" s="434"/>
      <c r="J278" s="441"/>
      <c r="K278" s="434"/>
      <c r="L278" s="442"/>
      <c r="M278" s="439" t="str">
        <f t="shared" si="6"/>
        <v/>
      </c>
      <c r="N278" s="440" t="str">
        <f t="shared" si="7"/>
        <v/>
      </c>
      <c r="O278" s="434"/>
      <c r="Q278" s="425"/>
    </row>
    <row r="279" spans="1:17" x14ac:dyDescent="0.25">
      <c r="A279" s="425"/>
      <c r="C279" s="434"/>
      <c r="D279" s="1230"/>
      <c r="E279" s="1230"/>
      <c r="F279" s="434"/>
      <c r="G279" s="1230"/>
      <c r="H279" s="1230"/>
      <c r="I279" s="434"/>
      <c r="J279" s="441"/>
      <c r="K279" s="434"/>
      <c r="L279" s="442"/>
      <c r="M279" s="439" t="str">
        <f t="shared" si="6"/>
        <v/>
      </c>
      <c r="N279" s="440" t="str">
        <f t="shared" si="7"/>
        <v/>
      </c>
      <c r="O279" s="434"/>
      <c r="Q279" s="425"/>
    </row>
    <row r="280" spans="1:17" x14ac:dyDescent="0.25">
      <c r="A280" s="425"/>
      <c r="C280" s="434"/>
      <c r="D280" s="1230"/>
      <c r="E280" s="1230"/>
      <c r="F280" s="434"/>
      <c r="G280" s="1230"/>
      <c r="H280" s="1230"/>
      <c r="I280" s="434"/>
      <c r="J280" s="441"/>
      <c r="K280" s="434"/>
      <c r="L280" s="442"/>
      <c r="M280" s="439" t="str">
        <f t="shared" si="6"/>
        <v/>
      </c>
      <c r="N280" s="440" t="str">
        <f t="shared" si="7"/>
        <v/>
      </c>
      <c r="O280" s="434"/>
      <c r="Q280" s="425"/>
    </row>
    <row r="281" spans="1:17" x14ac:dyDescent="0.25">
      <c r="A281" s="425"/>
      <c r="C281" s="434"/>
      <c r="D281" s="1230"/>
      <c r="E281" s="1230"/>
      <c r="F281" s="434"/>
      <c r="G281" s="1230"/>
      <c r="H281" s="1230"/>
      <c r="I281" s="434"/>
      <c r="J281" s="441"/>
      <c r="K281" s="434"/>
      <c r="L281" s="442"/>
      <c r="M281" s="439" t="str">
        <f t="shared" si="6"/>
        <v/>
      </c>
      <c r="N281" s="440" t="str">
        <f t="shared" si="7"/>
        <v/>
      </c>
      <c r="O281" s="434"/>
      <c r="Q281" s="425"/>
    </row>
    <row r="282" spans="1:17" x14ac:dyDescent="0.25">
      <c r="A282" s="425"/>
      <c r="C282" s="434"/>
      <c r="D282" s="1230"/>
      <c r="E282" s="1230"/>
      <c r="F282" s="434"/>
      <c r="G282" s="1230"/>
      <c r="H282" s="1230"/>
      <c r="I282" s="434"/>
      <c r="J282" s="441"/>
      <c r="K282" s="434"/>
      <c r="L282" s="442"/>
      <c r="M282" s="439" t="str">
        <f t="shared" si="6"/>
        <v/>
      </c>
      <c r="N282" s="440" t="str">
        <f t="shared" si="7"/>
        <v/>
      </c>
      <c r="O282" s="434"/>
      <c r="Q282" s="425"/>
    </row>
    <row r="283" spans="1:17" x14ac:dyDescent="0.25">
      <c r="A283" s="425"/>
      <c r="C283" s="434"/>
      <c r="D283" s="1230"/>
      <c r="E283" s="1230"/>
      <c r="F283" s="434"/>
      <c r="G283" s="1230"/>
      <c r="H283" s="1230"/>
      <c r="I283" s="434"/>
      <c r="J283" s="441"/>
      <c r="K283" s="434"/>
      <c r="L283" s="442"/>
      <c r="M283" s="439" t="str">
        <f t="shared" si="6"/>
        <v/>
      </c>
      <c r="N283" s="440" t="str">
        <f t="shared" si="7"/>
        <v/>
      </c>
      <c r="O283" s="434"/>
      <c r="Q283" s="425"/>
    </row>
    <row r="284" spans="1:17" x14ac:dyDescent="0.25">
      <c r="A284" s="425"/>
      <c r="C284" s="434"/>
      <c r="D284" s="1230"/>
      <c r="E284" s="1230"/>
      <c r="F284" s="434"/>
      <c r="G284" s="1230"/>
      <c r="H284" s="1230"/>
      <c r="I284" s="434"/>
      <c r="J284" s="441"/>
      <c r="K284" s="434"/>
      <c r="L284" s="442"/>
      <c r="M284" s="439" t="str">
        <f t="shared" si="6"/>
        <v/>
      </c>
      <c r="N284" s="440" t="str">
        <f t="shared" si="7"/>
        <v/>
      </c>
      <c r="O284" s="434"/>
      <c r="Q284" s="425"/>
    </row>
    <row r="285" spans="1:17" x14ac:dyDescent="0.25">
      <c r="A285" s="425"/>
      <c r="C285" s="434"/>
      <c r="D285" s="1230"/>
      <c r="E285" s="1230"/>
      <c r="F285" s="434"/>
      <c r="G285" s="1230"/>
      <c r="H285" s="1230"/>
      <c r="I285" s="434"/>
      <c r="J285" s="441"/>
      <c r="K285" s="434"/>
      <c r="L285" s="442"/>
      <c r="M285" s="439" t="str">
        <f t="shared" si="6"/>
        <v/>
      </c>
      <c r="N285" s="440" t="str">
        <f t="shared" si="7"/>
        <v/>
      </c>
      <c r="O285" s="434"/>
      <c r="Q285" s="425"/>
    </row>
    <row r="286" spans="1:17" x14ac:dyDescent="0.25">
      <c r="A286" s="425"/>
      <c r="C286" s="434"/>
      <c r="D286" s="1230"/>
      <c r="E286" s="1230"/>
      <c r="F286" s="434"/>
      <c r="G286" s="1230"/>
      <c r="H286" s="1230"/>
      <c r="I286" s="434"/>
      <c r="J286" s="441"/>
      <c r="K286" s="434"/>
      <c r="L286" s="442"/>
      <c r="M286" s="439" t="str">
        <f t="shared" si="6"/>
        <v/>
      </c>
      <c r="N286" s="440" t="str">
        <f t="shared" si="7"/>
        <v/>
      </c>
      <c r="O286" s="434"/>
      <c r="Q286" s="425"/>
    </row>
    <row r="287" spans="1:17" x14ac:dyDescent="0.25">
      <c r="A287" s="425"/>
      <c r="C287" s="434"/>
      <c r="D287" s="1230"/>
      <c r="E287" s="1230"/>
      <c r="F287" s="434"/>
      <c r="G287" s="1230"/>
      <c r="H287" s="1230"/>
      <c r="I287" s="434"/>
      <c r="J287" s="441"/>
      <c r="K287" s="434"/>
      <c r="L287" s="442"/>
      <c r="M287" s="439" t="str">
        <f t="shared" si="6"/>
        <v/>
      </c>
      <c r="N287" s="440" t="str">
        <f t="shared" si="7"/>
        <v/>
      </c>
      <c r="O287" s="434"/>
      <c r="Q287" s="425"/>
    </row>
    <row r="288" spans="1:17" x14ac:dyDescent="0.25">
      <c r="A288" s="425"/>
      <c r="C288" s="434"/>
      <c r="D288" s="1230"/>
      <c r="E288" s="1230"/>
      <c r="F288" s="434"/>
      <c r="G288" s="1230"/>
      <c r="H288" s="1230"/>
      <c r="I288" s="434"/>
      <c r="J288" s="441"/>
      <c r="K288" s="434"/>
      <c r="L288" s="442"/>
      <c r="M288" s="439" t="str">
        <f t="shared" si="6"/>
        <v/>
      </c>
      <c r="N288" s="440" t="str">
        <f t="shared" si="7"/>
        <v/>
      </c>
      <c r="O288" s="434"/>
      <c r="Q288" s="425"/>
    </row>
    <row r="289" spans="1:17" x14ac:dyDescent="0.25">
      <c r="A289" s="425"/>
      <c r="C289" s="434"/>
      <c r="D289" s="1230"/>
      <c r="E289" s="1230"/>
      <c r="F289" s="434"/>
      <c r="G289" s="1230"/>
      <c r="H289" s="1230"/>
      <c r="I289" s="434"/>
      <c r="J289" s="441"/>
      <c r="K289" s="434"/>
      <c r="L289" s="442"/>
      <c r="M289" s="439" t="str">
        <f t="shared" si="6"/>
        <v/>
      </c>
      <c r="N289" s="440" t="str">
        <f t="shared" si="7"/>
        <v/>
      </c>
      <c r="O289" s="434"/>
      <c r="Q289" s="425"/>
    </row>
    <row r="290" spans="1:17" x14ac:dyDescent="0.25">
      <c r="A290" s="425"/>
      <c r="C290" s="434"/>
      <c r="D290" s="1230"/>
      <c r="E290" s="1230"/>
      <c r="F290" s="434"/>
      <c r="G290" s="1230"/>
      <c r="H290" s="1230"/>
      <c r="I290" s="434"/>
      <c r="J290" s="441"/>
      <c r="K290" s="434"/>
      <c r="L290" s="442"/>
      <c r="M290" s="439" t="str">
        <f t="shared" si="6"/>
        <v/>
      </c>
      <c r="N290" s="440" t="str">
        <f t="shared" si="7"/>
        <v/>
      </c>
      <c r="O290" s="434"/>
      <c r="Q290" s="425"/>
    </row>
    <row r="291" spans="1:17" x14ac:dyDescent="0.25">
      <c r="A291" s="425"/>
      <c r="C291" s="434"/>
      <c r="D291" s="1230"/>
      <c r="E291" s="1230"/>
      <c r="F291" s="434"/>
      <c r="G291" s="1230"/>
      <c r="H291" s="1230"/>
      <c r="I291" s="434"/>
      <c r="J291" s="441"/>
      <c r="K291" s="434"/>
      <c r="L291" s="442"/>
      <c r="M291" s="439" t="str">
        <f t="shared" si="6"/>
        <v/>
      </c>
      <c r="N291" s="440" t="str">
        <f t="shared" si="7"/>
        <v/>
      </c>
      <c r="O291" s="434"/>
      <c r="Q291" s="425"/>
    </row>
    <row r="292" spans="1:17" x14ac:dyDescent="0.25">
      <c r="A292" s="425"/>
      <c r="C292" s="434"/>
      <c r="D292" s="1230"/>
      <c r="E292" s="1230"/>
      <c r="F292" s="434"/>
      <c r="G292" s="1230"/>
      <c r="H292" s="1230"/>
      <c r="I292" s="434"/>
      <c r="J292" s="441"/>
      <c r="K292" s="434"/>
      <c r="L292" s="442"/>
      <c r="M292" s="439" t="str">
        <f t="shared" si="6"/>
        <v/>
      </c>
      <c r="N292" s="440" t="str">
        <f t="shared" si="7"/>
        <v/>
      </c>
      <c r="O292" s="434"/>
      <c r="Q292" s="425"/>
    </row>
    <row r="293" spans="1:17" x14ac:dyDescent="0.25">
      <c r="A293" s="425"/>
      <c r="C293" s="434"/>
      <c r="D293" s="1230"/>
      <c r="E293" s="1230"/>
      <c r="F293" s="434"/>
      <c r="G293" s="1230"/>
      <c r="H293" s="1230"/>
      <c r="I293" s="434"/>
      <c r="J293" s="441"/>
      <c r="K293" s="434"/>
      <c r="L293" s="442"/>
      <c r="M293" s="439" t="str">
        <f t="shared" si="6"/>
        <v/>
      </c>
      <c r="N293" s="440" t="str">
        <f t="shared" si="7"/>
        <v/>
      </c>
      <c r="O293" s="434"/>
      <c r="Q293" s="425"/>
    </row>
    <row r="294" spans="1:17" x14ac:dyDescent="0.25">
      <c r="A294" s="425"/>
      <c r="C294" s="434"/>
      <c r="D294" s="1230"/>
      <c r="E294" s="1230"/>
      <c r="F294" s="434"/>
      <c r="G294" s="1230"/>
      <c r="H294" s="1230"/>
      <c r="I294" s="434"/>
      <c r="J294" s="441"/>
      <c r="K294" s="434"/>
      <c r="L294" s="442"/>
      <c r="M294" s="439" t="str">
        <f t="shared" si="6"/>
        <v/>
      </c>
      <c r="N294" s="440" t="str">
        <f t="shared" si="7"/>
        <v/>
      </c>
      <c r="O294" s="434"/>
      <c r="Q294" s="425"/>
    </row>
    <row r="295" spans="1:17" x14ac:dyDescent="0.25">
      <c r="A295" s="425"/>
      <c r="C295" s="434"/>
      <c r="D295" s="1230"/>
      <c r="E295" s="1230"/>
      <c r="F295" s="434"/>
      <c r="G295" s="1230"/>
      <c r="H295" s="1230"/>
      <c r="I295" s="434"/>
      <c r="J295" s="441"/>
      <c r="K295" s="434"/>
      <c r="L295" s="442"/>
      <c r="M295" s="439" t="str">
        <f t="shared" si="6"/>
        <v/>
      </c>
      <c r="N295" s="440" t="str">
        <f t="shared" si="7"/>
        <v/>
      </c>
      <c r="O295" s="434"/>
      <c r="Q295" s="425"/>
    </row>
    <row r="296" spans="1:17" x14ac:dyDescent="0.25">
      <c r="A296" s="425"/>
      <c r="C296" s="434"/>
      <c r="D296" s="1230"/>
      <c r="E296" s="1230"/>
      <c r="F296" s="434"/>
      <c r="G296" s="1230"/>
      <c r="H296" s="1230"/>
      <c r="I296" s="434"/>
      <c r="J296" s="441"/>
      <c r="K296" s="434"/>
      <c r="L296" s="442"/>
      <c r="M296" s="439" t="str">
        <f t="shared" si="6"/>
        <v/>
      </c>
      <c r="N296" s="440" t="str">
        <f t="shared" si="7"/>
        <v/>
      </c>
      <c r="O296" s="434"/>
      <c r="Q296" s="425"/>
    </row>
    <row r="297" spans="1:17" x14ac:dyDescent="0.25">
      <c r="A297" s="425"/>
      <c r="C297" s="434"/>
      <c r="D297" s="1230"/>
      <c r="E297" s="1230"/>
      <c r="F297" s="434"/>
      <c r="G297" s="1230"/>
      <c r="H297" s="1230"/>
      <c r="I297" s="434"/>
      <c r="J297" s="441"/>
      <c r="K297" s="434"/>
      <c r="L297" s="442"/>
      <c r="M297" s="439" t="str">
        <f t="shared" si="6"/>
        <v/>
      </c>
      <c r="N297" s="440" t="str">
        <f t="shared" si="7"/>
        <v/>
      </c>
      <c r="O297" s="434"/>
      <c r="Q297" s="425"/>
    </row>
    <row r="298" spans="1:17" x14ac:dyDescent="0.25">
      <c r="A298" s="425"/>
      <c r="C298" s="434"/>
      <c r="D298" s="1230"/>
      <c r="E298" s="1230"/>
      <c r="F298" s="434"/>
      <c r="G298" s="1230"/>
      <c r="H298" s="1230"/>
      <c r="I298" s="434"/>
      <c r="J298" s="441"/>
      <c r="K298" s="434"/>
      <c r="L298" s="442"/>
      <c r="M298" s="439" t="str">
        <f t="shared" si="6"/>
        <v/>
      </c>
      <c r="N298" s="440" t="str">
        <f t="shared" si="7"/>
        <v/>
      </c>
      <c r="O298" s="434"/>
      <c r="Q298" s="425"/>
    </row>
    <row r="299" spans="1:17" x14ac:dyDescent="0.25">
      <c r="A299" s="425"/>
      <c r="C299" s="434"/>
      <c r="D299" s="1230"/>
      <c r="E299" s="1230"/>
      <c r="F299" s="434"/>
      <c r="G299" s="1230"/>
      <c r="H299" s="1230"/>
      <c r="I299" s="434"/>
      <c r="J299" s="441"/>
      <c r="K299" s="434"/>
      <c r="L299" s="442"/>
      <c r="M299" s="439" t="str">
        <f t="shared" si="6"/>
        <v/>
      </c>
      <c r="N299" s="440" t="str">
        <f t="shared" si="7"/>
        <v/>
      </c>
      <c r="O299" s="434"/>
      <c r="Q299" s="425"/>
    </row>
    <row r="300" spans="1:17" x14ac:dyDescent="0.25">
      <c r="A300" s="425"/>
      <c r="C300" s="434"/>
      <c r="D300" s="1230"/>
      <c r="E300" s="1230"/>
      <c r="F300" s="434"/>
      <c r="G300" s="1230"/>
      <c r="H300" s="1230"/>
      <c r="I300" s="434"/>
      <c r="J300" s="441"/>
      <c r="K300" s="434"/>
      <c r="L300" s="442"/>
      <c r="M300" s="439" t="str">
        <f t="shared" si="6"/>
        <v/>
      </c>
      <c r="N300" s="440" t="str">
        <f t="shared" si="7"/>
        <v/>
      </c>
      <c r="O300" s="434"/>
      <c r="Q300" s="425"/>
    </row>
    <row r="301" spans="1:17" x14ac:dyDescent="0.25">
      <c r="A301" s="425"/>
      <c r="C301" s="434"/>
      <c r="D301" s="1230"/>
      <c r="E301" s="1230"/>
      <c r="F301" s="434"/>
      <c r="G301" s="1230"/>
      <c r="H301" s="1230"/>
      <c r="I301" s="434"/>
      <c r="J301" s="441"/>
      <c r="K301" s="434"/>
      <c r="L301" s="442"/>
      <c r="M301" s="439" t="str">
        <f t="shared" si="6"/>
        <v/>
      </c>
      <c r="N301" s="440" t="str">
        <f t="shared" si="7"/>
        <v/>
      </c>
      <c r="O301" s="434"/>
      <c r="Q301" s="425"/>
    </row>
    <row r="302" spans="1:17" x14ac:dyDescent="0.25">
      <c r="A302" s="425"/>
      <c r="C302" s="434"/>
      <c r="D302" s="1230"/>
      <c r="E302" s="1230"/>
      <c r="F302" s="434"/>
      <c r="G302" s="1230"/>
      <c r="H302" s="1230"/>
      <c r="I302" s="434"/>
      <c r="J302" s="441"/>
      <c r="K302" s="434"/>
      <c r="L302" s="442"/>
      <c r="M302" s="439" t="str">
        <f t="shared" si="6"/>
        <v/>
      </c>
      <c r="N302" s="440" t="str">
        <f t="shared" si="7"/>
        <v/>
      </c>
      <c r="O302" s="434"/>
      <c r="Q302" s="425"/>
    </row>
    <row r="303" spans="1:17" x14ac:dyDescent="0.25">
      <c r="A303" s="425"/>
      <c r="C303" s="434"/>
      <c r="D303" s="1230"/>
      <c r="E303" s="1230"/>
      <c r="F303" s="434"/>
      <c r="G303" s="1230"/>
      <c r="H303" s="1230"/>
      <c r="I303" s="434"/>
      <c r="J303" s="441"/>
      <c r="K303" s="434"/>
      <c r="L303" s="442"/>
      <c r="M303" s="439" t="str">
        <f t="shared" si="6"/>
        <v/>
      </c>
      <c r="N303" s="440" t="str">
        <f t="shared" si="7"/>
        <v/>
      </c>
      <c r="O303" s="434"/>
      <c r="Q303" s="425"/>
    </row>
    <row r="304" spans="1:17" x14ac:dyDescent="0.25">
      <c r="A304" s="425"/>
      <c r="C304" s="434"/>
      <c r="D304" s="1230"/>
      <c r="E304" s="1230"/>
      <c r="F304" s="434"/>
      <c r="G304" s="1230"/>
      <c r="H304" s="1230"/>
      <c r="I304" s="434"/>
      <c r="J304" s="441"/>
      <c r="K304" s="434"/>
      <c r="L304" s="442"/>
      <c r="M304" s="439" t="str">
        <f t="shared" si="6"/>
        <v/>
      </c>
      <c r="N304" s="440" t="str">
        <f t="shared" si="7"/>
        <v/>
      </c>
      <c r="O304" s="434"/>
      <c r="Q304" s="425"/>
    </row>
    <row r="305" spans="1:17" x14ac:dyDescent="0.25">
      <c r="A305" s="425"/>
      <c r="C305" s="434"/>
      <c r="D305" s="1230"/>
      <c r="E305" s="1230"/>
      <c r="F305" s="434"/>
      <c r="G305" s="1230"/>
      <c r="H305" s="1230"/>
      <c r="I305" s="434"/>
      <c r="J305" s="441"/>
      <c r="K305" s="434"/>
      <c r="L305" s="442"/>
      <c r="M305" s="439" t="str">
        <f t="shared" si="6"/>
        <v/>
      </c>
      <c r="N305" s="440" t="str">
        <f t="shared" si="7"/>
        <v/>
      </c>
      <c r="O305" s="434"/>
      <c r="Q305" s="425"/>
    </row>
    <row r="306" spans="1:17" x14ac:dyDescent="0.25">
      <c r="A306" s="425"/>
      <c r="C306" s="434"/>
      <c r="D306" s="1230"/>
      <c r="E306" s="1230"/>
      <c r="F306" s="434"/>
      <c r="G306" s="1230"/>
      <c r="H306" s="1230"/>
      <c r="I306" s="434"/>
      <c r="J306" s="441"/>
      <c r="K306" s="434"/>
      <c r="L306" s="442"/>
      <c r="M306" s="439" t="str">
        <f t="shared" si="6"/>
        <v/>
      </c>
      <c r="N306" s="440" t="str">
        <f t="shared" si="7"/>
        <v/>
      </c>
      <c r="O306" s="434"/>
      <c r="Q306" s="425"/>
    </row>
    <row r="307" spans="1:17" x14ac:dyDescent="0.25">
      <c r="A307" s="425"/>
      <c r="C307" s="434"/>
      <c r="D307" s="1230"/>
      <c r="E307" s="1230"/>
      <c r="F307" s="434"/>
      <c r="G307" s="1230"/>
      <c r="H307" s="1230"/>
      <c r="I307" s="434"/>
      <c r="J307" s="441"/>
      <c r="K307" s="434"/>
      <c r="L307" s="442"/>
      <c r="M307" s="439" t="str">
        <f t="shared" si="6"/>
        <v/>
      </c>
      <c r="N307" s="440" t="str">
        <f t="shared" si="7"/>
        <v/>
      </c>
      <c r="O307" s="434"/>
      <c r="Q307" s="425"/>
    </row>
    <row r="308" spans="1:17" x14ac:dyDescent="0.25">
      <c r="A308" s="425"/>
      <c r="C308" s="434"/>
      <c r="D308" s="1230"/>
      <c r="E308" s="1230"/>
      <c r="F308" s="434"/>
      <c r="G308" s="1230"/>
      <c r="H308" s="1230"/>
      <c r="I308" s="434"/>
      <c r="J308" s="441"/>
      <c r="K308" s="434"/>
      <c r="L308" s="442"/>
      <c r="M308" s="439" t="str">
        <f t="shared" si="6"/>
        <v/>
      </c>
      <c r="N308" s="440" t="str">
        <f t="shared" si="7"/>
        <v/>
      </c>
      <c r="O308" s="434"/>
      <c r="Q308" s="425"/>
    </row>
    <row r="309" spans="1:17" x14ac:dyDescent="0.25">
      <c r="A309" s="425"/>
      <c r="C309" s="434"/>
      <c r="D309" s="1230"/>
      <c r="E309" s="1230"/>
      <c r="F309" s="434"/>
      <c r="G309" s="1230"/>
      <c r="H309" s="1230"/>
      <c r="I309" s="434"/>
      <c r="J309" s="441"/>
      <c r="K309" s="434"/>
      <c r="L309" s="442"/>
      <c r="M309" s="439" t="str">
        <f t="shared" si="6"/>
        <v/>
      </c>
      <c r="N309" s="440" t="str">
        <f t="shared" si="7"/>
        <v/>
      </c>
      <c r="O309" s="434"/>
      <c r="Q309" s="425"/>
    </row>
    <row r="310" spans="1:17" x14ac:dyDescent="0.25">
      <c r="A310" s="425"/>
      <c r="C310" s="434"/>
      <c r="D310" s="1230"/>
      <c r="E310" s="1230"/>
      <c r="F310" s="434"/>
      <c r="G310" s="1230"/>
      <c r="H310" s="1230"/>
      <c r="I310" s="434"/>
      <c r="J310" s="441"/>
      <c r="K310" s="434"/>
      <c r="L310" s="442"/>
      <c r="M310" s="439" t="str">
        <f t="shared" si="6"/>
        <v/>
      </c>
      <c r="N310" s="440" t="str">
        <f t="shared" si="7"/>
        <v/>
      </c>
      <c r="O310" s="434"/>
      <c r="Q310" s="425"/>
    </row>
    <row r="311" spans="1:17" x14ac:dyDescent="0.25">
      <c r="A311" s="425"/>
      <c r="C311" s="434"/>
      <c r="D311" s="1230"/>
      <c r="E311" s="1230"/>
      <c r="F311" s="434"/>
      <c r="G311" s="1230"/>
      <c r="H311" s="1230"/>
      <c r="I311" s="434"/>
      <c r="J311" s="441"/>
      <c r="K311" s="434"/>
      <c r="L311" s="442"/>
      <c r="M311" s="439" t="str">
        <f t="shared" si="6"/>
        <v/>
      </c>
      <c r="N311" s="440" t="str">
        <f t="shared" si="7"/>
        <v/>
      </c>
      <c r="O311" s="434"/>
      <c r="Q311" s="425"/>
    </row>
    <row r="312" spans="1:17" x14ac:dyDescent="0.25">
      <c r="A312" s="425"/>
      <c r="C312" s="434"/>
      <c r="D312" s="1230"/>
      <c r="E312" s="1230"/>
      <c r="F312" s="434"/>
      <c r="G312" s="1230"/>
      <c r="H312" s="1230"/>
      <c r="I312" s="434"/>
      <c r="J312" s="441"/>
      <c r="K312" s="434"/>
      <c r="L312" s="442"/>
      <c r="M312" s="439" t="str">
        <f t="shared" si="6"/>
        <v/>
      </c>
      <c r="N312" s="440" t="str">
        <f t="shared" si="7"/>
        <v/>
      </c>
      <c r="O312" s="434"/>
      <c r="Q312" s="425"/>
    </row>
    <row r="313" spans="1:17" x14ac:dyDescent="0.25">
      <c r="A313" s="425"/>
      <c r="C313" s="434"/>
      <c r="D313" s="1230"/>
      <c r="E313" s="1230"/>
      <c r="F313" s="434"/>
      <c r="G313" s="1230"/>
      <c r="H313" s="1230"/>
      <c r="I313" s="434"/>
      <c r="J313" s="441"/>
      <c r="K313" s="434"/>
      <c r="L313" s="442"/>
      <c r="M313" s="439" t="str">
        <f t="shared" si="6"/>
        <v/>
      </c>
      <c r="N313" s="440" t="str">
        <f t="shared" si="7"/>
        <v/>
      </c>
      <c r="O313" s="434"/>
      <c r="Q313" s="425"/>
    </row>
    <row r="314" spans="1:17" x14ac:dyDescent="0.25">
      <c r="A314" s="425"/>
      <c r="C314" s="434"/>
      <c r="D314" s="1230"/>
      <c r="E314" s="1230"/>
      <c r="F314" s="434"/>
      <c r="G314" s="1230"/>
      <c r="H314" s="1230"/>
      <c r="I314" s="434"/>
      <c r="J314" s="441"/>
      <c r="K314" s="434"/>
      <c r="L314" s="442"/>
      <c r="M314" s="439" t="str">
        <f t="shared" si="6"/>
        <v/>
      </c>
      <c r="N314" s="440" t="str">
        <f t="shared" si="7"/>
        <v/>
      </c>
      <c r="O314" s="434"/>
      <c r="Q314" s="425"/>
    </row>
    <row r="315" spans="1:17" x14ac:dyDescent="0.25">
      <c r="A315" s="425"/>
      <c r="C315" s="434"/>
      <c r="D315" s="1230"/>
      <c r="E315" s="1230"/>
      <c r="F315" s="434"/>
      <c r="G315" s="1230"/>
      <c r="H315" s="1230"/>
      <c r="I315" s="434"/>
      <c r="J315" s="441"/>
      <c r="K315" s="434"/>
      <c r="L315" s="442"/>
      <c r="M315" s="439" t="str">
        <f t="shared" si="6"/>
        <v/>
      </c>
      <c r="N315" s="440" t="str">
        <f t="shared" si="7"/>
        <v/>
      </c>
      <c r="O315" s="434"/>
      <c r="Q315" s="425"/>
    </row>
    <row r="316" spans="1:17" x14ac:dyDescent="0.25">
      <c r="A316" s="425"/>
      <c r="C316" s="434"/>
      <c r="D316" s="1230"/>
      <c r="E316" s="1230"/>
      <c r="F316" s="434"/>
      <c r="G316" s="1230"/>
      <c r="H316" s="1230"/>
      <c r="I316" s="434"/>
      <c r="J316" s="441"/>
      <c r="K316" s="434"/>
      <c r="L316" s="442"/>
      <c r="M316" s="439" t="str">
        <f t="shared" si="6"/>
        <v/>
      </c>
      <c r="N316" s="440" t="str">
        <f t="shared" si="7"/>
        <v/>
      </c>
      <c r="O316" s="434"/>
      <c r="Q316" s="425"/>
    </row>
    <row r="317" spans="1:17" x14ac:dyDescent="0.25">
      <c r="A317" s="425"/>
      <c r="C317" s="434"/>
      <c r="D317" s="1230"/>
      <c r="E317" s="1230"/>
      <c r="F317" s="434"/>
      <c r="G317" s="1230"/>
      <c r="H317" s="1230"/>
      <c r="I317" s="434"/>
      <c r="J317" s="441"/>
      <c r="K317" s="434"/>
      <c r="L317" s="442"/>
      <c r="M317" s="439" t="str">
        <f t="shared" si="6"/>
        <v/>
      </c>
      <c r="N317" s="440" t="str">
        <f t="shared" si="7"/>
        <v/>
      </c>
      <c r="O317" s="434"/>
      <c r="Q317" s="425"/>
    </row>
    <row r="318" spans="1:17" x14ac:dyDescent="0.25">
      <c r="A318" s="425"/>
      <c r="C318" s="434"/>
      <c r="D318" s="1230"/>
      <c r="E318" s="1230"/>
      <c r="F318" s="434"/>
      <c r="G318" s="1230"/>
      <c r="H318" s="1230"/>
      <c r="I318" s="434"/>
      <c r="J318" s="441"/>
      <c r="K318" s="434"/>
      <c r="L318" s="442"/>
      <c r="M318" s="439" t="str">
        <f t="shared" si="6"/>
        <v/>
      </c>
      <c r="N318" s="440" t="str">
        <f t="shared" si="7"/>
        <v/>
      </c>
      <c r="O318" s="434"/>
      <c r="Q318" s="425"/>
    </row>
    <row r="319" spans="1:17" x14ac:dyDescent="0.25">
      <c r="A319" s="425"/>
      <c r="C319" s="434"/>
      <c r="D319" s="1230"/>
      <c r="E319" s="1230"/>
      <c r="F319" s="434"/>
      <c r="G319" s="1230"/>
      <c r="H319" s="1230"/>
      <c r="I319" s="434"/>
      <c r="J319" s="441"/>
      <c r="K319" s="434"/>
      <c r="L319" s="442"/>
      <c r="M319" s="439" t="str">
        <f t="shared" si="6"/>
        <v/>
      </c>
      <c r="N319" s="440" t="str">
        <f t="shared" si="7"/>
        <v/>
      </c>
      <c r="O319" s="434"/>
      <c r="Q319" s="425"/>
    </row>
    <row r="320" spans="1:17" x14ac:dyDescent="0.25">
      <c r="A320" s="425"/>
      <c r="C320" s="434"/>
      <c r="D320" s="1230"/>
      <c r="E320" s="1230"/>
      <c r="F320" s="434"/>
      <c r="G320" s="1230"/>
      <c r="H320" s="1230"/>
      <c r="I320" s="434"/>
      <c r="J320" s="441"/>
      <c r="K320" s="434"/>
      <c r="L320" s="442"/>
      <c r="M320" s="439" t="str">
        <f t="shared" si="6"/>
        <v/>
      </c>
      <c r="N320" s="440" t="str">
        <f t="shared" si="7"/>
        <v/>
      </c>
      <c r="O320" s="434"/>
      <c r="Q320" s="425"/>
    </row>
    <row r="321" spans="1:17" x14ac:dyDescent="0.25">
      <c r="A321" s="425"/>
      <c r="C321" s="434"/>
      <c r="D321" s="1230"/>
      <c r="E321" s="1230"/>
      <c r="F321" s="434"/>
      <c r="G321" s="1230"/>
      <c r="H321" s="1230"/>
      <c r="I321" s="434"/>
      <c r="J321" s="441"/>
      <c r="K321" s="434"/>
      <c r="L321" s="442"/>
      <c r="M321" s="439" t="str">
        <f t="shared" si="6"/>
        <v/>
      </c>
      <c r="N321" s="440" t="str">
        <f t="shared" si="7"/>
        <v/>
      </c>
      <c r="O321" s="434"/>
      <c r="Q321" s="425"/>
    </row>
    <row r="322" spans="1:17" x14ac:dyDescent="0.25">
      <c r="A322" s="425"/>
      <c r="C322" s="434"/>
      <c r="D322" s="1230"/>
      <c r="E322" s="1230"/>
      <c r="F322" s="434"/>
      <c r="G322" s="1230"/>
      <c r="H322" s="1230"/>
      <c r="I322" s="434"/>
      <c r="J322" s="441"/>
      <c r="K322" s="434"/>
      <c r="L322" s="442"/>
      <c r="M322" s="439" t="str">
        <f t="shared" si="6"/>
        <v/>
      </c>
      <c r="N322" s="440" t="str">
        <f t="shared" si="7"/>
        <v/>
      </c>
      <c r="O322" s="434"/>
      <c r="Q322" s="425"/>
    </row>
    <row r="323" spans="1:17" x14ac:dyDescent="0.25">
      <c r="A323" s="425"/>
      <c r="C323" s="434"/>
      <c r="D323" s="1230"/>
      <c r="E323" s="1230"/>
      <c r="F323" s="434"/>
      <c r="G323" s="1230"/>
      <c r="H323" s="1230"/>
      <c r="I323" s="434"/>
      <c r="J323" s="441"/>
      <c r="K323" s="434"/>
      <c r="L323" s="442"/>
      <c r="M323" s="439" t="str">
        <f t="shared" si="6"/>
        <v/>
      </c>
      <c r="N323" s="440" t="str">
        <f t="shared" si="7"/>
        <v/>
      </c>
      <c r="O323" s="434"/>
      <c r="Q323" s="425"/>
    </row>
    <row r="324" spans="1:17" x14ac:dyDescent="0.25">
      <c r="A324" s="425"/>
      <c r="C324" s="434"/>
      <c r="D324" s="1230"/>
      <c r="E324" s="1230"/>
      <c r="F324" s="434"/>
      <c r="G324" s="1230"/>
      <c r="H324" s="1230"/>
      <c r="I324" s="434"/>
      <c r="J324" s="441"/>
      <c r="K324" s="434"/>
      <c r="L324" s="442"/>
      <c r="M324" s="439" t="str">
        <f t="shared" si="6"/>
        <v/>
      </c>
      <c r="N324" s="440" t="str">
        <f t="shared" si="7"/>
        <v/>
      </c>
      <c r="O324" s="434"/>
      <c r="Q324" s="425"/>
    </row>
    <row r="325" spans="1:17" x14ac:dyDescent="0.25">
      <c r="A325" s="425"/>
      <c r="C325" s="434"/>
      <c r="D325" s="1230"/>
      <c r="E325" s="1230"/>
      <c r="F325" s="434"/>
      <c r="G325" s="1230"/>
      <c r="H325" s="1230"/>
      <c r="I325" s="434"/>
      <c r="J325" s="441"/>
      <c r="K325" s="434"/>
      <c r="L325" s="442"/>
      <c r="M325" s="439" t="str">
        <f t="shared" si="6"/>
        <v/>
      </c>
      <c r="N325" s="440" t="str">
        <f t="shared" si="7"/>
        <v/>
      </c>
      <c r="O325" s="434"/>
      <c r="Q325" s="425"/>
    </row>
    <row r="326" spans="1:17" x14ac:dyDescent="0.25">
      <c r="A326" s="425"/>
      <c r="C326" s="434"/>
      <c r="D326" s="1230"/>
      <c r="E326" s="1230"/>
      <c r="F326" s="434"/>
      <c r="G326" s="1230"/>
      <c r="H326" s="1230"/>
      <c r="I326" s="434"/>
      <c r="J326" s="441"/>
      <c r="K326" s="434"/>
      <c r="L326" s="442"/>
      <c r="M326" s="439" t="str">
        <f t="shared" ref="M326:M368" si="8">IF(K326="","", INDEX(CNTR_EFListSelected,MATCH(K326,CORSIA_FuelsList,0)))</f>
        <v/>
      </c>
      <c r="N326" s="440" t="str">
        <f t="shared" si="7"/>
        <v/>
      </c>
      <c r="O326" s="434"/>
      <c r="Q326" s="425"/>
    </row>
    <row r="327" spans="1:17" x14ac:dyDescent="0.25">
      <c r="A327" s="425"/>
      <c r="C327" s="434"/>
      <c r="D327" s="1230"/>
      <c r="E327" s="1230"/>
      <c r="F327" s="434"/>
      <c r="G327" s="1230"/>
      <c r="H327" s="1230"/>
      <c r="I327" s="434"/>
      <c r="J327" s="441"/>
      <c r="K327" s="434"/>
      <c r="L327" s="442"/>
      <c r="M327" s="439" t="str">
        <f t="shared" si="8"/>
        <v/>
      </c>
      <c r="N327" s="440" t="str">
        <f t="shared" ref="N327:N368" si="9">IF(COUNT(L327:M327)=2,L327*M327,"")</f>
        <v/>
      </c>
      <c r="O327" s="434"/>
      <c r="Q327" s="425"/>
    </row>
    <row r="328" spans="1:17" x14ac:dyDescent="0.25">
      <c r="A328" s="425"/>
      <c r="C328" s="434"/>
      <c r="D328" s="1230"/>
      <c r="E328" s="1230"/>
      <c r="F328" s="434"/>
      <c r="G328" s="1230"/>
      <c r="H328" s="1230"/>
      <c r="I328" s="434"/>
      <c r="J328" s="441"/>
      <c r="K328" s="434"/>
      <c r="L328" s="442"/>
      <c r="M328" s="439" t="str">
        <f t="shared" si="8"/>
        <v/>
      </c>
      <c r="N328" s="440" t="str">
        <f t="shared" si="9"/>
        <v/>
      </c>
      <c r="O328" s="434"/>
      <c r="Q328" s="425"/>
    </row>
    <row r="329" spans="1:17" x14ac:dyDescent="0.25">
      <c r="A329" s="425"/>
      <c r="C329" s="434"/>
      <c r="D329" s="1230"/>
      <c r="E329" s="1230"/>
      <c r="F329" s="434"/>
      <c r="G329" s="1230"/>
      <c r="H329" s="1230"/>
      <c r="I329" s="434"/>
      <c r="J329" s="441"/>
      <c r="K329" s="434"/>
      <c r="L329" s="442"/>
      <c r="M329" s="439" t="str">
        <f t="shared" si="8"/>
        <v/>
      </c>
      <c r="N329" s="440" t="str">
        <f t="shared" si="9"/>
        <v/>
      </c>
      <c r="O329" s="434"/>
      <c r="Q329" s="425"/>
    </row>
    <row r="330" spans="1:17" x14ac:dyDescent="0.25">
      <c r="A330" s="425"/>
      <c r="C330" s="434"/>
      <c r="D330" s="1230"/>
      <c r="E330" s="1230"/>
      <c r="F330" s="434"/>
      <c r="G330" s="1230"/>
      <c r="H330" s="1230"/>
      <c r="I330" s="434"/>
      <c r="J330" s="441"/>
      <c r="K330" s="434"/>
      <c r="L330" s="442"/>
      <c r="M330" s="439" t="str">
        <f t="shared" si="8"/>
        <v/>
      </c>
      <c r="N330" s="440" t="str">
        <f t="shared" si="9"/>
        <v/>
      </c>
      <c r="O330" s="434"/>
      <c r="Q330" s="425"/>
    </row>
    <row r="331" spans="1:17" x14ac:dyDescent="0.25">
      <c r="A331" s="425"/>
      <c r="C331" s="434"/>
      <c r="D331" s="1230"/>
      <c r="E331" s="1230"/>
      <c r="F331" s="434"/>
      <c r="G331" s="1230"/>
      <c r="H331" s="1230"/>
      <c r="I331" s="434"/>
      <c r="J331" s="441"/>
      <c r="K331" s="434"/>
      <c r="L331" s="442"/>
      <c r="M331" s="439" t="str">
        <f t="shared" si="8"/>
        <v/>
      </c>
      <c r="N331" s="440" t="str">
        <f t="shared" si="9"/>
        <v/>
      </c>
      <c r="O331" s="434"/>
      <c r="Q331" s="425"/>
    </row>
    <row r="332" spans="1:17" x14ac:dyDescent="0.25">
      <c r="A332" s="425"/>
      <c r="C332" s="434"/>
      <c r="D332" s="1230"/>
      <c r="E332" s="1230"/>
      <c r="F332" s="434"/>
      <c r="G332" s="1230"/>
      <c r="H332" s="1230"/>
      <c r="I332" s="434"/>
      <c r="J332" s="441"/>
      <c r="K332" s="434"/>
      <c r="L332" s="442"/>
      <c r="M332" s="439" t="str">
        <f t="shared" si="8"/>
        <v/>
      </c>
      <c r="N332" s="440" t="str">
        <f t="shared" si="9"/>
        <v/>
      </c>
      <c r="O332" s="434"/>
      <c r="Q332" s="425"/>
    </row>
    <row r="333" spans="1:17" x14ac:dyDescent="0.25">
      <c r="A333" s="425"/>
      <c r="C333" s="434"/>
      <c r="D333" s="1230"/>
      <c r="E333" s="1230"/>
      <c r="F333" s="434"/>
      <c r="G333" s="1230"/>
      <c r="H333" s="1230"/>
      <c r="I333" s="434"/>
      <c r="J333" s="441"/>
      <c r="K333" s="434"/>
      <c r="L333" s="442"/>
      <c r="M333" s="439" t="str">
        <f t="shared" si="8"/>
        <v/>
      </c>
      <c r="N333" s="440" t="str">
        <f t="shared" si="9"/>
        <v/>
      </c>
      <c r="O333" s="434"/>
      <c r="Q333" s="425"/>
    </row>
    <row r="334" spans="1:17" x14ac:dyDescent="0.25">
      <c r="A334" s="425"/>
      <c r="C334" s="434"/>
      <c r="D334" s="1230"/>
      <c r="E334" s="1230"/>
      <c r="F334" s="434"/>
      <c r="G334" s="1230"/>
      <c r="H334" s="1230"/>
      <c r="I334" s="434"/>
      <c r="J334" s="441"/>
      <c r="K334" s="434"/>
      <c r="L334" s="442"/>
      <c r="M334" s="439" t="str">
        <f t="shared" si="8"/>
        <v/>
      </c>
      <c r="N334" s="440" t="str">
        <f t="shared" si="9"/>
        <v/>
      </c>
      <c r="O334" s="434"/>
      <c r="Q334" s="425"/>
    </row>
    <row r="335" spans="1:17" x14ac:dyDescent="0.25">
      <c r="A335" s="425"/>
      <c r="C335" s="434"/>
      <c r="D335" s="1230"/>
      <c r="E335" s="1230"/>
      <c r="F335" s="434"/>
      <c r="G335" s="1230"/>
      <c r="H335" s="1230"/>
      <c r="I335" s="434"/>
      <c r="J335" s="441"/>
      <c r="K335" s="434"/>
      <c r="L335" s="442"/>
      <c r="M335" s="439" t="str">
        <f t="shared" si="8"/>
        <v/>
      </c>
      <c r="N335" s="440" t="str">
        <f t="shared" si="9"/>
        <v/>
      </c>
      <c r="O335" s="434"/>
      <c r="Q335" s="425"/>
    </row>
    <row r="336" spans="1:17" x14ac:dyDescent="0.25">
      <c r="A336" s="425"/>
      <c r="C336" s="434"/>
      <c r="D336" s="1230"/>
      <c r="E336" s="1230"/>
      <c r="F336" s="434"/>
      <c r="G336" s="1230"/>
      <c r="H336" s="1230"/>
      <c r="I336" s="434"/>
      <c r="J336" s="441"/>
      <c r="K336" s="434"/>
      <c r="L336" s="442"/>
      <c r="M336" s="439" t="str">
        <f t="shared" si="8"/>
        <v/>
      </c>
      <c r="N336" s="440" t="str">
        <f t="shared" si="9"/>
        <v/>
      </c>
      <c r="O336" s="434"/>
      <c r="Q336" s="425"/>
    </row>
    <row r="337" spans="1:17" x14ac:dyDescent="0.25">
      <c r="A337" s="425"/>
      <c r="C337" s="434"/>
      <c r="D337" s="1230"/>
      <c r="E337" s="1230"/>
      <c r="F337" s="434"/>
      <c r="G337" s="1230"/>
      <c r="H337" s="1230"/>
      <c r="I337" s="434"/>
      <c r="J337" s="441"/>
      <c r="K337" s="434"/>
      <c r="L337" s="442"/>
      <c r="M337" s="439" t="str">
        <f t="shared" si="8"/>
        <v/>
      </c>
      <c r="N337" s="440" t="str">
        <f t="shared" si="9"/>
        <v/>
      </c>
      <c r="O337" s="434"/>
      <c r="Q337" s="425"/>
    </row>
    <row r="338" spans="1:17" x14ac:dyDescent="0.25">
      <c r="A338" s="425"/>
      <c r="C338" s="434"/>
      <c r="D338" s="1230"/>
      <c r="E338" s="1230"/>
      <c r="F338" s="434"/>
      <c r="G338" s="1230"/>
      <c r="H338" s="1230"/>
      <c r="I338" s="434"/>
      <c r="J338" s="441"/>
      <c r="K338" s="434"/>
      <c r="L338" s="442"/>
      <c r="M338" s="439" t="str">
        <f t="shared" si="8"/>
        <v/>
      </c>
      <c r="N338" s="440" t="str">
        <f t="shared" si="9"/>
        <v/>
      </c>
      <c r="O338" s="434"/>
      <c r="Q338" s="425"/>
    </row>
    <row r="339" spans="1:17" x14ac:dyDescent="0.25">
      <c r="A339" s="425"/>
      <c r="C339" s="434"/>
      <c r="D339" s="1230"/>
      <c r="E339" s="1230"/>
      <c r="F339" s="434"/>
      <c r="G339" s="1230"/>
      <c r="H339" s="1230"/>
      <c r="I339" s="434"/>
      <c r="J339" s="441"/>
      <c r="K339" s="434"/>
      <c r="L339" s="442"/>
      <c r="M339" s="439" t="str">
        <f t="shared" si="8"/>
        <v/>
      </c>
      <c r="N339" s="440" t="str">
        <f t="shared" si="9"/>
        <v/>
      </c>
      <c r="O339" s="434"/>
      <c r="Q339" s="425"/>
    </row>
    <row r="340" spans="1:17" x14ac:dyDescent="0.25">
      <c r="A340" s="425"/>
      <c r="C340" s="434"/>
      <c r="D340" s="1230"/>
      <c r="E340" s="1230"/>
      <c r="F340" s="434"/>
      <c r="G340" s="1230"/>
      <c r="H340" s="1230"/>
      <c r="I340" s="434"/>
      <c r="J340" s="441"/>
      <c r="K340" s="434"/>
      <c r="L340" s="442"/>
      <c r="M340" s="439" t="str">
        <f t="shared" si="8"/>
        <v/>
      </c>
      <c r="N340" s="440" t="str">
        <f t="shared" si="9"/>
        <v/>
      </c>
      <c r="O340" s="434"/>
      <c r="Q340" s="425"/>
    </row>
    <row r="341" spans="1:17" x14ac:dyDescent="0.25">
      <c r="A341" s="425"/>
      <c r="C341" s="434"/>
      <c r="D341" s="1230"/>
      <c r="E341" s="1230"/>
      <c r="F341" s="434"/>
      <c r="G341" s="1230"/>
      <c r="H341" s="1230"/>
      <c r="I341" s="434"/>
      <c r="J341" s="441"/>
      <c r="K341" s="434"/>
      <c r="L341" s="442"/>
      <c r="M341" s="439" t="str">
        <f t="shared" si="8"/>
        <v/>
      </c>
      <c r="N341" s="440" t="str">
        <f t="shared" si="9"/>
        <v/>
      </c>
      <c r="O341" s="434"/>
      <c r="Q341" s="425"/>
    </row>
    <row r="342" spans="1:17" x14ac:dyDescent="0.25">
      <c r="A342" s="425"/>
      <c r="C342" s="434"/>
      <c r="D342" s="1230"/>
      <c r="E342" s="1230"/>
      <c r="F342" s="434"/>
      <c r="G342" s="1230"/>
      <c r="H342" s="1230"/>
      <c r="I342" s="434"/>
      <c r="J342" s="441"/>
      <c r="K342" s="434"/>
      <c r="L342" s="442"/>
      <c r="M342" s="439" t="str">
        <f t="shared" si="8"/>
        <v/>
      </c>
      <c r="N342" s="440" t="str">
        <f t="shared" si="9"/>
        <v/>
      </c>
      <c r="O342" s="434"/>
      <c r="Q342" s="425"/>
    </row>
    <row r="343" spans="1:17" x14ac:dyDescent="0.25">
      <c r="A343" s="425"/>
      <c r="C343" s="434"/>
      <c r="D343" s="1230"/>
      <c r="E343" s="1230"/>
      <c r="F343" s="434"/>
      <c r="G343" s="1230"/>
      <c r="H343" s="1230"/>
      <c r="I343" s="434"/>
      <c r="J343" s="441"/>
      <c r="K343" s="434"/>
      <c r="L343" s="442"/>
      <c r="M343" s="439" t="str">
        <f t="shared" si="8"/>
        <v/>
      </c>
      <c r="N343" s="440" t="str">
        <f t="shared" si="9"/>
        <v/>
      </c>
      <c r="O343" s="434"/>
      <c r="Q343" s="425"/>
    </row>
    <row r="344" spans="1:17" x14ac:dyDescent="0.25">
      <c r="A344" s="425"/>
      <c r="C344" s="434"/>
      <c r="D344" s="1230"/>
      <c r="E344" s="1230"/>
      <c r="F344" s="434"/>
      <c r="G344" s="1230"/>
      <c r="H344" s="1230"/>
      <c r="I344" s="434"/>
      <c r="J344" s="441"/>
      <c r="K344" s="434"/>
      <c r="L344" s="442"/>
      <c r="M344" s="439" t="str">
        <f t="shared" si="8"/>
        <v/>
      </c>
      <c r="N344" s="440" t="str">
        <f t="shared" si="9"/>
        <v/>
      </c>
      <c r="O344" s="434"/>
      <c r="Q344" s="425"/>
    </row>
    <row r="345" spans="1:17" x14ac:dyDescent="0.25">
      <c r="A345" s="425"/>
      <c r="C345" s="434"/>
      <c r="D345" s="1230"/>
      <c r="E345" s="1230"/>
      <c r="F345" s="434"/>
      <c r="G345" s="1230"/>
      <c r="H345" s="1230"/>
      <c r="I345" s="434"/>
      <c r="J345" s="441"/>
      <c r="K345" s="434"/>
      <c r="L345" s="442"/>
      <c r="M345" s="439" t="str">
        <f t="shared" si="8"/>
        <v/>
      </c>
      <c r="N345" s="440" t="str">
        <f t="shared" si="9"/>
        <v/>
      </c>
      <c r="O345" s="434"/>
      <c r="Q345" s="425"/>
    </row>
    <row r="346" spans="1:17" x14ac:dyDescent="0.25">
      <c r="A346" s="425"/>
      <c r="C346" s="434"/>
      <c r="D346" s="1230"/>
      <c r="E346" s="1230"/>
      <c r="F346" s="434"/>
      <c r="G346" s="1230"/>
      <c r="H346" s="1230"/>
      <c r="I346" s="434"/>
      <c r="J346" s="441"/>
      <c r="K346" s="434"/>
      <c r="L346" s="442"/>
      <c r="M346" s="439" t="str">
        <f t="shared" si="8"/>
        <v/>
      </c>
      <c r="N346" s="440" t="str">
        <f t="shared" si="9"/>
        <v/>
      </c>
      <c r="O346" s="434"/>
      <c r="Q346" s="425"/>
    </row>
    <row r="347" spans="1:17" x14ac:dyDescent="0.25">
      <c r="A347" s="425"/>
      <c r="C347" s="434"/>
      <c r="D347" s="1230"/>
      <c r="E347" s="1230"/>
      <c r="F347" s="434"/>
      <c r="G347" s="1230"/>
      <c r="H347" s="1230"/>
      <c r="I347" s="434"/>
      <c r="J347" s="441"/>
      <c r="K347" s="434"/>
      <c r="L347" s="442"/>
      <c r="M347" s="439" t="str">
        <f t="shared" si="8"/>
        <v/>
      </c>
      <c r="N347" s="440" t="str">
        <f t="shared" si="9"/>
        <v/>
      </c>
      <c r="O347" s="434"/>
      <c r="Q347" s="425"/>
    </row>
    <row r="348" spans="1:17" x14ac:dyDescent="0.25">
      <c r="A348" s="425"/>
      <c r="C348" s="434"/>
      <c r="D348" s="1230"/>
      <c r="E348" s="1230"/>
      <c r="F348" s="434"/>
      <c r="G348" s="1230"/>
      <c r="H348" s="1230"/>
      <c r="I348" s="434"/>
      <c r="J348" s="441"/>
      <c r="K348" s="434"/>
      <c r="L348" s="442"/>
      <c r="M348" s="439" t="str">
        <f t="shared" si="8"/>
        <v/>
      </c>
      <c r="N348" s="440" t="str">
        <f t="shared" si="9"/>
        <v/>
      </c>
      <c r="O348" s="434"/>
      <c r="Q348" s="425"/>
    </row>
    <row r="349" spans="1:17" x14ac:dyDescent="0.25">
      <c r="A349" s="425"/>
      <c r="C349" s="434"/>
      <c r="D349" s="1230"/>
      <c r="E349" s="1230"/>
      <c r="F349" s="434"/>
      <c r="G349" s="1230"/>
      <c r="H349" s="1230"/>
      <c r="I349" s="434"/>
      <c r="J349" s="441"/>
      <c r="K349" s="434"/>
      <c r="L349" s="442"/>
      <c r="M349" s="439" t="str">
        <f t="shared" si="8"/>
        <v/>
      </c>
      <c r="N349" s="440" t="str">
        <f t="shared" si="9"/>
        <v/>
      </c>
      <c r="O349" s="434"/>
      <c r="Q349" s="425"/>
    </row>
    <row r="350" spans="1:17" x14ac:dyDescent="0.25">
      <c r="A350" s="425"/>
      <c r="C350" s="434"/>
      <c r="D350" s="1230"/>
      <c r="E350" s="1230"/>
      <c r="F350" s="434"/>
      <c r="G350" s="1230"/>
      <c r="H350" s="1230"/>
      <c r="I350" s="434"/>
      <c r="J350" s="441"/>
      <c r="K350" s="434"/>
      <c r="L350" s="442"/>
      <c r="M350" s="439" t="str">
        <f t="shared" si="8"/>
        <v/>
      </c>
      <c r="N350" s="440" t="str">
        <f t="shared" si="9"/>
        <v/>
      </c>
      <c r="O350" s="434"/>
      <c r="Q350" s="425"/>
    </row>
    <row r="351" spans="1:17" x14ac:dyDescent="0.25">
      <c r="A351" s="425"/>
      <c r="C351" s="434"/>
      <c r="D351" s="1230"/>
      <c r="E351" s="1230"/>
      <c r="F351" s="434"/>
      <c r="G351" s="1230"/>
      <c r="H351" s="1230"/>
      <c r="I351" s="434"/>
      <c r="J351" s="441"/>
      <c r="K351" s="434"/>
      <c r="L351" s="442"/>
      <c r="M351" s="439" t="str">
        <f t="shared" si="8"/>
        <v/>
      </c>
      <c r="N351" s="440" t="str">
        <f t="shared" si="9"/>
        <v/>
      </c>
      <c r="O351" s="434"/>
      <c r="Q351" s="425"/>
    </row>
    <row r="352" spans="1:17" x14ac:dyDescent="0.25">
      <c r="A352" s="425"/>
      <c r="C352" s="434"/>
      <c r="D352" s="1230"/>
      <c r="E352" s="1230"/>
      <c r="F352" s="434"/>
      <c r="G352" s="1230"/>
      <c r="H352" s="1230"/>
      <c r="I352" s="434"/>
      <c r="J352" s="441"/>
      <c r="K352" s="434"/>
      <c r="L352" s="442"/>
      <c r="M352" s="439" t="str">
        <f t="shared" si="8"/>
        <v/>
      </c>
      <c r="N352" s="440" t="str">
        <f t="shared" si="9"/>
        <v/>
      </c>
      <c r="O352" s="434"/>
      <c r="Q352" s="425"/>
    </row>
    <row r="353" spans="1:17" x14ac:dyDescent="0.25">
      <c r="A353" s="425"/>
      <c r="C353" s="434"/>
      <c r="D353" s="1230"/>
      <c r="E353" s="1230"/>
      <c r="F353" s="434"/>
      <c r="G353" s="1230"/>
      <c r="H353" s="1230"/>
      <c r="I353" s="434"/>
      <c r="J353" s="441"/>
      <c r="K353" s="434"/>
      <c r="L353" s="442"/>
      <c r="M353" s="439" t="str">
        <f t="shared" si="8"/>
        <v/>
      </c>
      <c r="N353" s="440" t="str">
        <f t="shared" si="9"/>
        <v/>
      </c>
      <c r="O353" s="434"/>
      <c r="Q353" s="425"/>
    </row>
    <row r="354" spans="1:17" x14ac:dyDescent="0.25">
      <c r="A354" s="425"/>
      <c r="C354" s="434"/>
      <c r="D354" s="1230"/>
      <c r="E354" s="1230"/>
      <c r="F354" s="434"/>
      <c r="G354" s="1230"/>
      <c r="H354" s="1230"/>
      <c r="I354" s="434"/>
      <c r="J354" s="441"/>
      <c r="K354" s="434"/>
      <c r="L354" s="442"/>
      <c r="M354" s="439" t="str">
        <f t="shared" si="8"/>
        <v/>
      </c>
      <c r="N354" s="440" t="str">
        <f t="shared" si="9"/>
        <v/>
      </c>
      <c r="O354" s="434"/>
      <c r="Q354" s="425"/>
    </row>
    <row r="355" spans="1:17" x14ac:dyDescent="0.25">
      <c r="A355" s="425"/>
      <c r="C355" s="434"/>
      <c r="D355" s="1230"/>
      <c r="E355" s="1230"/>
      <c r="F355" s="434"/>
      <c r="G355" s="1230"/>
      <c r="H355" s="1230"/>
      <c r="I355" s="434"/>
      <c r="J355" s="441"/>
      <c r="K355" s="434"/>
      <c r="L355" s="442"/>
      <c r="M355" s="439" t="str">
        <f t="shared" si="8"/>
        <v/>
      </c>
      <c r="N355" s="440" t="str">
        <f t="shared" si="9"/>
        <v/>
      </c>
      <c r="O355" s="434"/>
      <c r="Q355" s="425"/>
    </row>
    <row r="356" spans="1:17" x14ac:dyDescent="0.25">
      <c r="A356" s="425"/>
      <c r="C356" s="434"/>
      <c r="D356" s="1230"/>
      <c r="E356" s="1230"/>
      <c r="F356" s="434"/>
      <c r="G356" s="1230"/>
      <c r="H356" s="1230"/>
      <c r="I356" s="434"/>
      <c r="J356" s="441"/>
      <c r="K356" s="434"/>
      <c r="L356" s="442"/>
      <c r="M356" s="439" t="str">
        <f t="shared" si="8"/>
        <v/>
      </c>
      <c r="N356" s="440" t="str">
        <f t="shared" si="9"/>
        <v/>
      </c>
      <c r="O356" s="434"/>
      <c r="Q356" s="425"/>
    </row>
    <row r="357" spans="1:17" x14ac:dyDescent="0.25">
      <c r="A357" s="425"/>
      <c r="C357" s="434"/>
      <c r="D357" s="1230"/>
      <c r="E357" s="1230"/>
      <c r="F357" s="434"/>
      <c r="G357" s="1230"/>
      <c r="H357" s="1230"/>
      <c r="I357" s="434"/>
      <c r="J357" s="441"/>
      <c r="K357" s="434"/>
      <c r="L357" s="442"/>
      <c r="M357" s="439" t="str">
        <f t="shared" si="8"/>
        <v/>
      </c>
      <c r="N357" s="440" t="str">
        <f t="shared" si="9"/>
        <v/>
      </c>
      <c r="O357" s="434"/>
      <c r="Q357" s="425"/>
    </row>
    <row r="358" spans="1:17" x14ac:dyDescent="0.25">
      <c r="A358" s="425"/>
      <c r="C358" s="434"/>
      <c r="D358" s="1230"/>
      <c r="E358" s="1230"/>
      <c r="F358" s="434"/>
      <c r="G358" s="1230"/>
      <c r="H358" s="1230"/>
      <c r="I358" s="434"/>
      <c r="J358" s="441"/>
      <c r="K358" s="434"/>
      <c r="L358" s="442"/>
      <c r="M358" s="439" t="str">
        <f t="shared" si="8"/>
        <v/>
      </c>
      <c r="N358" s="440" t="str">
        <f t="shared" si="9"/>
        <v/>
      </c>
      <c r="O358" s="434"/>
      <c r="Q358" s="425"/>
    </row>
    <row r="359" spans="1:17" x14ac:dyDescent="0.25">
      <c r="A359" s="425"/>
      <c r="C359" s="434"/>
      <c r="D359" s="1230"/>
      <c r="E359" s="1230"/>
      <c r="F359" s="434"/>
      <c r="G359" s="1230"/>
      <c r="H359" s="1230"/>
      <c r="I359" s="434"/>
      <c r="J359" s="441"/>
      <c r="K359" s="434"/>
      <c r="L359" s="442"/>
      <c r="M359" s="439" t="str">
        <f t="shared" si="8"/>
        <v/>
      </c>
      <c r="N359" s="440" t="str">
        <f t="shared" si="9"/>
        <v/>
      </c>
      <c r="O359" s="434"/>
      <c r="Q359" s="425"/>
    </row>
    <row r="360" spans="1:17" x14ac:dyDescent="0.25">
      <c r="A360" s="425"/>
      <c r="C360" s="434"/>
      <c r="D360" s="1230"/>
      <c r="E360" s="1230"/>
      <c r="F360" s="434"/>
      <c r="G360" s="1230"/>
      <c r="H360" s="1230"/>
      <c r="I360" s="434"/>
      <c r="J360" s="441"/>
      <c r="K360" s="434"/>
      <c r="L360" s="442"/>
      <c r="M360" s="439" t="str">
        <f t="shared" si="8"/>
        <v/>
      </c>
      <c r="N360" s="440" t="str">
        <f t="shared" si="9"/>
        <v/>
      </c>
      <c r="O360" s="434"/>
      <c r="Q360" s="425"/>
    </row>
    <row r="361" spans="1:17" x14ac:dyDescent="0.25">
      <c r="A361" s="425"/>
      <c r="C361" s="434"/>
      <c r="D361" s="1230"/>
      <c r="E361" s="1230"/>
      <c r="F361" s="434"/>
      <c r="G361" s="1230"/>
      <c r="H361" s="1230"/>
      <c r="I361" s="434"/>
      <c r="J361" s="441"/>
      <c r="K361" s="434"/>
      <c r="L361" s="442"/>
      <c r="M361" s="439" t="str">
        <f t="shared" si="8"/>
        <v/>
      </c>
      <c r="N361" s="440" t="str">
        <f t="shared" si="9"/>
        <v/>
      </c>
      <c r="O361" s="434"/>
      <c r="Q361" s="425"/>
    </row>
    <row r="362" spans="1:17" x14ac:dyDescent="0.25">
      <c r="A362" s="425"/>
      <c r="C362" s="434"/>
      <c r="D362" s="1230"/>
      <c r="E362" s="1230"/>
      <c r="F362" s="434"/>
      <c r="G362" s="1230"/>
      <c r="H362" s="1230"/>
      <c r="I362" s="434"/>
      <c r="J362" s="441"/>
      <c r="K362" s="434"/>
      <c r="L362" s="442"/>
      <c r="M362" s="439" t="str">
        <f t="shared" si="8"/>
        <v/>
      </c>
      <c r="N362" s="440" t="str">
        <f t="shared" si="9"/>
        <v/>
      </c>
      <c r="O362" s="434"/>
      <c r="Q362" s="425"/>
    </row>
    <row r="363" spans="1:17" x14ac:dyDescent="0.25">
      <c r="A363" s="425"/>
      <c r="C363" s="434"/>
      <c r="D363" s="1230"/>
      <c r="E363" s="1230"/>
      <c r="F363" s="434"/>
      <c r="G363" s="1230"/>
      <c r="H363" s="1230"/>
      <c r="I363" s="434"/>
      <c r="J363" s="441"/>
      <c r="K363" s="434"/>
      <c r="L363" s="442"/>
      <c r="M363" s="439" t="str">
        <f t="shared" si="8"/>
        <v/>
      </c>
      <c r="N363" s="440" t="str">
        <f t="shared" si="9"/>
        <v/>
      </c>
      <c r="O363" s="434"/>
      <c r="Q363" s="425"/>
    </row>
    <row r="364" spans="1:17" x14ac:dyDescent="0.25">
      <c r="A364" s="425"/>
      <c r="C364" s="434"/>
      <c r="D364" s="1230"/>
      <c r="E364" s="1230"/>
      <c r="F364" s="434"/>
      <c r="G364" s="1230"/>
      <c r="H364" s="1230"/>
      <c r="I364" s="434"/>
      <c r="J364" s="441"/>
      <c r="K364" s="434"/>
      <c r="L364" s="442"/>
      <c r="M364" s="439" t="str">
        <f t="shared" si="8"/>
        <v/>
      </c>
      <c r="N364" s="440" t="str">
        <f t="shared" si="9"/>
        <v/>
      </c>
      <c r="O364" s="434"/>
      <c r="Q364" s="425"/>
    </row>
    <row r="365" spans="1:17" x14ac:dyDescent="0.25">
      <c r="A365" s="425"/>
      <c r="C365" s="434"/>
      <c r="D365" s="1230"/>
      <c r="E365" s="1230"/>
      <c r="F365" s="434"/>
      <c r="G365" s="1230"/>
      <c r="H365" s="1230"/>
      <c r="I365" s="434"/>
      <c r="J365" s="441"/>
      <c r="K365" s="434"/>
      <c r="L365" s="442"/>
      <c r="M365" s="439" t="str">
        <f t="shared" si="8"/>
        <v/>
      </c>
      <c r="N365" s="440" t="str">
        <f t="shared" si="9"/>
        <v/>
      </c>
      <c r="O365" s="434"/>
      <c r="Q365" s="425"/>
    </row>
    <row r="366" spans="1:17" x14ac:dyDescent="0.25">
      <c r="A366" s="425"/>
      <c r="C366" s="434"/>
      <c r="D366" s="1230"/>
      <c r="E366" s="1230"/>
      <c r="F366" s="434"/>
      <c r="G366" s="1230"/>
      <c r="H366" s="1230"/>
      <c r="I366" s="434"/>
      <c r="J366" s="441"/>
      <c r="K366" s="434"/>
      <c r="L366" s="442"/>
      <c r="M366" s="439" t="str">
        <f t="shared" si="8"/>
        <v/>
      </c>
      <c r="N366" s="440" t="str">
        <f t="shared" si="9"/>
        <v/>
      </c>
      <c r="O366" s="434"/>
      <c r="Q366" s="425"/>
    </row>
    <row r="367" spans="1:17" x14ac:dyDescent="0.25">
      <c r="A367" s="425"/>
      <c r="C367" s="434"/>
      <c r="D367" s="1230"/>
      <c r="E367" s="1230"/>
      <c r="F367" s="434"/>
      <c r="G367" s="1230"/>
      <c r="H367" s="1230"/>
      <c r="I367" s="434"/>
      <c r="J367" s="441"/>
      <c r="K367" s="434"/>
      <c r="L367" s="442"/>
      <c r="M367" s="439" t="str">
        <f t="shared" si="8"/>
        <v/>
      </c>
      <c r="N367" s="440" t="str">
        <f t="shared" si="9"/>
        <v/>
      </c>
      <c r="O367" s="434"/>
      <c r="Q367" s="425"/>
    </row>
    <row r="368" spans="1:17" x14ac:dyDescent="0.25">
      <c r="A368" s="425"/>
      <c r="C368" s="434"/>
      <c r="D368" s="1230"/>
      <c r="E368" s="1230"/>
      <c r="F368" s="434"/>
      <c r="G368" s="1230"/>
      <c r="H368" s="1230"/>
      <c r="I368" s="434"/>
      <c r="J368" s="441"/>
      <c r="K368" s="434"/>
      <c r="L368" s="442"/>
      <c r="M368" s="439" t="str">
        <f t="shared" si="8"/>
        <v/>
      </c>
      <c r="N368" s="440" t="str">
        <f t="shared" si="9"/>
        <v/>
      </c>
      <c r="O368" s="434"/>
      <c r="Q368" s="425"/>
    </row>
    <row r="369" spans="1:17" x14ac:dyDescent="0.25">
      <c r="A369" s="425"/>
      <c r="C369" s="500" t="s">
        <v>2072</v>
      </c>
      <c r="D369" s="1231" t="s">
        <v>2072</v>
      </c>
      <c r="E369" s="1231"/>
      <c r="F369" s="500" t="s">
        <v>2072</v>
      </c>
      <c r="G369" s="1231" t="s">
        <v>2072</v>
      </c>
      <c r="H369" s="1231"/>
      <c r="I369" s="500" t="s">
        <v>2072</v>
      </c>
      <c r="J369" s="500" t="s">
        <v>2072</v>
      </c>
      <c r="K369" s="869" t="s">
        <v>2072</v>
      </c>
      <c r="L369" s="869" t="s">
        <v>2072</v>
      </c>
      <c r="M369" s="869" t="s">
        <v>2072</v>
      </c>
      <c r="N369" s="869" t="s">
        <v>2072</v>
      </c>
      <c r="O369" s="869" t="s">
        <v>2072</v>
      </c>
      <c r="Q369" s="425"/>
    </row>
    <row r="370" spans="1:17" x14ac:dyDescent="0.25">
      <c r="A370" s="425"/>
      <c r="Q370" s="425"/>
    </row>
    <row r="371" spans="1:17" ht="25.5" customHeight="1" x14ac:dyDescent="0.25">
      <c r="A371" s="425"/>
      <c r="C371" s="1276" t="str">
        <f>Translations!$B$1156</f>
        <v>W razie potrzeby należy dodać dodatkowe wiersze powyżej oznaczenia "koniec". Należy zrobić to poprzez skopiowanie pustego wiersza i wstawienie go poniżej. Zwykłe polecenie "wstawienie wiersza" NIE BĘDZIE wystarczające.</v>
      </c>
      <c r="D371" s="1276"/>
      <c r="E371" s="1276"/>
      <c r="F371" s="1276"/>
      <c r="G371" s="1276"/>
      <c r="H371" s="1276"/>
      <c r="I371" s="1276"/>
      <c r="J371" s="1276"/>
      <c r="K371" s="1276"/>
      <c r="L371" s="1276"/>
      <c r="M371" s="1276"/>
      <c r="N371" s="1276"/>
      <c r="O371" s="1276"/>
      <c r="Q371" s="425"/>
    </row>
    <row r="372" spans="1:17" x14ac:dyDescent="0.25">
      <c r="A372" s="425"/>
      <c r="Q372" s="425"/>
    </row>
    <row r="373" spans="1:17" x14ac:dyDescent="0.25">
      <c r="A373" s="425"/>
      <c r="B373" s="425"/>
      <c r="C373" s="425"/>
      <c r="D373" s="425"/>
      <c r="E373" s="425"/>
      <c r="F373" s="425"/>
      <c r="G373" s="425"/>
      <c r="H373" s="425"/>
      <c r="I373" s="425"/>
      <c r="J373" s="425"/>
      <c r="K373" s="425"/>
      <c r="L373" s="425"/>
      <c r="M373" s="425"/>
      <c r="N373" s="425"/>
      <c r="O373" s="425"/>
      <c r="P373" s="425"/>
      <c r="Q373" s="425"/>
    </row>
  </sheetData>
  <sheetProtection sheet="1" objects="1" scenarios="1" formatCells="0" formatColumns="0" formatRows="0"/>
  <mergeCells count="693">
    <mergeCell ref="C371:O371"/>
    <mergeCell ref="C2:O3"/>
    <mergeCell ref="C14:M14"/>
    <mergeCell ref="C15:L15"/>
    <mergeCell ref="M15:N15"/>
    <mergeCell ref="C16:L16"/>
    <mergeCell ref="M16:N16"/>
    <mergeCell ref="C24:G24"/>
    <mergeCell ref="H24:N24"/>
    <mergeCell ref="C8:O8"/>
    <mergeCell ref="C9:O9"/>
    <mergeCell ref="C10:O10"/>
    <mergeCell ref="C11:O11"/>
    <mergeCell ref="C5:M5"/>
    <mergeCell ref="N5:O5"/>
    <mergeCell ref="C4:O4"/>
    <mergeCell ref="C6:O6"/>
    <mergeCell ref="C25:G25"/>
    <mergeCell ref="H25:N25"/>
    <mergeCell ref="C26:G26"/>
    <mergeCell ref="H26:N26"/>
    <mergeCell ref="C17:L17"/>
    <mergeCell ref="M17:N17"/>
    <mergeCell ref="C18:L18"/>
    <mergeCell ref="M18:N18"/>
    <mergeCell ref="C19:L19"/>
    <mergeCell ref="M19:N19"/>
    <mergeCell ref="C20:O20"/>
    <mergeCell ref="E34:F34"/>
    <mergeCell ref="G34:I34"/>
    <mergeCell ref="J34:K34"/>
    <mergeCell ref="L34:M34"/>
    <mergeCell ref="E35:F35"/>
    <mergeCell ref="G35:I35"/>
    <mergeCell ref="J35:K35"/>
    <mergeCell ref="L35:M35"/>
    <mergeCell ref="C27:G27"/>
    <mergeCell ref="H27:N27"/>
    <mergeCell ref="C31:F31"/>
    <mergeCell ref="G31:I33"/>
    <mergeCell ref="J31:K33"/>
    <mergeCell ref="L31:M33"/>
    <mergeCell ref="C32:C33"/>
    <mergeCell ref="D32:D33"/>
    <mergeCell ref="E32:F33"/>
    <mergeCell ref="N31:N33"/>
    <mergeCell ref="C30:O30"/>
    <mergeCell ref="C43:O43"/>
    <mergeCell ref="C44:O44"/>
    <mergeCell ref="E38:F38"/>
    <mergeCell ref="G38:I38"/>
    <mergeCell ref="J38:K38"/>
    <mergeCell ref="L38:M38"/>
    <mergeCell ref="C39:K39"/>
    <mergeCell ref="L39:M39"/>
    <mergeCell ref="E36:F36"/>
    <mergeCell ref="G36:I36"/>
    <mergeCell ref="J36:K36"/>
    <mergeCell ref="L36:M36"/>
    <mergeCell ref="E37:F37"/>
    <mergeCell ref="G37:I37"/>
    <mergeCell ref="J37:K37"/>
    <mergeCell ref="L37:M37"/>
    <mergeCell ref="N65:N69"/>
    <mergeCell ref="O65:O69"/>
    <mergeCell ref="C67:C69"/>
    <mergeCell ref="D67:E69"/>
    <mergeCell ref="F67:F69"/>
    <mergeCell ref="G67:H69"/>
    <mergeCell ref="C65:E66"/>
    <mergeCell ref="F65:H66"/>
    <mergeCell ref="I65:I69"/>
    <mergeCell ref="J65:J69"/>
    <mergeCell ref="K65:K69"/>
    <mergeCell ref="L65:L69"/>
    <mergeCell ref="M65:M69"/>
    <mergeCell ref="D73:E73"/>
    <mergeCell ref="G73:H73"/>
    <mergeCell ref="D74:E74"/>
    <mergeCell ref="G74:H74"/>
    <mergeCell ref="D75:E75"/>
    <mergeCell ref="G75:H75"/>
    <mergeCell ref="D70:E70"/>
    <mergeCell ref="G70:H70"/>
    <mergeCell ref="D71:E71"/>
    <mergeCell ref="G71:H71"/>
    <mergeCell ref="D72:E72"/>
    <mergeCell ref="G72:H72"/>
    <mergeCell ref="D79:E79"/>
    <mergeCell ref="G79:H79"/>
    <mergeCell ref="D80:E80"/>
    <mergeCell ref="G80:H80"/>
    <mergeCell ref="D81:E81"/>
    <mergeCell ref="G81:H81"/>
    <mergeCell ref="D76:E76"/>
    <mergeCell ref="G76:H76"/>
    <mergeCell ref="D77:E77"/>
    <mergeCell ref="G77:H77"/>
    <mergeCell ref="D78:E78"/>
    <mergeCell ref="G78:H78"/>
    <mergeCell ref="D85:E85"/>
    <mergeCell ref="G85:H85"/>
    <mergeCell ref="D86:E86"/>
    <mergeCell ref="G86:H86"/>
    <mergeCell ref="D87:E87"/>
    <mergeCell ref="G87:H87"/>
    <mergeCell ref="D82:E82"/>
    <mergeCell ref="G82:H82"/>
    <mergeCell ref="D83:E83"/>
    <mergeCell ref="G83:H83"/>
    <mergeCell ref="D84:E84"/>
    <mergeCell ref="G84:H84"/>
    <mergeCell ref="D94:E94"/>
    <mergeCell ref="G94:H94"/>
    <mergeCell ref="D91:E91"/>
    <mergeCell ref="G91:H91"/>
    <mergeCell ref="D92:E92"/>
    <mergeCell ref="G92:H92"/>
    <mergeCell ref="D93:E93"/>
    <mergeCell ref="G93:H93"/>
    <mergeCell ref="D88:E88"/>
    <mergeCell ref="G88:H88"/>
    <mergeCell ref="D89:E89"/>
    <mergeCell ref="G89:H89"/>
    <mergeCell ref="D90:E90"/>
    <mergeCell ref="G90:H90"/>
    <mergeCell ref="D95:E95"/>
    <mergeCell ref="G95:H95"/>
    <mergeCell ref="D96:E96"/>
    <mergeCell ref="G96:H96"/>
    <mergeCell ref="D97:E97"/>
    <mergeCell ref="G97:H97"/>
    <mergeCell ref="D98:E98"/>
    <mergeCell ref="G98:H98"/>
    <mergeCell ref="D99:E99"/>
    <mergeCell ref="G99:H99"/>
    <mergeCell ref="D100:E100"/>
    <mergeCell ref="G100:H100"/>
    <mergeCell ref="D101:E101"/>
    <mergeCell ref="G101:H101"/>
    <mergeCell ref="D102:E102"/>
    <mergeCell ref="G102:H102"/>
    <mergeCell ref="D103:E103"/>
    <mergeCell ref="G103:H103"/>
    <mergeCell ref="D104:E104"/>
    <mergeCell ref="G104:H104"/>
    <mergeCell ref="D105:E105"/>
    <mergeCell ref="G105:H105"/>
    <mergeCell ref="D106:E106"/>
    <mergeCell ref="G106:H106"/>
    <mergeCell ref="D107:E107"/>
    <mergeCell ref="G107:H107"/>
    <mergeCell ref="D108:E108"/>
    <mergeCell ref="G108:H108"/>
    <mergeCell ref="D109:E109"/>
    <mergeCell ref="G109:H109"/>
    <mergeCell ref="D110:E110"/>
    <mergeCell ref="G110:H110"/>
    <mergeCell ref="D111:E111"/>
    <mergeCell ref="G111:H111"/>
    <mergeCell ref="D112:E112"/>
    <mergeCell ref="G112:H112"/>
    <mergeCell ref="D113:E113"/>
    <mergeCell ref="G113:H113"/>
    <mergeCell ref="D114:E114"/>
    <mergeCell ref="G114:H114"/>
    <mergeCell ref="D115:E115"/>
    <mergeCell ref="G115:H115"/>
    <mergeCell ref="D116:E116"/>
    <mergeCell ref="G116:H116"/>
    <mergeCell ref="D117:E117"/>
    <mergeCell ref="G117:H117"/>
    <mergeCell ref="D118:E118"/>
    <mergeCell ref="G118:H118"/>
    <mergeCell ref="D119:E119"/>
    <mergeCell ref="G119:H119"/>
    <mergeCell ref="D120:E120"/>
    <mergeCell ref="G120:H120"/>
    <mergeCell ref="D121:E121"/>
    <mergeCell ref="G121:H121"/>
    <mergeCell ref="D122:E122"/>
    <mergeCell ref="G122:H122"/>
    <mergeCell ref="D123:E123"/>
    <mergeCell ref="G123:H123"/>
    <mergeCell ref="D124:E124"/>
    <mergeCell ref="G124:H124"/>
    <mergeCell ref="D125:E125"/>
    <mergeCell ref="G125:H125"/>
    <mergeCell ref="D126:E126"/>
    <mergeCell ref="G126:H126"/>
    <mergeCell ref="D127:E127"/>
    <mergeCell ref="G127:H127"/>
    <mergeCell ref="D128:E128"/>
    <mergeCell ref="G128:H128"/>
    <mergeCell ref="D129:E129"/>
    <mergeCell ref="G129:H129"/>
    <mergeCell ref="D130:E130"/>
    <mergeCell ref="G130:H130"/>
    <mergeCell ref="D131:E131"/>
    <mergeCell ref="G131:H131"/>
    <mergeCell ref="D132:E132"/>
    <mergeCell ref="G132:H132"/>
    <mergeCell ref="D133:E133"/>
    <mergeCell ref="G133:H133"/>
    <mergeCell ref="D134:E134"/>
    <mergeCell ref="G134:H134"/>
    <mergeCell ref="D135:E135"/>
    <mergeCell ref="G135:H135"/>
    <mergeCell ref="D136:E136"/>
    <mergeCell ref="G136:H136"/>
    <mergeCell ref="D137:E137"/>
    <mergeCell ref="G137:H137"/>
    <mergeCell ref="D138:E138"/>
    <mergeCell ref="G138:H138"/>
    <mergeCell ref="D139:E139"/>
    <mergeCell ref="G139:H139"/>
    <mergeCell ref="D140:E140"/>
    <mergeCell ref="G140:H140"/>
    <mergeCell ref="D141:E141"/>
    <mergeCell ref="G141:H141"/>
    <mergeCell ref="D142:E142"/>
    <mergeCell ref="G142:H142"/>
    <mergeCell ref="D143:E143"/>
    <mergeCell ref="G143:H143"/>
    <mergeCell ref="D144:E144"/>
    <mergeCell ref="G144:H144"/>
    <mergeCell ref="D145:E145"/>
    <mergeCell ref="G145:H145"/>
    <mergeCell ref="D146:E146"/>
    <mergeCell ref="G146:H146"/>
    <mergeCell ref="D147:E147"/>
    <mergeCell ref="G147:H147"/>
    <mergeCell ref="D148:E148"/>
    <mergeCell ref="G148:H148"/>
    <mergeCell ref="D149:E149"/>
    <mergeCell ref="G149:H149"/>
    <mergeCell ref="D150:E150"/>
    <mergeCell ref="G150:H150"/>
    <mergeCell ref="D151:E151"/>
    <mergeCell ref="G151:H151"/>
    <mergeCell ref="D152:E152"/>
    <mergeCell ref="G152:H152"/>
    <mergeCell ref="D153:E153"/>
    <mergeCell ref="G153:H153"/>
    <mergeCell ref="D154:E154"/>
    <mergeCell ref="G154:H154"/>
    <mergeCell ref="D155:E155"/>
    <mergeCell ref="G155:H155"/>
    <mergeCell ref="D156:E156"/>
    <mergeCell ref="G156:H156"/>
    <mergeCell ref="D157:E157"/>
    <mergeCell ref="G157:H157"/>
    <mergeCell ref="D158:E158"/>
    <mergeCell ref="G158:H158"/>
    <mergeCell ref="D159:E159"/>
    <mergeCell ref="G159:H159"/>
    <mergeCell ref="D160:E160"/>
    <mergeCell ref="G160:H160"/>
    <mergeCell ref="D161:E161"/>
    <mergeCell ref="G161:H161"/>
    <mergeCell ref="D162:E162"/>
    <mergeCell ref="G162:H162"/>
    <mergeCell ref="D163:E163"/>
    <mergeCell ref="G163:H163"/>
    <mergeCell ref="D164:E164"/>
    <mergeCell ref="G164:H164"/>
    <mergeCell ref="D165:E165"/>
    <mergeCell ref="G165:H165"/>
    <mergeCell ref="D166:E166"/>
    <mergeCell ref="G166:H166"/>
    <mergeCell ref="D167:E167"/>
    <mergeCell ref="G167:H167"/>
    <mergeCell ref="D168:E168"/>
    <mergeCell ref="G168:H168"/>
    <mergeCell ref="D169:E169"/>
    <mergeCell ref="G169:H169"/>
    <mergeCell ref="D170:E170"/>
    <mergeCell ref="G170:H170"/>
    <mergeCell ref="D171:E171"/>
    <mergeCell ref="G171:H171"/>
    <mergeCell ref="D172:E172"/>
    <mergeCell ref="G172:H172"/>
    <mergeCell ref="D173:E173"/>
    <mergeCell ref="G173:H173"/>
    <mergeCell ref="D174:E174"/>
    <mergeCell ref="G174:H174"/>
    <mergeCell ref="D175:E175"/>
    <mergeCell ref="G175:H175"/>
    <mergeCell ref="D176:E176"/>
    <mergeCell ref="G176:H176"/>
    <mergeCell ref="D177:E177"/>
    <mergeCell ref="G177:H177"/>
    <mergeCell ref="D178:E178"/>
    <mergeCell ref="G178:H178"/>
    <mergeCell ref="D179:E179"/>
    <mergeCell ref="G179:H179"/>
    <mergeCell ref="D180:E180"/>
    <mergeCell ref="G180:H180"/>
    <mergeCell ref="D181:E181"/>
    <mergeCell ref="G181:H181"/>
    <mergeCell ref="D182:E182"/>
    <mergeCell ref="G182:H182"/>
    <mergeCell ref="D183:E183"/>
    <mergeCell ref="G183:H183"/>
    <mergeCell ref="D184:E184"/>
    <mergeCell ref="G184:H184"/>
    <mergeCell ref="D185:E185"/>
    <mergeCell ref="G185:H185"/>
    <mergeCell ref="D186:E186"/>
    <mergeCell ref="G186:H186"/>
    <mergeCell ref="D187:E187"/>
    <mergeCell ref="G187:H187"/>
    <mergeCell ref="D188:E188"/>
    <mergeCell ref="G188:H188"/>
    <mergeCell ref="D189:E189"/>
    <mergeCell ref="G189:H189"/>
    <mergeCell ref="D190:E190"/>
    <mergeCell ref="G190:H190"/>
    <mergeCell ref="D191:E191"/>
    <mergeCell ref="G191:H191"/>
    <mergeCell ref="D192:E192"/>
    <mergeCell ref="G192:H192"/>
    <mergeCell ref="D193:E193"/>
    <mergeCell ref="G193:H193"/>
    <mergeCell ref="D194:E194"/>
    <mergeCell ref="G194:H194"/>
    <mergeCell ref="D195:E195"/>
    <mergeCell ref="G195:H195"/>
    <mergeCell ref="D196:E196"/>
    <mergeCell ref="G196:H196"/>
    <mergeCell ref="D197:E197"/>
    <mergeCell ref="G197:H197"/>
    <mergeCell ref="D198:E198"/>
    <mergeCell ref="G198:H198"/>
    <mergeCell ref="D199:E199"/>
    <mergeCell ref="G199:H199"/>
    <mergeCell ref="D200:E200"/>
    <mergeCell ref="G200:H200"/>
    <mergeCell ref="D201:E201"/>
    <mergeCell ref="G201:H201"/>
    <mergeCell ref="D202:E202"/>
    <mergeCell ref="G202:H202"/>
    <mergeCell ref="D203:E203"/>
    <mergeCell ref="G203:H203"/>
    <mergeCell ref="D204:E204"/>
    <mergeCell ref="G204:H204"/>
    <mergeCell ref="D205:E205"/>
    <mergeCell ref="G205:H205"/>
    <mergeCell ref="D206:E206"/>
    <mergeCell ref="G206:H206"/>
    <mergeCell ref="D207:E207"/>
    <mergeCell ref="G207:H207"/>
    <mergeCell ref="D208:E208"/>
    <mergeCell ref="G208:H208"/>
    <mergeCell ref="D209:E209"/>
    <mergeCell ref="G209:H209"/>
    <mergeCell ref="D210:E210"/>
    <mergeCell ref="G210:H210"/>
    <mergeCell ref="D211:E211"/>
    <mergeCell ref="G211:H211"/>
    <mergeCell ref="D212:E212"/>
    <mergeCell ref="G212:H212"/>
    <mergeCell ref="D213:E213"/>
    <mergeCell ref="G213:H213"/>
    <mergeCell ref="D214:E214"/>
    <mergeCell ref="G214:H214"/>
    <mergeCell ref="D215:E215"/>
    <mergeCell ref="G215:H215"/>
    <mergeCell ref="D216:E216"/>
    <mergeCell ref="G216:H216"/>
    <mergeCell ref="D217:E217"/>
    <mergeCell ref="G217:H217"/>
    <mergeCell ref="D218:E218"/>
    <mergeCell ref="G218:H218"/>
    <mergeCell ref="D219:E219"/>
    <mergeCell ref="G219:H219"/>
    <mergeCell ref="D220:E220"/>
    <mergeCell ref="G220:H220"/>
    <mergeCell ref="D221:E221"/>
    <mergeCell ref="G221:H221"/>
    <mergeCell ref="D222:E222"/>
    <mergeCell ref="G222:H222"/>
    <mergeCell ref="D223:E223"/>
    <mergeCell ref="G223:H223"/>
    <mergeCell ref="D224:E224"/>
    <mergeCell ref="G224:H224"/>
    <mergeCell ref="D225:E225"/>
    <mergeCell ref="G225:H225"/>
    <mergeCell ref="D226:E226"/>
    <mergeCell ref="G226:H226"/>
    <mergeCell ref="D227:E227"/>
    <mergeCell ref="G227:H227"/>
    <mergeCell ref="D228:E228"/>
    <mergeCell ref="G228:H228"/>
    <mergeCell ref="D229:E229"/>
    <mergeCell ref="G229:H229"/>
    <mergeCell ref="D230:E230"/>
    <mergeCell ref="G230:H230"/>
    <mergeCell ref="D231:E231"/>
    <mergeCell ref="G231:H231"/>
    <mergeCell ref="D232:E232"/>
    <mergeCell ref="G232:H232"/>
    <mergeCell ref="D233:E233"/>
    <mergeCell ref="G233:H233"/>
    <mergeCell ref="D234:E234"/>
    <mergeCell ref="G234:H234"/>
    <mergeCell ref="D235:E235"/>
    <mergeCell ref="G235:H235"/>
    <mergeCell ref="D236:E236"/>
    <mergeCell ref="G236:H236"/>
    <mergeCell ref="D237:E237"/>
    <mergeCell ref="G237:H237"/>
    <mergeCell ref="D238:E238"/>
    <mergeCell ref="G238:H238"/>
    <mergeCell ref="D239:E239"/>
    <mergeCell ref="G239:H239"/>
    <mergeCell ref="D240:E240"/>
    <mergeCell ref="G240:H240"/>
    <mergeCell ref="D241:E241"/>
    <mergeCell ref="G241:H241"/>
    <mergeCell ref="D242:E242"/>
    <mergeCell ref="G242:H242"/>
    <mergeCell ref="D243:E243"/>
    <mergeCell ref="G243:H243"/>
    <mergeCell ref="D244:E244"/>
    <mergeCell ref="G244:H244"/>
    <mergeCell ref="D245:E245"/>
    <mergeCell ref="G245:H245"/>
    <mergeCell ref="D246:E246"/>
    <mergeCell ref="G246:H246"/>
    <mergeCell ref="D247:E247"/>
    <mergeCell ref="G247:H247"/>
    <mergeCell ref="D248:E248"/>
    <mergeCell ref="G248:H248"/>
    <mergeCell ref="D249:E249"/>
    <mergeCell ref="G249:H249"/>
    <mergeCell ref="D250:E250"/>
    <mergeCell ref="G250:H250"/>
    <mergeCell ref="D251:E251"/>
    <mergeCell ref="G251:H251"/>
    <mergeCell ref="D252:E252"/>
    <mergeCell ref="G252:H252"/>
    <mergeCell ref="D253:E253"/>
    <mergeCell ref="G253:H253"/>
    <mergeCell ref="D254:E254"/>
    <mergeCell ref="G254:H254"/>
    <mergeCell ref="D255:E255"/>
    <mergeCell ref="G255:H255"/>
    <mergeCell ref="D256:E256"/>
    <mergeCell ref="G256:H256"/>
    <mergeCell ref="D257:E257"/>
    <mergeCell ref="G257:H257"/>
    <mergeCell ref="D258:E258"/>
    <mergeCell ref="G258:H258"/>
    <mergeCell ref="D259:E259"/>
    <mergeCell ref="G259:H259"/>
    <mergeCell ref="D260:E260"/>
    <mergeCell ref="G260:H260"/>
    <mergeCell ref="D261:E261"/>
    <mergeCell ref="G261:H261"/>
    <mergeCell ref="D262:E262"/>
    <mergeCell ref="G262:H262"/>
    <mergeCell ref="D263:E263"/>
    <mergeCell ref="G263:H263"/>
    <mergeCell ref="D264:E264"/>
    <mergeCell ref="G264:H264"/>
    <mergeCell ref="D265:E265"/>
    <mergeCell ref="G265:H265"/>
    <mergeCell ref="D266:E266"/>
    <mergeCell ref="G266:H266"/>
    <mergeCell ref="D267:E267"/>
    <mergeCell ref="G267:H267"/>
    <mergeCell ref="D268:E268"/>
    <mergeCell ref="G268:H268"/>
    <mergeCell ref="D269:E269"/>
    <mergeCell ref="G269:H269"/>
    <mergeCell ref="D270:E270"/>
    <mergeCell ref="G270:H270"/>
    <mergeCell ref="D271:E271"/>
    <mergeCell ref="G271:H271"/>
    <mergeCell ref="D272:E272"/>
    <mergeCell ref="G272:H272"/>
    <mergeCell ref="D273:E273"/>
    <mergeCell ref="G273:H273"/>
    <mergeCell ref="D274:E274"/>
    <mergeCell ref="G274:H274"/>
    <mergeCell ref="D275:E275"/>
    <mergeCell ref="G275:H275"/>
    <mergeCell ref="D276:E276"/>
    <mergeCell ref="G276:H276"/>
    <mergeCell ref="D277:E277"/>
    <mergeCell ref="G277:H277"/>
    <mergeCell ref="D278:E278"/>
    <mergeCell ref="G278:H278"/>
    <mergeCell ref="D279:E279"/>
    <mergeCell ref="G279:H279"/>
    <mergeCell ref="D280:E280"/>
    <mergeCell ref="G280:H280"/>
    <mergeCell ref="D281:E281"/>
    <mergeCell ref="G281:H281"/>
    <mergeCell ref="D282:E282"/>
    <mergeCell ref="G282:H282"/>
    <mergeCell ref="D283:E283"/>
    <mergeCell ref="G283:H283"/>
    <mergeCell ref="D284:E284"/>
    <mergeCell ref="G284:H284"/>
    <mergeCell ref="D285:E285"/>
    <mergeCell ref="G285:H285"/>
    <mergeCell ref="D286:E286"/>
    <mergeCell ref="G286:H286"/>
    <mergeCell ref="D287:E287"/>
    <mergeCell ref="G287:H287"/>
    <mergeCell ref="D288:E288"/>
    <mergeCell ref="G288:H288"/>
    <mergeCell ref="D289:E289"/>
    <mergeCell ref="G289:H289"/>
    <mergeCell ref="D290:E290"/>
    <mergeCell ref="G290:H290"/>
    <mergeCell ref="D291:E291"/>
    <mergeCell ref="G291:H291"/>
    <mergeCell ref="D292:E292"/>
    <mergeCell ref="G292:H292"/>
    <mergeCell ref="D293:E293"/>
    <mergeCell ref="G293:H293"/>
    <mergeCell ref="D294:E294"/>
    <mergeCell ref="G294:H294"/>
    <mergeCell ref="D295:E295"/>
    <mergeCell ref="G295:H295"/>
    <mergeCell ref="D296:E296"/>
    <mergeCell ref="G296:H296"/>
    <mergeCell ref="D297:E297"/>
    <mergeCell ref="G297:H297"/>
    <mergeCell ref="D298:E298"/>
    <mergeCell ref="G298:H298"/>
    <mergeCell ref="D299:E299"/>
    <mergeCell ref="G299:H299"/>
    <mergeCell ref="D300:E300"/>
    <mergeCell ref="G300:H300"/>
    <mergeCell ref="D301:E301"/>
    <mergeCell ref="G301:H301"/>
    <mergeCell ref="D302:E302"/>
    <mergeCell ref="G302:H302"/>
    <mergeCell ref="D303:E303"/>
    <mergeCell ref="G303:H303"/>
    <mergeCell ref="D304:E304"/>
    <mergeCell ref="G304:H304"/>
    <mergeCell ref="D305:E305"/>
    <mergeCell ref="G305:H305"/>
    <mergeCell ref="D306:E306"/>
    <mergeCell ref="G306:H306"/>
    <mergeCell ref="D307:E307"/>
    <mergeCell ref="G307:H307"/>
    <mergeCell ref="D308:E308"/>
    <mergeCell ref="G308:H308"/>
    <mergeCell ref="D309:E309"/>
    <mergeCell ref="G309:H309"/>
    <mergeCell ref="D310:E310"/>
    <mergeCell ref="G310:H310"/>
    <mergeCell ref="D311:E311"/>
    <mergeCell ref="G311:H311"/>
    <mergeCell ref="D312:E312"/>
    <mergeCell ref="G312:H312"/>
    <mergeCell ref="D313:E313"/>
    <mergeCell ref="G313:H313"/>
    <mergeCell ref="D314:E314"/>
    <mergeCell ref="G314:H314"/>
    <mergeCell ref="D315:E315"/>
    <mergeCell ref="G315:H315"/>
    <mergeCell ref="D316:E316"/>
    <mergeCell ref="G316:H316"/>
    <mergeCell ref="D317:E317"/>
    <mergeCell ref="G317:H317"/>
    <mergeCell ref="D318:E318"/>
    <mergeCell ref="G318:H318"/>
    <mergeCell ref="D319:E319"/>
    <mergeCell ref="G319:H319"/>
    <mergeCell ref="D320:E320"/>
    <mergeCell ref="G320:H320"/>
    <mergeCell ref="D321:E321"/>
    <mergeCell ref="G321:H321"/>
    <mergeCell ref="D322:E322"/>
    <mergeCell ref="G322:H322"/>
    <mergeCell ref="D323:E323"/>
    <mergeCell ref="G323:H323"/>
    <mergeCell ref="D324:E324"/>
    <mergeCell ref="G324:H324"/>
    <mergeCell ref="D325:E325"/>
    <mergeCell ref="G325:H325"/>
    <mergeCell ref="D326:E326"/>
    <mergeCell ref="G326:H326"/>
    <mergeCell ref="D327:E327"/>
    <mergeCell ref="G327:H327"/>
    <mergeCell ref="D328:E328"/>
    <mergeCell ref="G328:H328"/>
    <mergeCell ref="D329:E329"/>
    <mergeCell ref="G329:H329"/>
    <mergeCell ref="D330:E330"/>
    <mergeCell ref="G330:H330"/>
    <mergeCell ref="D331:E331"/>
    <mergeCell ref="G331:H331"/>
    <mergeCell ref="D332:E332"/>
    <mergeCell ref="G332:H332"/>
    <mergeCell ref="D333:E333"/>
    <mergeCell ref="G333:H333"/>
    <mergeCell ref="D334:E334"/>
    <mergeCell ref="G334:H334"/>
    <mergeCell ref="D335:E335"/>
    <mergeCell ref="G335:H335"/>
    <mergeCell ref="D336:E336"/>
    <mergeCell ref="G336:H336"/>
    <mergeCell ref="D337:E337"/>
    <mergeCell ref="G337:H337"/>
    <mergeCell ref="D338:E338"/>
    <mergeCell ref="G338:H338"/>
    <mergeCell ref="D339:E339"/>
    <mergeCell ref="G339:H339"/>
    <mergeCell ref="D340:E340"/>
    <mergeCell ref="G340:H340"/>
    <mergeCell ref="D341:E341"/>
    <mergeCell ref="G341:H341"/>
    <mergeCell ref="D342:E342"/>
    <mergeCell ref="G342:H342"/>
    <mergeCell ref="D343:E343"/>
    <mergeCell ref="G343:H343"/>
    <mergeCell ref="D344:E344"/>
    <mergeCell ref="G344:H344"/>
    <mergeCell ref="D345:E345"/>
    <mergeCell ref="G345:H345"/>
    <mergeCell ref="D346:E346"/>
    <mergeCell ref="G346:H346"/>
    <mergeCell ref="D347:E347"/>
    <mergeCell ref="G347:H347"/>
    <mergeCell ref="D348:E348"/>
    <mergeCell ref="G348:H348"/>
    <mergeCell ref="D349:E349"/>
    <mergeCell ref="G349:H349"/>
    <mergeCell ref="D352:E352"/>
    <mergeCell ref="D366:E366"/>
    <mergeCell ref="G366:H366"/>
    <mergeCell ref="D367:E367"/>
    <mergeCell ref="G367:H367"/>
    <mergeCell ref="D368:E368"/>
    <mergeCell ref="G368:H368"/>
    <mergeCell ref="D369:E369"/>
    <mergeCell ref="G369:H369"/>
    <mergeCell ref="D360:E360"/>
    <mergeCell ref="G360:H360"/>
    <mergeCell ref="D361:E361"/>
    <mergeCell ref="G361:H361"/>
    <mergeCell ref="D362:E362"/>
    <mergeCell ref="G362:H362"/>
    <mergeCell ref="D363:E363"/>
    <mergeCell ref="G363:H363"/>
    <mergeCell ref="D364:E364"/>
    <mergeCell ref="G364:H364"/>
    <mergeCell ref="G352:H352"/>
    <mergeCell ref="D353:E353"/>
    <mergeCell ref="G353:H353"/>
    <mergeCell ref="D354:E354"/>
    <mergeCell ref="G354:H354"/>
    <mergeCell ref="C58:O58"/>
    <mergeCell ref="C59:O59"/>
    <mergeCell ref="C60:O60"/>
    <mergeCell ref="C61:O61"/>
    <mergeCell ref="C62:O62"/>
    <mergeCell ref="K63:N63"/>
    <mergeCell ref="C54:I54"/>
    <mergeCell ref="C7:O7"/>
    <mergeCell ref="D365:E365"/>
    <mergeCell ref="G365:H365"/>
    <mergeCell ref="D355:E355"/>
    <mergeCell ref="G355:H355"/>
    <mergeCell ref="D356:E356"/>
    <mergeCell ref="G356:H356"/>
    <mergeCell ref="D357:E357"/>
    <mergeCell ref="G357:H357"/>
    <mergeCell ref="D358:E358"/>
    <mergeCell ref="G358:H358"/>
    <mergeCell ref="D359:E359"/>
    <mergeCell ref="G359:H359"/>
    <mergeCell ref="D350:E350"/>
    <mergeCell ref="G350:H350"/>
    <mergeCell ref="D351:E351"/>
    <mergeCell ref="G351:H351"/>
    <mergeCell ref="C45:O45"/>
    <mergeCell ref="C46:O46"/>
    <mergeCell ref="C47:O47"/>
    <mergeCell ref="C48:O48"/>
    <mergeCell ref="C49:O49"/>
    <mergeCell ref="C52:M52"/>
    <mergeCell ref="C55:O55"/>
    <mergeCell ref="C56:O56"/>
    <mergeCell ref="C57:O57"/>
  </mergeCells>
  <conditionalFormatting sqref="C56:G60 N52 K63">
    <cfRule type="expression" dxfId="297" priority="4">
      <formula>AND(NOT(ISBLANK(INDICATOR_CORSIAAnnexConfidential)),INDICATOR_CORSIAAnnexConfidential=FALSE)</formula>
    </cfRule>
  </conditionalFormatting>
  <conditionalFormatting sqref="B5:P372">
    <cfRule type="expression" dxfId="296" priority="2">
      <formula>CONTR_CORSIAapplied=FALSE</formula>
    </cfRule>
  </conditionalFormatting>
  <conditionalFormatting sqref="C56:O60 K63">
    <cfRule type="expression" dxfId="295" priority="1">
      <formula>INDICATOR_CORSIAAnnexConfidentialReasonFromETS=TRUE</formula>
    </cfRule>
  </conditionalFormatting>
  <dataValidations count="4">
    <dataValidation type="list" allowBlank="1" showInputMessage="1" showErrorMessage="1" sqref="C34:C38 K70:K368">
      <formula1>CORSIA_FuelsList</formula1>
    </dataValidation>
    <dataValidation type="list" allowBlank="1" showInputMessage="1" showErrorMessage="1" sqref="N5:O5">
      <formula1>EF_SystemSelection</formula1>
    </dataValidation>
    <dataValidation type="list" allowBlank="1" showInputMessage="1" showErrorMessage="1" sqref="I70:I368 O70:O368 N50 G51 N52">
      <formula1>TrueFalse</formula1>
    </dataValidation>
    <dataValidation type="list" allowBlank="1" showInputMessage="1" showErrorMessage="1" sqref="D70:E368 G70:H368">
      <formula1>ICAO_MSList</formula1>
    </dataValidation>
  </dataValidations>
  <hyperlinks>
    <hyperlink ref="C54:I54" location="JUMP_11a" display="Click here to check content of section (11)(a)"/>
  </hyperlinks>
  <pageMargins left="0.70866141732283472" right="0.70866141732283472" top="0.78740157480314965" bottom="0.78740157480314965" header="0.31496062992125984" footer="0.31496062992125984"/>
  <pageSetup paperSize="9" scale="61" fitToHeight="0" orientation="portrait" r:id="rId1"/>
  <headerFooter>
    <oddFooter>&amp;L&amp;F&amp;C&amp;A&amp;R&amp;P /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0"/>
    <pageSetUpPr fitToPage="1"/>
  </sheetPr>
  <dimension ref="A1:D916"/>
  <sheetViews>
    <sheetView topLeftCell="A866" zoomScaleNormal="100" workbookViewId="0">
      <selection activeCell="G884" sqref="G884"/>
    </sheetView>
  </sheetViews>
  <sheetFormatPr defaultColWidth="11.44140625" defaultRowHeight="13.2" x14ac:dyDescent="0.25"/>
  <cols>
    <col min="1" max="1" width="23.109375" style="5" customWidth="1"/>
    <col min="2" max="16384" width="11.44140625" style="5"/>
  </cols>
  <sheetData>
    <row r="1" spans="1:2" x14ac:dyDescent="0.25">
      <c r="A1" s="32" t="s">
        <v>1084</v>
      </c>
    </row>
    <row r="2" spans="1:2" x14ac:dyDescent="0.25">
      <c r="A2" s="71">
        <v>2020</v>
      </c>
    </row>
    <row r="3" spans="1:2" x14ac:dyDescent="0.25">
      <c r="A3" s="71">
        <v>2021</v>
      </c>
      <c r="B3" s="374"/>
    </row>
    <row r="4" spans="1:2" x14ac:dyDescent="0.25">
      <c r="A4" s="71">
        <v>2022</v>
      </c>
      <c r="B4" s="374"/>
    </row>
    <row r="5" spans="1:2" x14ac:dyDescent="0.25">
      <c r="A5" s="71">
        <v>2023</v>
      </c>
      <c r="B5" s="374"/>
    </row>
    <row r="6" spans="1:2" x14ac:dyDescent="0.25">
      <c r="A6" s="71">
        <v>2024</v>
      </c>
      <c r="B6" s="374"/>
    </row>
    <row r="7" spans="1:2" x14ac:dyDescent="0.25">
      <c r="A7" s="71">
        <v>2025</v>
      </c>
      <c r="B7" s="374"/>
    </row>
    <row r="8" spans="1:2" x14ac:dyDescent="0.25">
      <c r="A8" s="71">
        <v>2026</v>
      </c>
      <c r="B8" s="374"/>
    </row>
    <row r="9" spans="1:2" x14ac:dyDescent="0.25">
      <c r="A9" s="71">
        <v>2027</v>
      </c>
      <c r="B9" s="374"/>
    </row>
    <row r="10" spans="1:2" x14ac:dyDescent="0.25">
      <c r="A10" s="71">
        <v>2028</v>
      </c>
      <c r="B10" s="374"/>
    </row>
    <row r="11" spans="1:2" x14ac:dyDescent="0.25">
      <c r="A11" s="71">
        <v>2029</v>
      </c>
      <c r="B11" s="374"/>
    </row>
    <row r="12" spans="1:2" x14ac:dyDescent="0.25">
      <c r="A12" s="71">
        <v>2030</v>
      </c>
      <c r="B12" s="374"/>
    </row>
    <row r="13" spans="1:2" x14ac:dyDescent="0.25">
      <c r="A13" s="71">
        <v>2031</v>
      </c>
      <c r="B13" s="374"/>
    </row>
    <row r="14" spans="1:2" x14ac:dyDescent="0.25">
      <c r="A14" s="71">
        <v>2032</v>
      </c>
      <c r="B14" s="374"/>
    </row>
    <row r="15" spans="1:2" x14ac:dyDescent="0.25">
      <c r="A15" s="71">
        <v>2033</v>
      </c>
      <c r="B15" s="374"/>
    </row>
    <row r="16" spans="1:2" x14ac:dyDescent="0.25">
      <c r="A16" s="71">
        <v>2034</v>
      </c>
      <c r="B16" s="374"/>
    </row>
    <row r="17" spans="1:3" x14ac:dyDescent="0.25">
      <c r="A17" s="71">
        <v>2035</v>
      </c>
      <c r="B17" s="374"/>
    </row>
    <row r="19" spans="1:3" x14ac:dyDescent="0.25">
      <c r="A19" s="32" t="s">
        <v>1135</v>
      </c>
    </row>
    <row r="20" spans="1:3" x14ac:dyDescent="0.25">
      <c r="A20" s="223" t="str">
        <f>Translations!$B$1029</f>
        <v>eligible</v>
      </c>
    </row>
    <row r="21" spans="1:3" x14ac:dyDescent="0.25">
      <c r="A21" s="32" t="s">
        <v>1136</v>
      </c>
    </row>
    <row r="22" spans="1:3" x14ac:dyDescent="0.25">
      <c r="A22" s="223" t="str">
        <f>Translations!$B$1030</f>
        <v>not eligible</v>
      </c>
    </row>
    <row r="23" spans="1:3" x14ac:dyDescent="0.25">
      <c r="A23" s="32" t="s">
        <v>1141</v>
      </c>
      <c r="C23" s="374"/>
    </row>
    <row r="24" spans="1:3" x14ac:dyDescent="0.25">
      <c r="A24" s="223" t="str">
        <f>Translations!$B$1031</f>
        <v>Number is different from input in section 5(a)!</v>
      </c>
    </row>
    <row r="27" spans="1:3" x14ac:dyDescent="0.25">
      <c r="A27" s="32" t="s">
        <v>284</v>
      </c>
    </row>
    <row r="28" spans="1:3" x14ac:dyDescent="0.25">
      <c r="A28" s="33" t="str">
        <f>Translations!$B$368</f>
        <v>Proszę wybrać</v>
      </c>
    </row>
    <row r="29" spans="1:3" x14ac:dyDescent="0.25">
      <c r="A29" s="33" t="str">
        <f>Translations!$B$369</f>
        <v>Austria</v>
      </c>
    </row>
    <row r="30" spans="1:3" x14ac:dyDescent="0.25">
      <c r="A30" s="33" t="str">
        <f>Translations!$B$370</f>
        <v>Belgia</v>
      </c>
    </row>
    <row r="31" spans="1:3" x14ac:dyDescent="0.25">
      <c r="A31" s="33" t="str">
        <f>Translations!$B$371</f>
        <v>Bułgaria</v>
      </c>
    </row>
    <row r="32" spans="1:3" x14ac:dyDescent="0.25">
      <c r="A32" s="33" t="str">
        <f>Translations!$B$372</f>
        <v>Chorwacja</v>
      </c>
    </row>
    <row r="33" spans="1:1" x14ac:dyDescent="0.25">
      <c r="A33" s="33" t="str">
        <f>Translations!$B$373</f>
        <v>Cypr</v>
      </c>
    </row>
    <row r="34" spans="1:1" x14ac:dyDescent="0.25">
      <c r="A34" s="33" t="str">
        <f>Translations!$B$374</f>
        <v>Czechy</v>
      </c>
    </row>
    <row r="35" spans="1:1" x14ac:dyDescent="0.25">
      <c r="A35" s="33" t="str">
        <f>Translations!$B$375</f>
        <v>Dania</v>
      </c>
    </row>
    <row r="36" spans="1:1" x14ac:dyDescent="0.25">
      <c r="A36" s="33" t="str">
        <f>Translations!$B$376</f>
        <v>Estonia</v>
      </c>
    </row>
    <row r="37" spans="1:1" x14ac:dyDescent="0.25">
      <c r="A37" s="33" t="str">
        <f>Translations!$B$377</f>
        <v>Finlandia</v>
      </c>
    </row>
    <row r="38" spans="1:1" x14ac:dyDescent="0.25">
      <c r="A38" s="33" t="str">
        <f>Translations!$B$378</f>
        <v>Francja</v>
      </c>
    </row>
    <row r="39" spans="1:1" x14ac:dyDescent="0.25">
      <c r="A39" s="33" t="str">
        <f>Translations!$B$379</f>
        <v>Niemcy</v>
      </c>
    </row>
    <row r="40" spans="1:1" x14ac:dyDescent="0.25">
      <c r="A40" s="33" t="str">
        <f>Translations!$B$380</f>
        <v>Grecja</v>
      </c>
    </row>
    <row r="41" spans="1:1" x14ac:dyDescent="0.25">
      <c r="A41" s="33" t="str">
        <f>Translations!$B$381</f>
        <v>Węgry</v>
      </c>
    </row>
    <row r="42" spans="1:1" x14ac:dyDescent="0.25">
      <c r="A42" s="34" t="str">
        <f>Translations!$B$382</f>
        <v>Islandia</v>
      </c>
    </row>
    <row r="43" spans="1:1" x14ac:dyDescent="0.25">
      <c r="A43" s="33" t="str">
        <f>Translations!$B$383</f>
        <v>Irlandia</v>
      </c>
    </row>
    <row r="44" spans="1:1" x14ac:dyDescent="0.25">
      <c r="A44" s="33" t="str">
        <f>Translations!$B$384</f>
        <v>Włochy</v>
      </c>
    </row>
    <row r="45" spans="1:1" x14ac:dyDescent="0.25">
      <c r="A45" s="33" t="str">
        <f>Translations!$B$385</f>
        <v>Łotwa</v>
      </c>
    </row>
    <row r="46" spans="1:1" x14ac:dyDescent="0.25">
      <c r="A46" s="33" t="str">
        <f>Translations!$B$386</f>
        <v>Liechtenstein</v>
      </c>
    </row>
    <row r="47" spans="1:1" x14ac:dyDescent="0.25">
      <c r="A47" s="33" t="str">
        <f>Translations!$B$387</f>
        <v>Litwa</v>
      </c>
    </row>
    <row r="48" spans="1:1" x14ac:dyDescent="0.25">
      <c r="A48" s="33" t="str">
        <f>Translations!$B$388</f>
        <v>Luksemburg</v>
      </c>
    </row>
    <row r="49" spans="1:1" x14ac:dyDescent="0.25">
      <c r="A49" s="33" t="str">
        <f>Translations!$B$389</f>
        <v>Malta</v>
      </c>
    </row>
    <row r="50" spans="1:1" x14ac:dyDescent="0.25">
      <c r="A50" s="33" t="str">
        <f>Translations!$B$390</f>
        <v>Holandia</v>
      </c>
    </row>
    <row r="51" spans="1:1" x14ac:dyDescent="0.25">
      <c r="A51" s="34" t="str">
        <f>Translations!$B$391</f>
        <v>Norwegia</v>
      </c>
    </row>
    <row r="52" spans="1:1" x14ac:dyDescent="0.25">
      <c r="A52" s="33" t="str">
        <f>Translations!$B$392</f>
        <v>Polska</v>
      </c>
    </row>
    <row r="53" spans="1:1" x14ac:dyDescent="0.25">
      <c r="A53" s="33" t="str">
        <f>Translations!$B$393</f>
        <v>Portugalia</v>
      </c>
    </row>
    <row r="54" spans="1:1" x14ac:dyDescent="0.25">
      <c r="A54" s="33" t="str">
        <f>Translations!$B$394</f>
        <v>Rumunia</v>
      </c>
    </row>
    <row r="55" spans="1:1" x14ac:dyDescent="0.25">
      <c r="A55" s="33" t="str">
        <f>Translations!$B$395</f>
        <v>Słowacja</v>
      </c>
    </row>
    <row r="56" spans="1:1" x14ac:dyDescent="0.25">
      <c r="A56" s="33" t="str">
        <f>Translations!$B$396</f>
        <v>Słowenia</v>
      </c>
    </row>
    <row r="57" spans="1:1" x14ac:dyDescent="0.25">
      <c r="A57" s="33" t="str">
        <f>Translations!$B$397</f>
        <v>Hiszpania</v>
      </c>
    </row>
    <row r="58" spans="1:1" x14ac:dyDescent="0.25">
      <c r="A58" s="33" t="str">
        <f>Translations!$B$398</f>
        <v>Szwecja</v>
      </c>
    </row>
    <row r="59" spans="1:1" x14ac:dyDescent="0.25">
      <c r="A59" s="689" t="str">
        <f>Translations!$B$399</f>
        <v>Wielka Brytania</v>
      </c>
    </row>
    <row r="62" spans="1:1" x14ac:dyDescent="0.25">
      <c r="A62" s="35" t="s">
        <v>357</v>
      </c>
    </row>
    <row r="63" spans="1:1" x14ac:dyDescent="0.25">
      <c r="A63" s="33" t="str">
        <f>Translations!$B$368</f>
        <v>Proszę wybrać</v>
      </c>
    </row>
    <row r="64" spans="1:1" x14ac:dyDescent="0.25">
      <c r="A64" s="33"/>
    </row>
    <row r="65" spans="1:1" x14ac:dyDescent="0.25">
      <c r="A65" s="33" t="str">
        <f>Translations!$B$400</f>
        <v>Afganistan</v>
      </c>
    </row>
    <row r="66" spans="1:1" x14ac:dyDescent="0.25">
      <c r="A66" s="33" t="str">
        <f>Translations!$B$401</f>
        <v>Albania</v>
      </c>
    </row>
    <row r="67" spans="1:1" x14ac:dyDescent="0.25">
      <c r="A67" s="33" t="str">
        <f>Translations!$B$402</f>
        <v>Algieria</v>
      </c>
    </row>
    <row r="68" spans="1:1" x14ac:dyDescent="0.25">
      <c r="A68" s="33" t="str">
        <f>Translations!$B$403</f>
        <v>American Samoa</v>
      </c>
    </row>
    <row r="69" spans="1:1" x14ac:dyDescent="0.25">
      <c r="A69" s="33" t="str">
        <f>Translations!$B$404</f>
        <v>Andorra</v>
      </c>
    </row>
    <row r="70" spans="1:1" x14ac:dyDescent="0.25">
      <c r="A70" s="33" t="str">
        <f>Translations!$B$405</f>
        <v>Angola</v>
      </c>
    </row>
    <row r="71" spans="1:1" x14ac:dyDescent="0.25">
      <c r="A71" s="33" t="str">
        <f>Translations!$B$406</f>
        <v>Anguilla</v>
      </c>
    </row>
    <row r="72" spans="1:1" x14ac:dyDescent="0.25">
      <c r="A72" s="33" t="str">
        <f>Translations!$B$407</f>
        <v>Antigua i Barbuda</v>
      </c>
    </row>
    <row r="73" spans="1:1" x14ac:dyDescent="0.25">
      <c r="A73" s="33" t="str">
        <f>Translations!$B$408</f>
        <v>Argentyna</v>
      </c>
    </row>
    <row r="74" spans="1:1" x14ac:dyDescent="0.25">
      <c r="A74" s="33" t="str">
        <f>Translations!$B$409</f>
        <v>Armenia</v>
      </c>
    </row>
    <row r="75" spans="1:1" x14ac:dyDescent="0.25">
      <c r="A75" s="33" t="str">
        <f>Translations!$B$410</f>
        <v>Aruba</v>
      </c>
    </row>
    <row r="76" spans="1:1" x14ac:dyDescent="0.25">
      <c r="A76" s="33" t="str">
        <f>Translations!$B$411</f>
        <v>Australia</v>
      </c>
    </row>
    <row r="77" spans="1:1" x14ac:dyDescent="0.25">
      <c r="A77" s="33" t="str">
        <f>Translations!$B$369</f>
        <v>Austria</v>
      </c>
    </row>
    <row r="78" spans="1:1" x14ac:dyDescent="0.25">
      <c r="A78" s="33" t="str">
        <f>Translations!$B$412</f>
        <v>Azerbejdżan</v>
      </c>
    </row>
    <row r="79" spans="1:1" x14ac:dyDescent="0.25">
      <c r="A79" s="33" t="str">
        <f>Translations!$B$413</f>
        <v>Bahamy</v>
      </c>
    </row>
    <row r="80" spans="1:1" x14ac:dyDescent="0.25">
      <c r="A80" s="33" t="str">
        <f>Translations!$B$414</f>
        <v>Bahrajn</v>
      </c>
    </row>
    <row r="81" spans="1:1" x14ac:dyDescent="0.25">
      <c r="A81" s="33" t="str">
        <f>Translations!$B$415</f>
        <v>Bangladesz</v>
      </c>
    </row>
    <row r="82" spans="1:1" x14ac:dyDescent="0.25">
      <c r="A82" s="33" t="str">
        <f>Translations!$B$416</f>
        <v>Barbados</v>
      </c>
    </row>
    <row r="83" spans="1:1" x14ac:dyDescent="0.25">
      <c r="A83" s="33" t="str">
        <f>Translations!$B$417</f>
        <v>Białoruś</v>
      </c>
    </row>
    <row r="84" spans="1:1" x14ac:dyDescent="0.25">
      <c r="A84" s="33" t="str">
        <f>Translations!$B$370</f>
        <v>Belgia</v>
      </c>
    </row>
    <row r="85" spans="1:1" x14ac:dyDescent="0.25">
      <c r="A85" s="33" t="str">
        <f>Translations!$B$418</f>
        <v>Belize</v>
      </c>
    </row>
    <row r="86" spans="1:1" x14ac:dyDescent="0.25">
      <c r="A86" s="33" t="str">
        <f>Translations!$B$419</f>
        <v>Benin</v>
      </c>
    </row>
    <row r="87" spans="1:1" x14ac:dyDescent="0.25">
      <c r="A87" s="33" t="str">
        <f>Translations!$B$420</f>
        <v>Bermuda</v>
      </c>
    </row>
    <row r="88" spans="1:1" x14ac:dyDescent="0.25">
      <c r="A88" s="33" t="str">
        <f>Translations!$B$421</f>
        <v>Bhutan</v>
      </c>
    </row>
    <row r="89" spans="1:1" x14ac:dyDescent="0.25">
      <c r="A89" s="33" t="str">
        <f>Translations!$B$422</f>
        <v>Bolivia</v>
      </c>
    </row>
    <row r="90" spans="1:1" x14ac:dyDescent="0.25">
      <c r="A90" s="33" t="str">
        <f>Translations!$B$423</f>
        <v>Bośnia i Hercegowina</v>
      </c>
    </row>
    <row r="91" spans="1:1" x14ac:dyDescent="0.25">
      <c r="A91" s="33" t="str">
        <f>Translations!$B$424</f>
        <v>Botswana</v>
      </c>
    </row>
    <row r="92" spans="1:1" x14ac:dyDescent="0.25">
      <c r="A92" s="33" t="str">
        <f>Translations!$B$425</f>
        <v>Brazylia</v>
      </c>
    </row>
    <row r="93" spans="1:1" x14ac:dyDescent="0.25">
      <c r="A93" s="33" t="str">
        <f>Translations!$B$427</f>
        <v>Brunei</v>
      </c>
    </row>
    <row r="94" spans="1:1" x14ac:dyDescent="0.25">
      <c r="A94" s="33" t="str">
        <f>Translations!$B$371</f>
        <v>Bułgaria</v>
      </c>
    </row>
    <row r="95" spans="1:1" x14ac:dyDescent="0.25">
      <c r="A95" s="33" t="str">
        <f>Translations!$B$428</f>
        <v>Burkina Faso</v>
      </c>
    </row>
    <row r="96" spans="1:1" x14ac:dyDescent="0.25">
      <c r="A96" s="33" t="str">
        <f>Translations!$B$429</f>
        <v>Burundi</v>
      </c>
    </row>
    <row r="97" spans="1:1" x14ac:dyDescent="0.25">
      <c r="A97" s="33" t="str">
        <f>Translations!$B$430</f>
        <v>Kambodża</v>
      </c>
    </row>
    <row r="98" spans="1:1" x14ac:dyDescent="0.25">
      <c r="A98" s="33" t="str">
        <f>Translations!$B$431</f>
        <v>Kamerun</v>
      </c>
    </row>
    <row r="99" spans="1:1" x14ac:dyDescent="0.25">
      <c r="A99" s="33" t="str">
        <f>Translations!$B$432</f>
        <v>Kanada</v>
      </c>
    </row>
    <row r="100" spans="1:1" x14ac:dyDescent="0.25">
      <c r="A100" s="33" t="str">
        <f>Translations!$B$433</f>
        <v>Republika Zielonego Przylądka</v>
      </c>
    </row>
    <row r="101" spans="1:1" x14ac:dyDescent="0.25">
      <c r="A101" s="33" t="str">
        <f>Translations!$B$434</f>
        <v>Cayman Islands</v>
      </c>
    </row>
    <row r="102" spans="1:1" x14ac:dyDescent="0.25">
      <c r="A102" s="33" t="str">
        <f>Translations!$B$435</f>
        <v>Republika Środkowoafrykańska</v>
      </c>
    </row>
    <row r="103" spans="1:1" x14ac:dyDescent="0.25">
      <c r="A103" s="33" t="str">
        <f>Translations!$B$436</f>
        <v>Czad</v>
      </c>
    </row>
    <row r="104" spans="1:1" x14ac:dyDescent="0.25">
      <c r="A104" s="33" t="str">
        <f>Translations!$B$437</f>
        <v>Channel Islands</v>
      </c>
    </row>
    <row r="105" spans="1:1" x14ac:dyDescent="0.25">
      <c r="A105" s="33" t="str">
        <f>Translations!$B$438</f>
        <v>Chile</v>
      </c>
    </row>
    <row r="106" spans="1:1" x14ac:dyDescent="0.25">
      <c r="A106" s="33" t="str">
        <f>Translations!$B$439</f>
        <v>Chiny</v>
      </c>
    </row>
    <row r="107" spans="1:1" x14ac:dyDescent="0.25">
      <c r="A107" s="33" t="str">
        <f>Translations!$B$442</f>
        <v>Kolumbia</v>
      </c>
    </row>
    <row r="108" spans="1:1" x14ac:dyDescent="0.25">
      <c r="A108" s="33" t="str">
        <f>Translations!$B$443</f>
        <v>Komory</v>
      </c>
    </row>
    <row r="109" spans="1:1" x14ac:dyDescent="0.25">
      <c r="A109" s="33" t="str">
        <f>Translations!$B$444</f>
        <v>Kongo</v>
      </c>
    </row>
    <row r="110" spans="1:1" x14ac:dyDescent="0.25">
      <c r="A110" s="33" t="str">
        <f>Translations!$B$450</f>
        <v>Demokratyczna Republika Konga</v>
      </c>
    </row>
    <row r="111" spans="1:1" x14ac:dyDescent="0.25">
      <c r="A111" s="33" t="str">
        <f>Translations!$B$445</f>
        <v>Wyspy Cooka</v>
      </c>
    </row>
    <row r="112" spans="1:1" x14ac:dyDescent="0.25">
      <c r="A112" s="33" t="str">
        <f>Translations!$B$446</f>
        <v>Kostaryka</v>
      </c>
    </row>
    <row r="113" spans="1:1" x14ac:dyDescent="0.25">
      <c r="A113" s="33" t="str">
        <f>Translations!$B$447</f>
        <v>Wybrzeże Kości Słowniowej</v>
      </c>
    </row>
    <row r="114" spans="1:1" x14ac:dyDescent="0.25">
      <c r="A114" s="33" t="str">
        <f>Translations!$B$372</f>
        <v>Chorwacja</v>
      </c>
    </row>
    <row r="115" spans="1:1" x14ac:dyDescent="0.25">
      <c r="A115" s="33" t="str">
        <f>Translations!$B$448</f>
        <v>Kuba</v>
      </c>
    </row>
    <row r="116" spans="1:1" ht="14.4" x14ac:dyDescent="0.25">
      <c r="A116" s="294" t="str">
        <f>Translations!$B$824</f>
        <v>Curaçao</v>
      </c>
    </row>
    <row r="117" spans="1:1" x14ac:dyDescent="0.25">
      <c r="A117" s="33" t="str">
        <f>Translations!$B$373</f>
        <v>Cypr</v>
      </c>
    </row>
    <row r="118" spans="1:1" x14ac:dyDescent="0.25">
      <c r="A118" s="33" t="str">
        <f>Translations!$B$374</f>
        <v>Czechy</v>
      </c>
    </row>
    <row r="119" spans="1:1" x14ac:dyDescent="0.25">
      <c r="A119" s="33" t="str">
        <f>Translations!$B$375</f>
        <v>Dania</v>
      </c>
    </row>
    <row r="120" spans="1:1" x14ac:dyDescent="0.25">
      <c r="A120" s="33" t="str">
        <f>Translations!$B$451</f>
        <v>Dżibuti</v>
      </c>
    </row>
    <row r="121" spans="1:1" x14ac:dyDescent="0.25">
      <c r="A121" s="33" t="str">
        <f>Translations!$B$452</f>
        <v>Dominika</v>
      </c>
    </row>
    <row r="122" spans="1:1" x14ac:dyDescent="0.25">
      <c r="A122" s="33" t="str">
        <f>Translations!$B$453</f>
        <v>Dominikana</v>
      </c>
    </row>
    <row r="123" spans="1:1" x14ac:dyDescent="0.25">
      <c r="A123" s="33" t="str">
        <f>Translations!$B$454</f>
        <v>Ekwador</v>
      </c>
    </row>
    <row r="124" spans="1:1" x14ac:dyDescent="0.25">
      <c r="A124" s="33" t="str">
        <f>Translations!$B$455</f>
        <v>Egipt</v>
      </c>
    </row>
    <row r="125" spans="1:1" x14ac:dyDescent="0.25">
      <c r="A125" s="33" t="str">
        <f>Translations!$B$456</f>
        <v>Salwador</v>
      </c>
    </row>
    <row r="126" spans="1:1" x14ac:dyDescent="0.25">
      <c r="A126" s="33" t="str">
        <f>Translations!$B$457</f>
        <v>Gwinea Rónikowa</v>
      </c>
    </row>
    <row r="127" spans="1:1" x14ac:dyDescent="0.25">
      <c r="A127" s="33" t="str">
        <f>Translations!$B$458</f>
        <v>Erytrea</v>
      </c>
    </row>
    <row r="128" spans="1:1" x14ac:dyDescent="0.25">
      <c r="A128" s="33" t="str">
        <f>Translations!$B$376</f>
        <v>Estonia</v>
      </c>
    </row>
    <row r="129" spans="1:1" x14ac:dyDescent="0.25">
      <c r="A129" s="33" t="str">
        <f>Translations!$B$459</f>
        <v>Etiopia</v>
      </c>
    </row>
    <row r="130" spans="1:1" x14ac:dyDescent="0.25">
      <c r="A130" s="33" t="str">
        <f>Translations!$B$461</f>
        <v>Falkland Islands (Malvinas)</v>
      </c>
    </row>
    <row r="131" spans="1:1" x14ac:dyDescent="0.25">
      <c r="A131" s="33" t="str">
        <f>Translations!$B$460</f>
        <v>Faroe Islands</v>
      </c>
    </row>
    <row r="132" spans="1:1" x14ac:dyDescent="0.25">
      <c r="A132" s="33" t="str">
        <f>Translations!$B$462</f>
        <v>Fidżi</v>
      </c>
    </row>
    <row r="133" spans="1:1" x14ac:dyDescent="0.25">
      <c r="A133" s="33" t="str">
        <f>Translations!$B$377</f>
        <v>Finlandia</v>
      </c>
    </row>
    <row r="134" spans="1:1" x14ac:dyDescent="0.25">
      <c r="A134" s="33" t="str">
        <f>Translations!$B$378</f>
        <v>Francja</v>
      </c>
    </row>
    <row r="135" spans="1:1" x14ac:dyDescent="0.25">
      <c r="A135" s="33" t="str">
        <f>Translations!$B$464</f>
        <v>French Polynesia</v>
      </c>
    </row>
    <row r="136" spans="1:1" x14ac:dyDescent="0.25">
      <c r="A136" s="33" t="str">
        <f>Translations!$B$465</f>
        <v>Gabon</v>
      </c>
    </row>
    <row r="137" spans="1:1" x14ac:dyDescent="0.25">
      <c r="A137" s="33" t="str">
        <f>Translations!$B$466</f>
        <v>Gambia</v>
      </c>
    </row>
    <row r="138" spans="1:1" x14ac:dyDescent="0.25">
      <c r="A138" s="33" t="str">
        <f>Translations!$B$467</f>
        <v>Gruzja</v>
      </c>
    </row>
    <row r="139" spans="1:1" x14ac:dyDescent="0.25">
      <c r="A139" s="33" t="str">
        <f>Translations!$B$379</f>
        <v>Niemcy</v>
      </c>
    </row>
    <row r="140" spans="1:1" x14ac:dyDescent="0.25">
      <c r="A140" s="33" t="str">
        <f>Translations!$B$468</f>
        <v>Ghana</v>
      </c>
    </row>
    <row r="141" spans="1:1" x14ac:dyDescent="0.25">
      <c r="A141" s="33" t="str">
        <f>Translations!$B$469</f>
        <v>Gibraltar</v>
      </c>
    </row>
    <row r="142" spans="1:1" x14ac:dyDescent="0.25">
      <c r="A142" s="33" t="str">
        <f>Translations!$B$380</f>
        <v>Grecja</v>
      </c>
    </row>
    <row r="143" spans="1:1" x14ac:dyDescent="0.25">
      <c r="A143" s="33" t="str">
        <f>Translations!$B$470</f>
        <v>Grenlandia</v>
      </c>
    </row>
    <row r="144" spans="1:1" x14ac:dyDescent="0.25">
      <c r="A144" s="33" t="str">
        <f>Translations!$B$471</f>
        <v>Grenada</v>
      </c>
    </row>
    <row r="145" spans="1:1" x14ac:dyDescent="0.25">
      <c r="A145" s="33" t="str">
        <f>Translations!$B$473</f>
        <v>Guam</v>
      </c>
    </row>
    <row r="146" spans="1:1" x14ac:dyDescent="0.25">
      <c r="A146" s="33" t="str">
        <f>Translations!$B$474</f>
        <v>Gwatemala</v>
      </c>
    </row>
    <row r="147" spans="1:1" x14ac:dyDescent="0.25">
      <c r="A147" s="33" t="str">
        <f>Translations!$B$475</f>
        <v>Guernsey</v>
      </c>
    </row>
    <row r="148" spans="1:1" x14ac:dyDescent="0.25">
      <c r="A148" s="33" t="str">
        <f>Translations!$B$476</f>
        <v>Gwinea</v>
      </c>
    </row>
    <row r="149" spans="1:1" x14ac:dyDescent="0.25">
      <c r="A149" s="33" t="str">
        <f>Translations!$B$477</f>
        <v>Guinea-Bissau</v>
      </c>
    </row>
    <row r="150" spans="1:1" x14ac:dyDescent="0.25">
      <c r="A150" s="33" t="str">
        <f>Translations!$B$478</f>
        <v>Gujana</v>
      </c>
    </row>
    <row r="151" spans="1:1" x14ac:dyDescent="0.25">
      <c r="A151" s="33" t="str">
        <f>Translations!$B$479</f>
        <v>Haiti</v>
      </c>
    </row>
    <row r="152" spans="1:1" x14ac:dyDescent="0.25">
      <c r="A152" s="33" t="str">
        <f>Translations!$B$480</f>
        <v>Holy See (Vatican City State)</v>
      </c>
    </row>
    <row r="153" spans="1:1" x14ac:dyDescent="0.25">
      <c r="A153" s="33" t="str">
        <f>Translations!$B$481</f>
        <v>Honduras</v>
      </c>
    </row>
    <row r="154" spans="1:1" x14ac:dyDescent="0.25">
      <c r="A154" s="33" t="str">
        <f>Translations!$B$440</f>
        <v>Hong Kong SAR</v>
      </c>
    </row>
    <row r="155" spans="1:1" x14ac:dyDescent="0.25">
      <c r="A155" s="33" t="str">
        <f>Translations!$B$381</f>
        <v>Węgry</v>
      </c>
    </row>
    <row r="156" spans="1:1" x14ac:dyDescent="0.25">
      <c r="A156" s="33" t="str">
        <f>Translations!$B$382</f>
        <v>Islandia</v>
      </c>
    </row>
    <row r="157" spans="1:1" x14ac:dyDescent="0.25">
      <c r="A157" s="33" t="str">
        <f>Translations!$B$482</f>
        <v>Indie</v>
      </c>
    </row>
    <row r="158" spans="1:1" x14ac:dyDescent="0.25">
      <c r="A158" s="33" t="str">
        <f>Translations!$B$483</f>
        <v>Indonezja</v>
      </c>
    </row>
    <row r="159" spans="1:1" x14ac:dyDescent="0.25">
      <c r="A159" s="33" t="str">
        <f>Translations!$B$484</f>
        <v>Iran</v>
      </c>
    </row>
    <row r="160" spans="1:1" x14ac:dyDescent="0.25">
      <c r="A160" s="33" t="str">
        <f>Translations!$B$485</f>
        <v>Irak</v>
      </c>
    </row>
    <row r="161" spans="1:1" x14ac:dyDescent="0.25">
      <c r="A161" s="33" t="str">
        <f>Translations!$B$383</f>
        <v>Irlandia</v>
      </c>
    </row>
    <row r="162" spans="1:1" x14ac:dyDescent="0.25">
      <c r="A162" s="33" t="str">
        <f>Translations!$B$486</f>
        <v>Isle of Man</v>
      </c>
    </row>
    <row r="163" spans="1:1" x14ac:dyDescent="0.25">
      <c r="A163" s="33" t="str">
        <f>Translations!$B$487</f>
        <v>Izrael</v>
      </c>
    </row>
    <row r="164" spans="1:1" x14ac:dyDescent="0.25">
      <c r="A164" s="33" t="str">
        <f>Translations!$B$384</f>
        <v>Włochy</v>
      </c>
    </row>
    <row r="165" spans="1:1" x14ac:dyDescent="0.25">
      <c r="A165" s="33" t="str">
        <f>Translations!$B$488</f>
        <v>Jamajka</v>
      </c>
    </row>
    <row r="166" spans="1:1" x14ac:dyDescent="0.25">
      <c r="A166" s="33" t="str">
        <f>Translations!$B$489</f>
        <v>Japonia</v>
      </c>
    </row>
    <row r="167" spans="1:1" x14ac:dyDescent="0.25">
      <c r="A167" s="33" t="str">
        <f>Translations!$B$490</f>
        <v>Jersey</v>
      </c>
    </row>
    <row r="168" spans="1:1" x14ac:dyDescent="0.25">
      <c r="A168" s="33" t="str">
        <f>Translations!$B$491</f>
        <v>Jordania</v>
      </c>
    </row>
    <row r="169" spans="1:1" x14ac:dyDescent="0.25">
      <c r="A169" s="33" t="str">
        <f>Translations!$B$492</f>
        <v>Kazachstan</v>
      </c>
    </row>
    <row r="170" spans="1:1" x14ac:dyDescent="0.25">
      <c r="A170" s="33" t="str">
        <f>Translations!$B$493</f>
        <v>Kenia</v>
      </c>
    </row>
    <row r="171" spans="1:1" x14ac:dyDescent="0.25">
      <c r="A171" s="33" t="str">
        <f>Translations!$B$494</f>
        <v>Kiribati</v>
      </c>
    </row>
    <row r="172" spans="1:1" x14ac:dyDescent="0.25">
      <c r="A172" s="33" t="str">
        <f>Translations!$B$449</f>
        <v>Korea Północna</v>
      </c>
    </row>
    <row r="173" spans="1:1" x14ac:dyDescent="0.25">
      <c r="A173" s="33" t="str">
        <f>Translations!$B$545</f>
        <v>Korea Południowa</v>
      </c>
    </row>
    <row r="174" spans="1:1" ht="14.4" x14ac:dyDescent="0.25">
      <c r="A174" s="294" t="str">
        <f>Translations!$B$825</f>
        <v>Kosovo, United Nations Interim Administration Mission</v>
      </c>
    </row>
    <row r="175" spans="1:1" x14ac:dyDescent="0.25">
      <c r="A175" s="33" t="str">
        <f>Translations!$B$495</f>
        <v>Kuwejt</v>
      </c>
    </row>
    <row r="176" spans="1:1" x14ac:dyDescent="0.25">
      <c r="A176" s="33" t="str">
        <f>Translations!$B$496</f>
        <v>Kirgistan</v>
      </c>
    </row>
    <row r="177" spans="1:1" x14ac:dyDescent="0.25">
      <c r="A177" s="33" t="str">
        <f>Translations!$B$497</f>
        <v>Laos</v>
      </c>
    </row>
    <row r="178" spans="1:1" x14ac:dyDescent="0.25">
      <c r="A178" s="33" t="str">
        <f>Translations!$B$385</f>
        <v>Łotwa</v>
      </c>
    </row>
    <row r="179" spans="1:1" x14ac:dyDescent="0.25">
      <c r="A179" s="33" t="str">
        <f>Translations!$B$498</f>
        <v>Liban</v>
      </c>
    </row>
    <row r="180" spans="1:1" x14ac:dyDescent="0.25">
      <c r="A180" s="33" t="str">
        <f>Translations!$B$499</f>
        <v>Lesotho</v>
      </c>
    </row>
    <row r="181" spans="1:1" x14ac:dyDescent="0.25">
      <c r="A181" s="33" t="str">
        <f>Translations!$B$500</f>
        <v>Liberia</v>
      </c>
    </row>
    <row r="182" spans="1:1" x14ac:dyDescent="0.25">
      <c r="A182" s="33" t="str">
        <f>Translations!$B$501</f>
        <v>Libia</v>
      </c>
    </row>
    <row r="183" spans="1:1" x14ac:dyDescent="0.25">
      <c r="A183" s="33" t="str">
        <f>Translations!$B$386</f>
        <v>Liechtenstein</v>
      </c>
    </row>
    <row r="184" spans="1:1" x14ac:dyDescent="0.25">
      <c r="A184" s="33" t="str">
        <f>Translations!$B$387</f>
        <v>Litwa</v>
      </c>
    </row>
    <row r="185" spans="1:1" x14ac:dyDescent="0.25">
      <c r="A185" s="33" t="str">
        <f>Translations!$B$388</f>
        <v>Luksemburg</v>
      </c>
    </row>
    <row r="186" spans="1:1" x14ac:dyDescent="0.25">
      <c r="A186" s="33" t="str">
        <f>Translations!$B$441</f>
        <v>Macao SAR</v>
      </c>
    </row>
    <row r="187" spans="1:1" x14ac:dyDescent="0.25">
      <c r="A187" s="490" t="str">
        <f>Translations!$B$1194</f>
        <v>Macedonia Północna</v>
      </c>
    </row>
    <row r="188" spans="1:1" x14ac:dyDescent="0.25">
      <c r="A188" s="33" t="str">
        <f>Translations!$B$502</f>
        <v>Madagaskar</v>
      </c>
    </row>
    <row r="189" spans="1:1" x14ac:dyDescent="0.25">
      <c r="A189" s="33" t="str">
        <f>Translations!$B$503</f>
        <v>Malawi</v>
      </c>
    </row>
    <row r="190" spans="1:1" x14ac:dyDescent="0.25">
      <c r="A190" s="33" t="str">
        <f>Translations!$B$504</f>
        <v>Malezja</v>
      </c>
    </row>
    <row r="191" spans="1:1" x14ac:dyDescent="0.25">
      <c r="A191" s="33" t="str">
        <f>Translations!$B$505</f>
        <v>Malediwy</v>
      </c>
    </row>
    <row r="192" spans="1:1" x14ac:dyDescent="0.25">
      <c r="A192" s="33" t="str">
        <f>Translations!$B$506</f>
        <v>Mali</v>
      </c>
    </row>
    <row r="193" spans="1:1" x14ac:dyDescent="0.25">
      <c r="A193" s="33" t="str">
        <f>Translations!$B$389</f>
        <v>Malta</v>
      </c>
    </row>
    <row r="194" spans="1:1" x14ac:dyDescent="0.25">
      <c r="A194" s="33" t="str">
        <f>Translations!$B$507</f>
        <v>Wyspy Marshalla</v>
      </c>
    </row>
    <row r="195" spans="1:1" x14ac:dyDescent="0.25">
      <c r="A195" s="33" t="str">
        <f>Translations!$B$509</f>
        <v>Mauretania</v>
      </c>
    </row>
    <row r="196" spans="1:1" x14ac:dyDescent="0.25">
      <c r="A196" s="33" t="str">
        <f>Translations!$B$510</f>
        <v>Mauritius</v>
      </c>
    </row>
    <row r="197" spans="1:1" x14ac:dyDescent="0.25">
      <c r="A197" s="33" t="str">
        <f>Translations!$B$511</f>
        <v>Mayotte</v>
      </c>
    </row>
    <row r="198" spans="1:1" x14ac:dyDescent="0.25">
      <c r="A198" s="33" t="str">
        <f>Translations!$B$512</f>
        <v>Meksyk</v>
      </c>
    </row>
    <row r="199" spans="1:1" x14ac:dyDescent="0.25">
      <c r="A199" s="33" t="str">
        <f>Translations!$B$513</f>
        <v>Mikronezja</v>
      </c>
    </row>
    <row r="200" spans="1:1" x14ac:dyDescent="0.25">
      <c r="A200" s="33" t="str">
        <f>Translations!$B$546</f>
        <v>Mołdawia</v>
      </c>
    </row>
    <row r="201" spans="1:1" x14ac:dyDescent="0.25">
      <c r="A201" s="33" t="str">
        <f>Translations!$B$514</f>
        <v>Monako</v>
      </c>
    </row>
    <row r="202" spans="1:1" x14ac:dyDescent="0.25">
      <c r="A202" s="33" t="str">
        <f>Translations!$B$515</f>
        <v>Mongolia</v>
      </c>
    </row>
    <row r="203" spans="1:1" x14ac:dyDescent="0.25">
      <c r="A203" s="33" t="str">
        <f>Translations!$B$516</f>
        <v>Czarnogóra</v>
      </c>
    </row>
    <row r="204" spans="1:1" x14ac:dyDescent="0.25">
      <c r="A204" s="33" t="str">
        <f>Translations!$B$517</f>
        <v>Montserrat</v>
      </c>
    </row>
    <row r="205" spans="1:1" x14ac:dyDescent="0.25">
      <c r="A205" s="33" t="str">
        <f>Translations!$B$518</f>
        <v>Maroko</v>
      </c>
    </row>
    <row r="206" spans="1:1" x14ac:dyDescent="0.25">
      <c r="A206" s="33" t="str">
        <f>Translations!$B$519</f>
        <v>Mozambik</v>
      </c>
    </row>
    <row r="207" spans="1:1" x14ac:dyDescent="0.25">
      <c r="A207" s="33" t="str">
        <f>Translations!$B$520</f>
        <v>Mjanma</v>
      </c>
    </row>
    <row r="208" spans="1:1" x14ac:dyDescent="0.25">
      <c r="A208" s="33" t="str">
        <f>Translations!$B$521</f>
        <v>Namibia</v>
      </c>
    </row>
    <row r="209" spans="1:1" x14ac:dyDescent="0.25">
      <c r="A209" s="33" t="str">
        <f>Translations!$B$522</f>
        <v>Nauru</v>
      </c>
    </row>
    <row r="210" spans="1:1" x14ac:dyDescent="0.25">
      <c r="A210" s="33" t="str">
        <f>Translations!$B$523</f>
        <v>Nepal</v>
      </c>
    </row>
    <row r="211" spans="1:1" x14ac:dyDescent="0.25">
      <c r="A211" s="33" t="str">
        <f>Translations!$B$390</f>
        <v>Holandia</v>
      </c>
    </row>
    <row r="212" spans="1:1" x14ac:dyDescent="0.25">
      <c r="A212" s="33" t="str">
        <f>Translations!$B$525</f>
        <v>New Caledonia</v>
      </c>
    </row>
    <row r="213" spans="1:1" x14ac:dyDescent="0.25">
      <c r="A213" s="33" t="str">
        <f>Translations!$B$526</f>
        <v>Nowa Zelandia</v>
      </c>
    </row>
    <row r="214" spans="1:1" x14ac:dyDescent="0.25">
      <c r="A214" s="33" t="str">
        <f>Translations!$B$527</f>
        <v>Nikaragua</v>
      </c>
    </row>
    <row r="215" spans="1:1" x14ac:dyDescent="0.25">
      <c r="A215" s="33" t="str">
        <f>Translations!$B$528</f>
        <v>Niger</v>
      </c>
    </row>
    <row r="216" spans="1:1" x14ac:dyDescent="0.25">
      <c r="A216" s="33" t="str">
        <f>Translations!$B$529</f>
        <v>Nigeria</v>
      </c>
    </row>
    <row r="217" spans="1:1" x14ac:dyDescent="0.25">
      <c r="A217" s="33" t="str">
        <f>Translations!$B$530</f>
        <v>Niue</v>
      </c>
    </row>
    <row r="218" spans="1:1" x14ac:dyDescent="0.25">
      <c r="A218" s="33" t="str">
        <f>Translations!$B$531</f>
        <v>Norfolk Island</v>
      </c>
    </row>
    <row r="219" spans="1:1" x14ac:dyDescent="0.25">
      <c r="A219" s="33" t="str">
        <f>Translations!$B$532</f>
        <v>Northern Mariana Islands</v>
      </c>
    </row>
    <row r="220" spans="1:1" x14ac:dyDescent="0.25">
      <c r="A220" s="33" t="str">
        <f>Translations!$B$391</f>
        <v>Norwegia</v>
      </c>
    </row>
    <row r="221" spans="1:1" x14ac:dyDescent="0.25">
      <c r="A221" s="33" t="str">
        <f>Translations!$B$534</f>
        <v>Oman</v>
      </c>
    </row>
    <row r="222" spans="1:1" x14ac:dyDescent="0.25">
      <c r="A222" s="33" t="str">
        <f>Translations!$B$535</f>
        <v>Pakistan</v>
      </c>
    </row>
    <row r="223" spans="1:1" x14ac:dyDescent="0.25">
      <c r="A223" s="33" t="str">
        <f>Translations!$B$536</f>
        <v>Palau</v>
      </c>
    </row>
    <row r="224" spans="1:1" x14ac:dyDescent="0.25">
      <c r="A224" s="33" t="str">
        <f>Translations!$B$533</f>
        <v>Palestinian Territory, Occupied</v>
      </c>
    </row>
    <row r="225" spans="1:1" x14ac:dyDescent="0.25">
      <c r="A225" s="33" t="str">
        <f>Translations!$B$537</f>
        <v>Panama</v>
      </c>
    </row>
    <row r="226" spans="1:1" x14ac:dyDescent="0.25">
      <c r="A226" s="33" t="str">
        <f>Translations!$B$538</f>
        <v>Papua-Nowa Gwinea</v>
      </c>
    </row>
    <row r="227" spans="1:1" x14ac:dyDescent="0.25">
      <c r="A227" s="33" t="str">
        <f>Translations!$B$539</f>
        <v>Paragwaj</v>
      </c>
    </row>
    <row r="228" spans="1:1" x14ac:dyDescent="0.25">
      <c r="A228" s="33" t="str">
        <f>Translations!$B$540</f>
        <v>Peru</v>
      </c>
    </row>
    <row r="229" spans="1:1" x14ac:dyDescent="0.25">
      <c r="A229" s="33" t="str">
        <f>Translations!$B$541</f>
        <v>Filipiny</v>
      </c>
    </row>
    <row r="230" spans="1:1" x14ac:dyDescent="0.25">
      <c r="A230" s="33" t="str">
        <f>Translations!$B$542</f>
        <v>Pitcairn</v>
      </c>
    </row>
    <row r="231" spans="1:1" x14ac:dyDescent="0.25">
      <c r="A231" s="33" t="str">
        <f>Translations!$B$392</f>
        <v>Polska</v>
      </c>
    </row>
    <row r="232" spans="1:1" x14ac:dyDescent="0.25">
      <c r="A232" s="33" t="str">
        <f>Translations!$B$393</f>
        <v>Portugalia</v>
      </c>
    </row>
    <row r="233" spans="1:1" x14ac:dyDescent="0.25">
      <c r="A233" s="33" t="str">
        <f>Translations!$B$543</f>
        <v>Puerto Rico</v>
      </c>
    </row>
    <row r="234" spans="1:1" x14ac:dyDescent="0.25">
      <c r="A234" s="33" t="str">
        <f>Translations!$B$544</f>
        <v>Katar</v>
      </c>
    </row>
    <row r="235" spans="1:1" x14ac:dyDescent="0.25">
      <c r="A235" s="33" t="str">
        <f>Translations!$B$394</f>
        <v>Rumunia</v>
      </c>
    </row>
    <row r="236" spans="1:1" x14ac:dyDescent="0.25">
      <c r="A236" s="33" t="str">
        <f>Translations!$B$548</f>
        <v>Rosja</v>
      </c>
    </row>
    <row r="237" spans="1:1" x14ac:dyDescent="0.25">
      <c r="A237" s="33" t="str">
        <f>Translations!$B$549</f>
        <v>Rwanda</v>
      </c>
    </row>
    <row r="238" spans="1:1" x14ac:dyDescent="0.25">
      <c r="A238" s="33" t="str">
        <f>Translations!$B$550</f>
        <v>Saint Barthélemy</v>
      </c>
    </row>
    <row r="239" spans="1:1" ht="14.4" x14ac:dyDescent="0.25">
      <c r="A239" s="294" t="str">
        <f>Translations!$B$826</f>
        <v>Saint Helena, Ascension and Tristan da Cunha</v>
      </c>
    </row>
    <row r="240" spans="1:1" x14ac:dyDescent="0.25">
      <c r="A240" s="33" t="str">
        <f>Translations!$B$552</f>
        <v>Saint Kitts and Nevis</v>
      </c>
    </row>
    <row r="241" spans="1:1" x14ac:dyDescent="0.25">
      <c r="A241" s="33" t="str">
        <f>Translations!$B$553</f>
        <v>Saint Lucia</v>
      </c>
    </row>
    <row r="242" spans="1:1" x14ac:dyDescent="0.25">
      <c r="A242" s="33" t="str">
        <f>Translations!$B$555</f>
        <v>Saint Pierre and Miquelon</v>
      </c>
    </row>
    <row r="243" spans="1:1" x14ac:dyDescent="0.25">
      <c r="A243" s="33" t="str">
        <f>Translations!$B$556</f>
        <v>Saint Vincent i Grenadyny</v>
      </c>
    </row>
    <row r="244" spans="1:1" x14ac:dyDescent="0.25">
      <c r="A244" s="33" t="str">
        <f>Translations!$B$554</f>
        <v>Saint-Martin (French part)</v>
      </c>
    </row>
    <row r="245" spans="1:1" x14ac:dyDescent="0.25">
      <c r="A245" s="33" t="str">
        <f>Translations!$B$557</f>
        <v>Samoa</v>
      </c>
    </row>
    <row r="246" spans="1:1" x14ac:dyDescent="0.25">
      <c r="A246" s="33" t="str">
        <f>Translations!$B$558</f>
        <v>San Marino</v>
      </c>
    </row>
    <row r="247" spans="1:1" x14ac:dyDescent="0.25">
      <c r="A247" s="33" t="str">
        <f>Translations!$B$559</f>
        <v>Wyspy Świętego Tomasza i Księcia</v>
      </c>
    </row>
    <row r="248" spans="1:1" x14ac:dyDescent="0.25">
      <c r="A248" s="33" t="str">
        <f>Translations!$B$560</f>
        <v>Arabia Saudyjska</v>
      </c>
    </row>
    <row r="249" spans="1:1" x14ac:dyDescent="0.25">
      <c r="A249" s="33" t="str">
        <f>Translations!$B$561</f>
        <v>Senegal</v>
      </c>
    </row>
    <row r="250" spans="1:1" x14ac:dyDescent="0.25">
      <c r="A250" s="33" t="str">
        <f>Translations!$B$562</f>
        <v>Serbia</v>
      </c>
    </row>
    <row r="251" spans="1:1" x14ac:dyDescent="0.25">
      <c r="A251" s="33" t="str">
        <f>Translations!$B$563</f>
        <v>Seszele</v>
      </c>
    </row>
    <row r="252" spans="1:1" x14ac:dyDescent="0.25">
      <c r="A252" s="33" t="str">
        <f>Translations!$B$564</f>
        <v>Sierra Leone</v>
      </c>
    </row>
    <row r="253" spans="1:1" x14ac:dyDescent="0.25">
      <c r="A253" s="33" t="str">
        <f>Translations!$B$565</f>
        <v>Singapur</v>
      </c>
    </row>
    <row r="254" spans="1:1" ht="14.4" x14ac:dyDescent="0.25">
      <c r="A254" s="294" t="str">
        <f>Translations!$B$827</f>
        <v>Sint Maarten (Dutch Part)</v>
      </c>
    </row>
    <row r="255" spans="1:1" x14ac:dyDescent="0.25">
      <c r="A255" s="33" t="str">
        <f>Translations!$B$395</f>
        <v>Słowacja</v>
      </c>
    </row>
    <row r="256" spans="1:1" x14ac:dyDescent="0.25">
      <c r="A256" s="33" t="str">
        <f>Translations!$B$396</f>
        <v>Słowenia</v>
      </c>
    </row>
    <row r="257" spans="1:1" x14ac:dyDescent="0.25">
      <c r="A257" s="33" t="str">
        <f>Translations!$B$566</f>
        <v>Wyspy Salomona</v>
      </c>
    </row>
    <row r="258" spans="1:1" x14ac:dyDescent="0.25">
      <c r="A258" s="33" t="str">
        <f>Translations!$B$567</f>
        <v>Somalia</v>
      </c>
    </row>
    <row r="259" spans="1:1" x14ac:dyDescent="0.25">
      <c r="A259" s="33" t="str">
        <f>Translations!$B$568</f>
        <v>Południowa Afryka</v>
      </c>
    </row>
    <row r="260" spans="1:1" ht="14.4" x14ac:dyDescent="0.25">
      <c r="A260" s="294" t="str">
        <f>Translations!$B$828</f>
        <v>South Georgia and the South Sandwich Islands</v>
      </c>
    </row>
    <row r="261" spans="1:1" ht="14.4" x14ac:dyDescent="0.25">
      <c r="A261" s="294" t="str">
        <f>Translations!$B$829</f>
        <v>South Sudan</v>
      </c>
    </row>
    <row r="262" spans="1:1" x14ac:dyDescent="0.25">
      <c r="A262" s="33" t="str">
        <f>Translations!$B$397</f>
        <v>Hiszpania</v>
      </c>
    </row>
    <row r="263" spans="1:1" x14ac:dyDescent="0.25">
      <c r="A263" s="33" t="str">
        <f>Translations!$B$569</f>
        <v>Sri Lanka</v>
      </c>
    </row>
    <row r="264" spans="1:1" x14ac:dyDescent="0.25">
      <c r="A264" s="33" t="str">
        <f>Translations!$B$570</f>
        <v>Sudan</v>
      </c>
    </row>
    <row r="265" spans="1:1" x14ac:dyDescent="0.25">
      <c r="A265" s="33" t="str">
        <f>Translations!$B$571</f>
        <v>Surinam</v>
      </c>
    </row>
    <row r="266" spans="1:1" x14ac:dyDescent="0.25">
      <c r="A266" s="33" t="str">
        <f>Translations!$B$572</f>
        <v>Svalbard and Jan Mayen Islands</v>
      </c>
    </row>
    <row r="267" spans="1:1" x14ac:dyDescent="0.25">
      <c r="A267" s="33" t="str">
        <f>Translations!$B$573</f>
        <v>Swaziland</v>
      </c>
    </row>
    <row r="268" spans="1:1" x14ac:dyDescent="0.25">
      <c r="A268" s="33" t="str">
        <f>Translations!$B$398</f>
        <v>Szwecja</v>
      </c>
    </row>
    <row r="269" spans="1:1" x14ac:dyDescent="0.25">
      <c r="A269" s="33" t="str">
        <f>Translations!$B$574</f>
        <v>Szwajcaria</v>
      </c>
    </row>
    <row r="270" spans="1:1" x14ac:dyDescent="0.25">
      <c r="A270" s="33" t="str">
        <f>Translations!$B$575</f>
        <v>Syria</v>
      </c>
    </row>
    <row r="271" spans="1:1" ht="14.4" x14ac:dyDescent="0.25">
      <c r="A271" s="294" t="str">
        <f>Translations!$B$830</f>
        <v>Taiwan</v>
      </c>
    </row>
    <row r="272" spans="1:1" x14ac:dyDescent="0.25">
      <c r="A272" s="33" t="str">
        <f>Translations!$B$576</f>
        <v>Tadżykistan</v>
      </c>
    </row>
    <row r="273" spans="1:1" x14ac:dyDescent="0.25">
      <c r="A273" s="33" t="str">
        <f>Translations!$B$592</f>
        <v>Tanzania</v>
      </c>
    </row>
    <row r="274" spans="1:1" x14ac:dyDescent="0.25">
      <c r="A274" s="33" t="str">
        <f>Translations!$B$577</f>
        <v>Tajlandia</v>
      </c>
    </row>
    <row r="275" spans="1:1" x14ac:dyDescent="0.25">
      <c r="A275" s="33" t="str">
        <f>Translations!$B$579</f>
        <v>Timor Wschodni</v>
      </c>
    </row>
    <row r="276" spans="1:1" x14ac:dyDescent="0.25">
      <c r="A276" s="33" t="str">
        <f>Translations!$B$580</f>
        <v>Togo</v>
      </c>
    </row>
    <row r="277" spans="1:1" x14ac:dyDescent="0.25">
      <c r="A277" s="33" t="str">
        <f>Translations!$B$581</f>
        <v>Tokelau</v>
      </c>
    </row>
    <row r="278" spans="1:1" x14ac:dyDescent="0.25">
      <c r="A278" s="33" t="str">
        <f>Translations!$B$582</f>
        <v>Tonga</v>
      </c>
    </row>
    <row r="279" spans="1:1" x14ac:dyDescent="0.25">
      <c r="A279" s="33" t="str">
        <f>Translations!$B$583</f>
        <v>Trinidad i Tobago</v>
      </c>
    </row>
    <row r="280" spans="1:1" x14ac:dyDescent="0.25">
      <c r="A280" s="33" t="str">
        <f>Translations!$B$584</f>
        <v>Tunezja</v>
      </c>
    </row>
    <row r="281" spans="1:1" x14ac:dyDescent="0.25">
      <c r="A281" s="33" t="str">
        <f>Translations!$B$1323</f>
        <v>Turcja</v>
      </c>
    </row>
    <row r="282" spans="1:1" x14ac:dyDescent="0.25">
      <c r="A282" s="33" t="str">
        <f>Translations!$B$586</f>
        <v>Turkmenistan</v>
      </c>
    </row>
    <row r="283" spans="1:1" x14ac:dyDescent="0.25">
      <c r="A283" s="33" t="str">
        <f>Translations!$B$587</f>
        <v>Turks and Caicos Islands</v>
      </c>
    </row>
    <row r="284" spans="1:1" x14ac:dyDescent="0.25">
      <c r="A284" s="33" t="str">
        <f>Translations!$B$588</f>
        <v>Tuvalu</v>
      </c>
    </row>
    <row r="285" spans="1:1" x14ac:dyDescent="0.25">
      <c r="A285" s="33" t="str">
        <f>Translations!$B$589</f>
        <v>Uganda</v>
      </c>
    </row>
    <row r="286" spans="1:1" x14ac:dyDescent="0.25">
      <c r="A286" s="33" t="str">
        <f>Translations!$B$590</f>
        <v>Ukraina</v>
      </c>
    </row>
    <row r="287" spans="1:1" x14ac:dyDescent="0.25">
      <c r="A287" s="33" t="str">
        <f>Translations!$B$591</f>
        <v>Zjednoczone Emiraty Arabskie</v>
      </c>
    </row>
    <row r="288" spans="1:1" x14ac:dyDescent="0.25">
      <c r="A288" s="33" t="str">
        <f>Translations!$B$399</f>
        <v>Wielka Brytania</v>
      </c>
    </row>
    <row r="289" spans="1:1" x14ac:dyDescent="0.25">
      <c r="A289" s="33" t="str">
        <f>Translations!$B$593</f>
        <v>Stany Zjednoczone</v>
      </c>
    </row>
    <row r="290" spans="1:1" x14ac:dyDescent="0.25">
      <c r="A290" s="33" t="str">
        <f>Translations!$B$595</f>
        <v>Urugwaj</v>
      </c>
    </row>
    <row r="291" spans="1:1" x14ac:dyDescent="0.25">
      <c r="A291" s="33" t="str">
        <f>Translations!$B$596</f>
        <v>Uzbekistan</v>
      </c>
    </row>
    <row r="292" spans="1:1" x14ac:dyDescent="0.25">
      <c r="A292" s="33" t="str">
        <f>Translations!$B$597</f>
        <v>Vanuatu</v>
      </c>
    </row>
    <row r="293" spans="1:1" x14ac:dyDescent="0.25">
      <c r="A293" s="33" t="str">
        <f>Translations!$B$598</f>
        <v>Wenezuela</v>
      </c>
    </row>
    <row r="294" spans="1:1" x14ac:dyDescent="0.25">
      <c r="A294" s="33" t="str">
        <f>Translations!$B$599</f>
        <v>Wietnam</v>
      </c>
    </row>
    <row r="295" spans="1:1" x14ac:dyDescent="0.25">
      <c r="A295" s="33" t="str">
        <f>Translations!$B$426</f>
        <v>Virgin Islands, British</v>
      </c>
    </row>
    <row r="296" spans="1:1" x14ac:dyDescent="0.25">
      <c r="A296" s="33" t="str">
        <f>Translations!$B$594</f>
        <v>Virgin Islands, U.S.</v>
      </c>
    </row>
    <row r="297" spans="1:1" x14ac:dyDescent="0.25">
      <c r="A297" s="33" t="str">
        <f>Translations!$B$600</f>
        <v>Wallis and Futuna Islands</v>
      </c>
    </row>
    <row r="298" spans="1:1" x14ac:dyDescent="0.25">
      <c r="A298" s="33" t="str">
        <f>Translations!$B$601</f>
        <v>Western Sahara</v>
      </c>
    </row>
    <row r="299" spans="1:1" x14ac:dyDescent="0.25">
      <c r="A299" s="33" t="str">
        <f>Translations!$B$602</f>
        <v>Jemen</v>
      </c>
    </row>
    <row r="300" spans="1:1" x14ac:dyDescent="0.25">
      <c r="A300" s="33" t="str">
        <f>Translations!$B$603</f>
        <v>Zambia</v>
      </c>
    </row>
    <row r="301" spans="1:1" x14ac:dyDescent="0.25">
      <c r="A301" s="33" t="str">
        <f>Translations!$B$604</f>
        <v>Zimbabwe</v>
      </c>
    </row>
    <row r="305" spans="1:1" x14ac:dyDescent="0.25">
      <c r="A305" s="12" t="s">
        <v>843</v>
      </c>
    </row>
    <row r="306" spans="1:1" x14ac:dyDescent="0.25">
      <c r="A306" s="11" t="str">
        <f>Translations!$B$605</f>
        <v>submitted to competent authority</v>
      </c>
    </row>
    <row r="307" spans="1:1" x14ac:dyDescent="0.25">
      <c r="A307" s="11" t="str">
        <f>Translations!$B$606</f>
        <v>approved by competent authority</v>
      </c>
    </row>
    <row r="308" spans="1:1" x14ac:dyDescent="0.25">
      <c r="A308" s="11" t="str">
        <f>Translations!$B$607</f>
        <v>rejected by competent authority</v>
      </c>
    </row>
    <row r="309" spans="1:1" x14ac:dyDescent="0.25">
      <c r="A309" s="11" t="str">
        <f>Translations!$B$608</f>
        <v>returned with remarks</v>
      </c>
    </row>
    <row r="310" spans="1:1" x14ac:dyDescent="0.25">
      <c r="A310" s="11" t="str">
        <f>Translations!$B$609</f>
        <v>working draft</v>
      </c>
    </row>
    <row r="311" spans="1:1" x14ac:dyDescent="0.25">
      <c r="A311" s="11"/>
    </row>
    <row r="318" spans="1:1" x14ac:dyDescent="0.25">
      <c r="A318" s="32" t="s">
        <v>286</v>
      </c>
    </row>
    <row r="319" spans="1:1" x14ac:dyDescent="0.25">
      <c r="A319" s="33" t="str">
        <f>Translations!$B$368</f>
        <v>Proszę wybrać</v>
      </c>
    </row>
    <row r="320" spans="1:1" x14ac:dyDescent="0.25">
      <c r="A320" s="33" t="str">
        <f>Translations!$B$610</f>
        <v>Commercial</v>
      </c>
    </row>
    <row r="321" spans="1:1" x14ac:dyDescent="0.25">
      <c r="A321" s="33" t="str">
        <f>Translations!$B$611</f>
        <v>Non-commercial</v>
      </c>
    </row>
    <row r="324" spans="1:1" x14ac:dyDescent="0.25">
      <c r="A324" s="35" t="s">
        <v>296</v>
      </c>
    </row>
    <row r="325" spans="1:1" x14ac:dyDescent="0.25">
      <c r="A325" s="33" t="str">
        <f>Translations!$B$368</f>
        <v>Proszę wybrać</v>
      </c>
    </row>
    <row r="326" spans="1:1" x14ac:dyDescent="0.25">
      <c r="A326" s="33" t="str">
        <f>Translations!$B$612</f>
        <v>Scheduled flights</v>
      </c>
    </row>
    <row r="327" spans="1:1" x14ac:dyDescent="0.25">
      <c r="A327" s="33" t="str">
        <f>Translations!$B$613</f>
        <v>Non-scheduled flights</v>
      </c>
    </row>
    <row r="328" spans="1:1" x14ac:dyDescent="0.25">
      <c r="A328" s="33" t="str">
        <f>Translations!$B$614</f>
        <v>Scheduled and non-scheduled flights</v>
      </c>
    </row>
    <row r="331" spans="1:1" x14ac:dyDescent="0.25">
      <c r="A331" s="35" t="s">
        <v>313</v>
      </c>
    </row>
    <row r="332" spans="1:1" x14ac:dyDescent="0.25">
      <c r="A332" s="33" t="str">
        <f>Translations!$B$368</f>
        <v>Proszę wybrać</v>
      </c>
    </row>
    <row r="333" spans="1:1" x14ac:dyDescent="0.25">
      <c r="A333" s="34" t="str">
        <f>Translations!$B$615</f>
        <v>Only intra-EEA flights</v>
      </c>
    </row>
    <row r="334" spans="1:1" x14ac:dyDescent="0.25">
      <c r="A334" s="34" t="str">
        <f>Translations!$B$616</f>
        <v>Flights inside and outside the EEA</v>
      </c>
    </row>
    <row r="337" spans="1:1" x14ac:dyDescent="0.25">
      <c r="A337" s="35" t="s">
        <v>246</v>
      </c>
    </row>
    <row r="338" spans="1:1" x14ac:dyDescent="0.25">
      <c r="A338" s="33" t="str">
        <f>Translations!$B$368</f>
        <v>Proszę wybrać</v>
      </c>
    </row>
    <row r="339" spans="1:1" x14ac:dyDescent="0.25">
      <c r="A339" s="33"/>
    </row>
    <row r="340" spans="1:1" x14ac:dyDescent="0.25">
      <c r="A340" s="33" t="str">
        <f>Translations!$B$617</f>
        <v>Kapitan</v>
      </c>
    </row>
    <row r="341" spans="1:1" x14ac:dyDescent="0.25">
      <c r="A341" s="33" t="str">
        <f>Translations!$B$618</f>
        <v>Pan</v>
      </c>
    </row>
    <row r="342" spans="1:1" x14ac:dyDescent="0.25">
      <c r="A342" s="33" t="str">
        <f>Translations!$B$619</f>
        <v>Pani</v>
      </c>
    </row>
    <row r="343" spans="1:1" x14ac:dyDescent="0.25">
      <c r="A343" s="33" t="str">
        <f>Translations!$B$620</f>
        <v>Dr</v>
      </c>
    </row>
    <row r="344" spans="1:1" x14ac:dyDescent="0.25">
      <c r="A344" s="33">
        <f>Translations!$B$621</f>
        <v>0</v>
      </c>
    </row>
    <row r="345" spans="1:1" x14ac:dyDescent="0.25">
      <c r="A345" s="33">
        <f>Translations!$B$622</f>
        <v>0</v>
      </c>
    </row>
    <row r="347" spans="1:1" x14ac:dyDescent="0.25">
      <c r="A347" s="35" t="s">
        <v>350</v>
      </c>
    </row>
    <row r="348" spans="1:1" x14ac:dyDescent="0.25">
      <c r="A348" s="36" t="str">
        <f>Translations!$B$368</f>
        <v>Proszę wybrać</v>
      </c>
    </row>
    <row r="349" spans="1:1" x14ac:dyDescent="0.25">
      <c r="A349" s="36"/>
    </row>
    <row r="350" spans="1:1" x14ac:dyDescent="0.25">
      <c r="A350" s="33" t="str">
        <f>Translations!$B$623</f>
        <v>Company / Limited Liability Partnership</v>
      </c>
    </row>
    <row r="351" spans="1:1" x14ac:dyDescent="0.25">
      <c r="A351" s="33" t="str">
        <f>Translations!$B$624</f>
        <v>Partnership</v>
      </c>
    </row>
    <row r="352" spans="1:1" x14ac:dyDescent="0.25">
      <c r="A352" s="33" t="str">
        <f>Translations!$B$625</f>
        <v>Individual / Sole Trader</v>
      </c>
    </row>
    <row r="354" spans="1:1" x14ac:dyDescent="0.25">
      <c r="A354" s="35" t="s">
        <v>222</v>
      </c>
    </row>
    <row r="355" spans="1:1" x14ac:dyDescent="0.25">
      <c r="A355" s="33" t="str">
        <f>Translations!$B$368</f>
        <v>Proszę wybrać</v>
      </c>
    </row>
    <row r="356" spans="1:1" x14ac:dyDescent="0.25">
      <c r="A356" s="33" t="str">
        <f>Translations!$B$626</f>
        <v>Actual/standard mass from Mass &amp; Balance documentation</v>
      </c>
    </row>
    <row r="357" spans="1:1" x14ac:dyDescent="0.25">
      <c r="A357" s="33" t="str">
        <f>Translations!$B$627</f>
        <v>Alternative methodology</v>
      </c>
    </row>
    <row r="359" spans="1:1" x14ac:dyDescent="0.25">
      <c r="A359" s="35" t="s">
        <v>224</v>
      </c>
    </row>
    <row r="360" spans="1:1" x14ac:dyDescent="0.25">
      <c r="A360" s="33" t="str">
        <f>Translations!$B$368</f>
        <v>Proszę wybrać</v>
      </c>
    </row>
    <row r="361" spans="1:1" x14ac:dyDescent="0.25">
      <c r="A361" s="33" t="str">
        <f>Translations!$B$628</f>
        <v>100 kg default</v>
      </c>
    </row>
    <row r="362" spans="1:1" x14ac:dyDescent="0.25">
      <c r="A362" s="33" t="str">
        <f>Translations!$B$629</f>
        <v>Mass contained in Mass &amp; Balance documentation</v>
      </c>
    </row>
    <row r="363" spans="1:1" x14ac:dyDescent="0.25">
      <c r="A363" s="14"/>
    </row>
    <row r="364" spans="1:1" x14ac:dyDescent="0.25">
      <c r="A364" s="32" t="s">
        <v>377</v>
      </c>
    </row>
    <row r="365" spans="1:1" x14ac:dyDescent="0.25">
      <c r="A365" s="33"/>
    </row>
    <row r="366" spans="1:1" x14ac:dyDescent="0.25">
      <c r="A366" s="37" t="s">
        <v>208</v>
      </c>
    </row>
    <row r="367" spans="1:1" x14ac:dyDescent="0.25">
      <c r="A367" s="37" t="s">
        <v>209</v>
      </c>
    </row>
    <row r="368" spans="1:1" x14ac:dyDescent="0.25">
      <c r="A368" s="37" t="s">
        <v>210</v>
      </c>
    </row>
    <row r="369" spans="1:1" x14ac:dyDescent="0.25">
      <c r="A369" s="37" t="s">
        <v>211</v>
      </c>
    </row>
    <row r="370" spans="1:1" x14ac:dyDescent="0.25">
      <c r="A370" s="37" t="s">
        <v>212</v>
      </c>
    </row>
    <row r="371" spans="1:1" x14ac:dyDescent="0.25">
      <c r="A371" s="37" t="s">
        <v>388</v>
      </c>
    </row>
    <row r="372" spans="1:1" x14ac:dyDescent="0.25">
      <c r="A372" s="37" t="s">
        <v>390</v>
      </c>
    </row>
    <row r="373" spans="1:1" x14ac:dyDescent="0.25">
      <c r="A373" s="37" t="s">
        <v>393</v>
      </c>
    </row>
    <row r="375" spans="1:1" x14ac:dyDescent="0.25">
      <c r="A375" s="35" t="s">
        <v>676</v>
      </c>
    </row>
    <row r="376" spans="1:1" x14ac:dyDescent="0.25">
      <c r="A376" s="33" t="str">
        <f>Translations!$B$368</f>
        <v>Proszę wybrać</v>
      </c>
    </row>
    <row r="377" spans="1:1" x14ac:dyDescent="0.25">
      <c r="A377" s="33" t="str">
        <f>Translations!$B$630</f>
        <v>No documented environmental management system in place</v>
      </c>
    </row>
    <row r="378" spans="1:1" x14ac:dyDescent="0.25">
      <c r="A378" s="33" t="str">
        <f>Translations!$B$631</f>
        <v>Documented environmental management system in place</v>
      </c>
    </row>
    <row r="379" spans="1:1" x14ac:dyDescent="0.25">
      <c r="A379" s="33" t="str">
        <f>Translations!$B$632</f>
        <v>Certified environmental management system in place</v>
      </c>
    </row>
    <row r="382" spans="1:1" x14ac:dyDescent="0.25">
      <c r="A382" s="35" t="s">
        <v>449</v>
      </c>
    </row>
    <row r="383" spans="1:1" x14ac:dyDescent="0.25">
      <c r="A383" s="33" t="str">
        <f>Translations!$B$368</f>
        <v>Proszę wybrać</v>
      </c>
    </row>
    <row r="384" spans="1:1" x14ac:dyDescent="0.25">
      <c r="A384" s="33" t="b">
        <v>1</v>
      </c>
    </row>
    <row r="385" spans="1:1" x14ac:dyDescent="0.25">
      <c r="A385" s="33" t="b">
        <v>0</v>
      </c>
    </row>
    <row r="387" spans="1:1" x14ac:dyDescent="0.25">
      <c r="A387" s="35" t="s">
        <v>1099</v>
      </c>
    </row>
    <row r="388" spans="1:1" x14ac:dyDescent="0.25">
      <c r="A388" s="33" t="b">
        <v>1</v>
      </c>
    </row>
    <row r="389" spans="1:1" x14ac:dyDescent="0.25">
      <c r="A389" s="33" t="b">
        <v>0</v>
      </c>
    </row>
    <row r="391" spans="1:1" x14ac:dyDescent="0.25">
      <c r="A391" s="35" t="s">
        <v>216</v>
      </c>
    </row>
    <row r="392" spans="1:1" x14ac:dyDescent="0.25">
      <c r="A392" s="33" t="str">
        <f>Translations!$B$633</f>
        <v>Use by Competent Authority only</v>
      </c>
    </row>
    <row r="393" spans="1:1" x14ac:dyDescent="0.25">
      <c r="A393" s="33" t="str">
        <f>Translations!$B$634</f>
        <v>To be filled in by aircraft operator</v>
      </c>
    </row>
    <row r="396" spans="1:1" x14ac:dyDescent="0.25">
      <c r="A396" s="32" t="s">
        <v>132</v>
      </c>
    </row>
    <row r="397" spans="1:1" x14ac:dyDescent="0.25">
      <c r="A397" s="33" t="str">
        <f>Translations!$B$635</f>
        <v>Monitoring Plan for Annual Emissions</v>
      </c>
    </row>
    <row r="398" spans="1:1" x14ac:dyDescent="0.25">
      <c r="A398" s="33" t="str">
        <f>Translations!$B$636</f>
        <v>Monitoring Plan for  Tonne-Kilometre Data</v>
      </c>
    </row>
    <row r="401" spans="1:1" x14ac:dyDescent="0.25">
      <c r="A401" s="32" t="s">
        <v>179</v>
      </c>
    </row>
    <row r="402" spans="1:1" x14ac:dyDescent="0.25">
      <c r="A402" s="33"/>
    </row>
    <row r="403" spans="1:1" x14ac:dyDescent="0.25">
      <c r="A403" s="33" t="str">
        <f>Translations!$B$637</f>
        <v>nd.</v>
      </c>
    </row>
    <row r="405" spans="1:1" x14ac:dyDescent="0.25">
      <c r="A405" s="32" t="s">
        <v>137</v>
      </c>
    </row>
    <row r="406" spans="1:1" x14ac:dyDescent="0.25">
      <c r="A406" s="33" t="str">
        <f>Translations!$B$638</f>
        <v>New monitoring plan</v>
      </c>
    </row>
    <row r="407" spans="1:1" x14ac:dyDescent="0.25">
      <c r="A407" s="33" t="str">
        <f>Translations!$B$639</f>
        <v>Updated monitoring plan</v>
      </c>
    </row>
    <row r="410" spans="1:1" x14ac:dyDescent="0.25">
      <c r="A410" s="32" t="s">
        <v>711</v>
      </c>
    </row>
    <row r="411" spans="1:1" x14ac:dyDescent="0.25">
      <c r="A411" s="38" t="b">
        <v>1</v>
      </c>
    </row>
    <row r="412" spans="1:1" x14ac:dyDescent="0.25">
      <c r="A412" s="38" t="b">
        <v>0</v>
      </c>
    </row>
    <row r="413" spans="1:1" x14ac:dyDescent="0.25">
      <c r="A413" s="38">
        <v>1</v>
      </c>
    </row>
    <row r="414" spans="1:1" x14ac:dyDescent="0.25">
      <c r="A414" s="38">
        <v>0</v>
      </c>
    </row>
    <row r="417" spans="1:1" x14ac:dyDescent="0.25">
      <c r="A417" s="35" t="s">
        <v>793</v>
      </c>
    </row>
    <row r="418" spans="1:1" x14ac:dyDescent="0.25">
      <c r="A418" s="36" t="str">
        <f>Translations!$B$368</f>
        <v>Proszę wybrać</v>
      </c>
    </row>
    <row r="419" spans="1:1" x14ac:dyDescent="0.25">
      <c r="A419" s="36" t="str">
        <f>Translations!$B$640</f>
        <v>As measured by fuel supplier</v>
      </c>
    </row>
    <row r="420" spans="1:1" x14ac:dyDescent="0.25">
      <c r="A420" s="36" t="str">
        <f>Translations!$B$641</f>
        <v>On-board measuring equipment</v>
      </c>
    </row>
    <row r="422" spans="1:1" x14ac:dyDescent="0.25">
      <c r="A422" s="35" t="s">
        <v>796</v>
      </c>
    </row>
    <row r="423" spans="1:1" x14ac:dyDescent="0.25">
      <c r="A423" s="36" t="str">
        <f>Translations!$B$368</f>
        <v>Proszę wybrać</v>
      </c>
    </row>
    <row r="424" spans="1:1" x14ac:dyDescent="0.25">
      <c r="A424" s="36"/>
    </row>
    <row r="425" spans="1:1" x14ac:dyDescent="0.25">
      <c r="A425" s="36" t="str">
        <f>Translations!$B$642</f>
        <v>Taken from fuel supplier (delivery notes or invoices)</v>
      </c>
    </row>
    <row r="426" spans="1:1" x14ac:dyDescent="0.25">
      <c r="A426" s="36" t="str">
        <f>Translations!$B$643</f>
        <v>Recorded in Mass &amp; Balance documentation</v>
      </c>
    </row>
    <row r="427" spans="1:1" x14ac:dyDescent="0.25">
      <c r="A427" s="36" t="str">
        <f>Translations!$B$644</f>
        <v>Recorded in aircraft technical log</v>
      </c>
    </row>
    <row r="428" spans="1:1" x14ac:dyDescent="0.25">
      <c r="A428" s="36" t="str">
        <f>Translations!$B$645</f>
        <v>Transmitted electronically from aircraft to operator</v>
      </c>
    </row>
    <row r="430" spans="1:1" x14ac:dyDescent="0.25">
      <c r="A430" s="35" t="s">
        <v>772</v>
      </c>
    </row>
    <row r="431" spans="1:1" x14ac:dyDescent="0.25">
      <c r="A431" s="33" t="str">
        <f>Translations!$B$368</f>
        <v>Proszę wybrać</v>
      </c>
    </row>
    <row r="432" spans="1:1" x14ac:dyDescent="0.25">
      <c r="A432" s="33"/>
    </row>
    <row r="433" spans="1:1" x14ac:dyDescent="0.25">
      <c r="A433" s="33" t="str">
        <f>Translations!$B$646</f>
        <v>Daily</v>
      </c>
    </row>
    <row r="434" spans="1:1" x14ac:dyDescent="0.25">
      <c r="A434" s="33" t="str">
        <f>Translations!$B$647</f>
        <v>Weekly</v>
      </c>
    </row>
    <row r="435" spans="1:1" x14ac:dyDescent="0.25">
      <c r="A435" s="33" t="str">
        <f>Translations!$B$648</f>
        <v>Monthly</v>
      </c>
    </row>
    <row r="436" spans="1:1" x14ac:dyDescent="0.25">
      <c r="A436" s="33" t="str">
        <f>Translations!$B$649</f>
        <v>Annual</v>
      </c>
    </row>
    <row r="438" spans="1:1" x14ac:dyDescent="0.25">
      <c r="A438" s="35" t="s">
        <v>804</v>
      </c>
    </row>
    <row r="439" spans="1:1" x14ac:dyDescent="0.25">
      <c r="A439" s="33" t="str">
        <f>Translations!$B$368</f>
        <v>Proszę wybrać</v>
      </c>
    </row>
    <row r="440" spans="1:1" x14ac:dyDescent="0.25">
      <c r="A440" s="33" t="str">
        <f>Translations!$B$650</f>
        <v>EF</v>
      </c>
    </row>
    <row r="441" spans="1:1" x14ac:dyDescent="0.25">
      <c r="A441" s="33" t="str">
        <f>Translations!$B$651</f>
        <v>NCV</v>
      </c>
    </row>
    <row r="442" spans="1:1" x14ac:dyDescent="0.25">
      <c r="A442" s="33" t="str">
        <f>Translations!$B$652</f>
        <v>NCV &amp; EF</v>
      </c>
    </row>
    <row r="443" spans="1:1" x14ac:dyDescent="0.25">
      <c r="A443" s="33" t="str">
        <f>Translations!$B$653</f>
        <v>Biogenic content</v>
      </c>
    </row>
    <row r="444" spans="1:1" x14ac:dyDescent="0.25">
      <c r="A444" s="33" t="str">
        <f>Translations!$B$654</f>
        <v>NCV, EF &amp; bio</v>
      </c>
    </row>
    <row r="446" spans="1:1" x14ac:dyDescent="0.25">
      <c r="A446" s="35" t="s">
        <v>809</v>
      </c>
    </row>
    <row r="447" spans="1:1" x14ac:dyDescent="0.25">
      <c r="A447" s="33" t="str">
        <f>Translations!$B$368</f>
        <v>Proszę wybrać</v>
      </c>
    </row>
    <row r="448" spans="1:1" x14ac:dyDescent="0.25">
      <c r="A448" s="33" t="s">
        <v>810</v>
      </c>
    </row>
    <row r="449" spans="1:1" x14ac:dyDescent="0.25">
      <c r="A449" s="33" t="s">
        <v>811</v>
      </c>
    </row>
    <row r="450" spans="1:1" x14ac:dyDescent="0.25">
      <c r="A450" s="33" t="str">
        <f>Translations!$B$637</f>
        <v>nd.</v>
      </c>
    </row>
    <row r="452" spans="1:1" x14ac:dyDescent="0.25">
      <c r="A452" s="35" t="s">
        <v>663</v>
      </c>
    </row>
    <row r="453" spans="1:1" x14ac:dyDescent="0.25">
      <c r="A453" s="39" t="str">
        <f>""</f>
        <v/>
      </c>
    </row>
    <row r="454" spans="1:1" x14ac:dyDescent="0.25">
      <c r="A454" s="39">
        <v>2</v>
      </c>
    </row>
    <row r="455" spans="1:1" x14ac:dyDescent="0.25">
      <c r="A455" s="39">
        <v>1</v>
      </c>
    </row>
    <row r="456" spans="1:1" x14ac:dyDescent="0.25">
      <c r="A456" s="39" t="str">
        <f>Translations!$B$637</f>
        <v>nd.</v>
      </c>
    </row>
    <row r="461" spans="1:1" x14ac:dyDescent="0.25">
      <c r="A461" s="35" t="s">
        <v>12</v>
      </c>
    </row>
    <row r="462" spans="1:1" x14ac:dyDescent="0.25">
      <c r="A462" s="33" t="str">
        <f>Translations!$B$368</f>
        <v>Proszę wybrać</v>
      </c>
    </row>
    <row r="463" spans="1:1" x14ac:dyDescent="0.25">
      <c r="A463" s="33" t="str">
        <f>Translations!$B$655</f>
        <v>Major</v>
      </c>
    </row>
    <row r="464" spans="1:1" x14ac:dyDescent="0.25">
      <c r="A464" s="33" t="str">
        <f>Translations!$B$656</f>
        <v>Minor</v>
      </c>
    </row>
    <row r="465" spans="1:1" x14ac:dyDescent="0.25">
      <c r="A465" s="33" t="str">
        <f>Translations!$B$657</f>
        <v>De minimis</v>
      </c>
    </row>
    <row r="467" spans="1:1" x14ac:dyDescent="0.25">
      <c r="A467" s="35" t="s">
        <v>16</v>
      </c>
    </row>
    <row r="468" spans="1:1" x14ac:dyDescent="0.25">
      <c r="A468" s="40" t="str">
        <f>Translations!$B$368</f>
        <v>Proszę wybrać</v>
      </c>
    </row>
    <row r="469" spans="1:1" x14ac:dyDescent="0.25">
      <c r="A469" s="40" t="str">
        <f>Translations!$B$220</f>
        <v>Method A</v>
      </c>
    </row>
    <row r="470" spans="1:1" x14ac:dyDescent="0.25">
      <c r="A470" s="40" t="str">
        <f>Translations!$B$222</f>
        <v>Method B</v>
      </c>
    </row>
    <row r="473" spans="1:1" x14ac:dyDescent="0.25">
      <c r="A473" s="35" t="s">
        <v>17</v>
      </c>
    </row>
    <row r="474" spans="1:1" x14ac:dyDescent="0.25">
      <c r="A474" s="40" t="str">
        <f>Translations!$B$368</f>
        <v>Proszę wybrać</v>
      </c>
    </row>
    <row r="475" spans="1:1" x14ac:dyDescent="0.25">
      <c r="A475" s="33" t="str">
        <f>Translations!$B$658</f>
        <v>Actual density in aircraft tanks</v>
      </c>
    </row>
    <row r="476" spans="1:1" x14ac:dyDescent="0.25">
      <c r="A476" s="33" t="str">
        <f>Translations!$B$659</f>
        <v>Actual density of uplift</v>
      </c>
    </row>
    <row r="477" spans="1:1" x14ac:dyDescent="0.25">
      <c r="A477" s="33" t="str">
        <f>Translations!$B$660</f>
        <v>Standard value (0.8kg/litre)</v>
      </c>
    </row>
    <row r="480" spans="1:1" x14ac:dyDescent="0.25">
      <c r="A480" s="35" t="s">
        <v>21</v>
      </c>
    </row>
    <row r="481" spans="1:1" x14ac:dyDescent="0.25">
      <c r="A481" s="33" t="str">
        <f>Translations!$B$661</f>
        <v>Jet kerosene</v>
      </c>
    </row>
    <row r="482" spans="1:1" x14ac:dyDescent="0.25">
      <c r="A482" s="33" t="str">
        <f>Translations!$B$662</f>
        <v>Jet gasoline</v>
      </c>
    </row>
    <row r="483" spans="1:1" x14ac:dyDescent="0.25">
      <c r="A483" s="33" t="str">
        <f>Translations!$B$663</f>
        <v>Aviation gasoline</v>
      </c>
    </row>
    <row r="484" spans="1:1" x14ac:dyDescent="0.25">
      <c r="A484" s="33" t="str">
        <f>Translations!$B$664</f>
        <v>Alternative</v>
      </c>
    </row>
    <row r="485" spans="1:1" x14ac:dyDescent="0.25">
      <c r="A485" s="33" t="str">
        <f>Translations!$B$184</f>
        <v>Biofuel</v>
      </c>
    </row>
    <row r="487" spans="1:1" x14ac:dyDescent="0.25">
      <c r="A487" s="35" t="s">
        <v>29</v>
      </c>
    </row>
    <row r="488" spans="1:1" x14ac:dyDescent="0.25">
      <c r="A488" s="33"/>
    </row>
    <row r="489" spans="1:1" x14ac:dyDescent="0.25">
      <c r="A489" s="33" t="s">
        <v>810</v>
      </c>
    </row>
    <row r="490" spans="1:1" x14ac:dyDescent="0.25">
      <c r="A490" s="33" t="s">
        <v>811</v>
      </c>
    </row>
    <row r="491" spans="1:1" x14ac:dyDescent="0.25">
      <c r="A491" s="33" t="str">
        <f>Translations!$B$665</f>
        <v>unknown</v>
      </c>
    </row>
    <row r="494" spans="1:1" x14ac:dyDescent="0.25">
      <c r="A494" s="32" t="s">
        <v>1387</v>
      </c>
    </row>
    <row r="495" spans="1:1" x14ac:dyDescent="0.25">
      <c r="A495" s="40" t="str">
        <f>Translations!$B$368</f>
        <v>Proszę wybrać</v>
      </c>
    </row>
    <row r="496" spans="1:1" x14ac:dyDescent="0.25">
      <c r="A496" s="40"/>
    </row>
    <row r="497" spans="1:1" x14ac:dyDescent="0.25">
      <c r="A497" s="34" t="str">
        <f>Translations!$B$1195</f>
        <v>Small Emitters Tool (SET) - narzędzie szacowania zużycia paliwa Eurocontrol</v>
      </c>
    </row>
    <row r="498" spans="1:1" x14ac:dyDescent="0.25">
      <c r="A498" s="34" t="str">
        <f>Translations!$B$1196</f>
        <v>ESF (Eurocontrol EU ETS Support Facility) wypełnione danymi z SET</v>
      </c>
    </row>
    <row r="499" spans="1:1" x14ac:dyDescent="0.25">
      <c r="A499" s="34" t="str">
        <f>Translations!$B$1197</f>
        <v>Inne</v>
      </c>
    </row>
    <row r="505" spans="1:1" x14ac:dyDescent="0.25">
      <c r="A505" s="32" t="s">
        <v>185</v>
      </c>
    </row>
    <row r="506" spans="1:1" x14ac:dyDescent="0.25">
      <c r="A506" s="34" t="str">
        <f>Translations!$B$1293</f>
        <v>Proszę wybrać lub wprowadzić nazwę jeżeli dotyczy</v>
      </c>
    </row>
    <row r="507" spans="1:1" x14ac:dyDescent="0.25">
      <c r="A507" s="33"/>
    </row>
    <row r="508" spans="1:1" x14ac:dyDescent="0.25">
      <c r="A508" s="33" t="str">
        <f>Translations!$B$637</f>
        <v>nd.</v>
      </c>
    </row>
    <row r="509" spans="1:1" x14ac:dyDescent="0.25">
      <c r="A509" s="33" t="str">
        <f>Translations!$B$668</f>
        <v>Agencja Środowiska</v>
      </c>
    </row>
    <row r="510" spans="1:1" x14ac:dyDescent="0.25">
      <c r="A510" s="33" t="str">
        <f>Translations!$B$669</f>
        <v>Ministerstwo Klimatu i Środowiska</v>
      </c>
    </row>
    <row r="511" spans="1:1" x14ac:dyDescent="0.25">
      <c r="A511" s="33" t="str">
        <f>Translations!$B$670</f>
        <v>Urząd Lotnictwa Cywilnego</v>
      </c>
    </row>
    <row r="512" spans="1:1" x14ac:dyDescent="0.25">
      <c r="A512" s="33" t="str">
        <f>Translations!$B$671</f>
        <v>Ministerstwo Transportu</v>
      </c>
    </row>
    <row r="513" spans="1:1" x14ac:dyDescent="0.25">
      <c r="A513" s="34" t="str">
        <f>Translations!$B$1294</f>
        <v>Energy Agency</v>
      </c>
    </row>
    <row r="514" spans="1:1" x14ac:dyDescent="0.25">
      <c r="A514" s="33"/>
    </row>
    <row r="515" spans="1:1" x14ac:dyDescent="0.25">
      <c r="A515" s="33"/>
    </row>
    <row r="516" spans="1:1" x14ac:dyDescent="0.25">
      <c r="A516" s="33"/>
    </row>
    <row r="517" spans="1:1" x14ac:dyDescent="0.25">
      <c r="A517" s="33"/>
    </row>
    <row r="518" spans="1:1" x14ac:dyDescent="0.25">
      <c r="A518" s="33"/>
    </row>
    <row r="519" spans="1:1" x14ac:dyDescent="0.25">
      <c r="A519" s="33"/>
    </row>
    <row r="520" spans="1:1" x14ac:dyDescent="0.25">
      <c r="A520" s="33"/>
    </row>
    <row r="521" spans="1:1" x14ac:dyDescent="0.25">
      <c r="A521" s="33"/>
    </row>
    <row r="522" spans="1:1" x14ac:dyDescent="0.25">
      <c r="A522" s="33"/>
    </row>
    <row r="523" spans="1:1" x14ac:dyDescent="0.25">
      <c r="A523" s="33"/>
    </row>
    <row r="526" spans="1:1" x14ac:dyDescent="0.25">
      <c r="A526" s="32" t="s">
        <v>285</v>
      </c>
    </row>
    <row r="527" spans="1:1" x14ac:dyDescent="0.25">
      <c r="A527" s="33" t="str">
        <f>Translations!$B$368</f>
        <v>Proszę wybrać</v>
      </c>
    </row>
    <row r="528" spans="1:1" x14ac:dyDescent="0.25">
      <c r="A528" s="33"/>
    </row>
    <row r="529" spans="1:1" x14ac:dyDescent="0.25">
      <c r="A529" s="33" t="str">
        <f>Translations!$B$672</f>
        <v>Afghanistan - Ministry of Transport and Civil Aviation</v>
      </c>
    </row>
    <row r="530" spans="1:1" x14ac:dyDescent="0.25">
      <c r="A530" s="33" t="str">
        <f>Translations!$B$673</f>
        <v>Algeria - Établissement Nationale de la Navigation Aérienne (ENNA)</v>
      </c>
    </row>
    <row r="531" spans="1:1" x14ac:dyDescent="0.25">
      <c r="A531" s="33" t="str">
        <f>Translations!$B$674</f>
        <v>Angola - Instituto Nacional da Aviação Civil</v>
      </c>
    </row>
    <row r="532" spans="1:1" x14ac:dyDescent="0.25">
      <c r="A532" s="33" t="str">
        <f>Translations!$B$675</f>
        <v>Argentina - Comando de Regiones Aéreas</v>
      </c>
    </row>
    <row r="533" spans="1:1" x14ac:dyDescent="0.25">
      <c r="A533" s="33" t="str">
        <f>Translations!$B$676</f>
        <v>Armenia - General Department of Civil Aviation</v>
      </c>
    </row>
    <row r="534" spans="1:1" x14ac:dyDescent="0.25">
      <c r="A534" s="33" t="str">
        <f>Translations!$B$677</f>
        <v>Australia - Civil Aviation Safety Authority</v>
      </c>
    </row>
    <row r="535" spans="1:1" x14ac:dyDescent="0.25">
      <c r="A535" s="33" t="str">
        <f>Translations!$B$678</f>
        <v>Austria - Ministry of Transport, Innovation and Technology</v>
      </c>
    </row>
    <row r="536" spans="1:1" x14ac:dyDescent="0.25">
      <c r="A536" s="33" t="str">
        <f>Translations!$B$679</f>
        <v>Bahrain - Civil Aviation Affairs</v>
      </c>
    </row>
    <row r="537" spans="1:1" x14ac:dyDescent="0.25">
      <c r="A537" s="33" t="str">
        <f>Translations!$B$680</f>
        <v>Belgium - Service public fédéral Mobilité et Transports</v>
      </c>
    </row>
    <row r="538" spans="1:1" x14ac:dyDescent="0.25">
      <c r="A538" s="33" t="str">
        <f>Translations!$B$681</f>
        <v>Bermuda - Bermuda Department of Civil Aviation (DCA)</v>
      </c>
    </row>
    <row r="539" spans="1:1" x14ac:dyDescent="0.25">
      <c r="A539" s="33" t="str">
        <f>Translations!$B$682</f>
        <v>Bolivia - Dirección General de Aeronáutica Civil</v>
      </c>
    </row>
    <row r="540" spans="1:1" x14ac:dyDescent="0.25">
      <c r="A540" s="33" t="str">
        <f>Translations!$B$683</f>
        <v>Bosnia and Herzegovina - Department of Civil Aviation</v>
      </c>
    </row>
    <row r="541" spans="1:1" x14ac:dyDescent="0.25">
      <c r="A541" s="33" t="str">
        <f>Translations!$B$684</f>
        <v>Botswana - Ministry of Works &amp; Transport — Department of Civil Aviation</v>
      </c>
    </row>
    <row r="542" spans="1:1" x14ac:dyDescent="0.25">
      <c r="A542" s="33" t="str">
        <f>Translations!$B$685</f>
        <v>Brazil - Agência Nacional de Aviação Civil (ANAC)</v>
      </c>
    </row>
    <row r="543" spans="1:1" x14ac:dyDescent="0.25">
      <c r="A543" s="33" t="str">
        <f>Translations!$B$686</f>
        <v>Brunei Darussalam - Department of Civil Aviation</v>
      </c>
    </row>
    <row r="544" spans="1:1" x14ac:dyDescent="0.25">
      <c r="A544" s="33" t="str">
        <f>Translations!$B$687</f>
        <v>Bulgaria - Civil Aviation Administration</v>
      </c>
    </row>
    <row r="545" spans="1:1" x14ac:dyDescent="0.25">
      <c r="A545" s="33" t="str">
        <f>Translations!$B$688</f>
        <v>Cambodia - Ministry of Public Works and Transport</v>
      </c>
    </row>
    <row r="546" spans="1:1" x14ac:dyDescent="0.25">
      <c r="A546" s="33" t="str">
        <f>Translations!$B$689</f>
        <v>Canada - Canadian Transportation Agency</v>
      </c>
    </row>
    <row r="547" spans="1:1" x14ac:dyDescent="0.25">
      <c r="A547" s="33" t="str">
        <f>Translations!$B$690</f>
        <v>Cape Verde - Agência de Aviação Civil (AAC)</v>
      </c>
    </row>
    <row r="548" spans="1:1" x14ac:dyDescent="0.25">
      <c r="A548" s="33" t="str">
        <f>Translations!$B$691</f>
        <v>Cayman - Civil Aviation Authority (CAA) of the Cayman Islands</v>
      </c>
    </row>
    <row r="549" spans="1:1" x14ac:dyDescent="0.25">
      <c r="A549" s="33" t="str">
        <f>Translations!$B$692</f>
        <v>Chile - Dirección General de Aeronáutica Civil</v>
      </c>
    </row>
    <row r="550" spans="1:1" x14ac:dyDescent="0.25">
      <c r="A550" s="33" t="str">
        <f>Translations!$B$693</f>
        <v>China - Air Traffic Management Bureau (ATMB), General Administration of Civil Aviation of China</v>
      </c>
    </row>
    <row r="551" spans="1:1" x14ac:dyDescent="0.25">
      <c r="A551" s="33" t="str">
        <f>Translations!$B$694</f>
        <v>Colombia - República de Colombia Aeronáutica Civil</v>
      </c>
    </row>
    <row r="552" spans="1:1" x14ac:dyDescent="0.25">
      <c r="A552" s="33" t="str">
        <f>Translations!$B$695</f>
        <v>Costa Rica - Dirección General de Aviación Civil</v>
      </c>
    </row>
    <row r="553" spans="1:1" x14ac:dyDescent="0.25">
      <c r="A553" s="33" t="str">
        <f>Translations!$B$696</f>
        <v>Croatia - Civil Aviation Authority</v>
      </c>
    </row>
    <row r="554" spans="1:1" x14ac:dyDescent="0.25">
      <c r="A554" s="33" t="str">
        <f>Translations!$B$697</f>
        <v>Cuba - Instituto de Aeronáutica Civil de Cuba</v>
      </c>
    </row>
    <row r="555" spans="1:1" x14ac:dyDescent="0.25">
      <c r="A555" s="33" t="str">
        <f>Translations!$B$698</f>
        <v>Cyprus - Department of Civil Aviation of Cyprus</v>
      </c>
    </row>
    <row r="556" spans="1:1" x14ac:dyDescent="0.25">
      <c r="A556" s="33" t="str">
        <f>Translations!$B$699</f>
        <v>Czechia - Civil Aviation Authority</v>
      </c>
    </row>
    <row r="557" spans="1:1" x14ac:dyDescent="0.25">
      <c r="A557" s="33" t="str">
        <f>Translations!$B$700</f>
        <v>Denmark - Civil Aviation Administration</v>
      </c>
    </row>
    <row r="558" spans="1:1" x14ac:dyDescent="0.25">
      <c r="A558" s="33" t="str">
        <f>Translations!$B$701</f>
        <v>Dominican Republic - Instituto Dominicano de Aviación Civil</v>
      </c>
    </row>
    <row r="559" spans="1:1" x14ac:dyDescent="0.25">
      <c r="A559" s="33" t="str">
        <f>Translations!$B$702</f>
        <v>Ecuador - Dirección General de Aviación Civil del Ecuador</v>
      </c>
    </row>
    <row r="560" spans="1:1" x14ac:dyDescent="0.25">
      <c r="A560" s="33" t="str">
        <f>Translations!$B$703</f>
        <v>Egypt - Ministry of Civil Aviation</v>
      </c>
    </row>
    <row r="561" spans="1:1" x14ac:dyDescent="0.25">
      <c r="A561" s="33" t="str">
        <f>Translations!$B$704</f>
        <v>El Salvador - Autoridad de Aviación Civil – El Salvador</v>
      </c>
    </row>
    <row r="562" spans="1:1" x14ac:dyDescent="0.25">
      <c r="A562" s="33" t="str">
        <f>Translations!$B$705</f>
        <v>Estonia - Estonian Civil Aviation Administration</v>
      </c>
    </row>
    <row r="563" spans="1:1" x14ac:dyDescent="0.25">
      <c r="A563" s="33" t="str">
        <f>Translations!$B$706</f>
        <v>Fiji - Civil Aviation Authority</v>
      </c>
    </row>
    <row r="564" spans="1:1" x14ac:dyDescent="0.25">
      <c r="A564" s="33" t="str">
        <f>Translations!$B$707</f>
        <v>Finland - Civil Aviation Authority</v>
      </c>
    </row>
    <row r="565" spans="1:1" x14ac:dyDescent="0.25">
      <c r="A565" s="33" t="str">
        <f>Translations!$B$708</f>
        <v>France - Direction Générale de I' Aviation Civile (DGAC)</v>
      </c>
    </row>
    <row r="566" spans="1:1" x14ac:dyDescent="0.25">
      <c r="A566" s="33" t="str">
        <f>Translations!$B$709</f>
        <v>Gambia - Gambia Civil Aviation Authority</v>
      </c>
    </row>
    <row r="567" spans="1:1" x14ac:dyDescent="0.25">
      <c r="A567" s="33" t="str">
        <f>Translations!$B$710</f>
        <v>Germany - Air Navigation Services</v>
      </c>
    </row>
    <row r="568" spans="1:1" x14ac:dyDescent="0.25">
      <c r="A568" s="33" t="str">
        <f>Translations!$B$711</f>
        <v>Ghana - Ghana Civil Aviation Authority</v>
      </c>
    </row>
    <row r="569" spans="1:1" x14ac:dyDescent="0.25">
      <c r="A569" s="33" t="str">
        <f>Translations!$B$712</f>
        <v>Greece - Hellenic Civil Aviation Authority</v>
      </c>
    </row>
    <row r="570" spans="1:1" x14ac:dyDescent="0.25">
      <c r="A570" s="33" t="str">
        <f>Translations!$B$713</f>
        <v>Hungary - Directorate for Air Transport</v>
      </c>
    </row>
    <row r="571" spans="1:1" x14ac:dyDescent="0.25">
      <c r="A571" s="33" t="str">
        <f>Translations!$B$714</f>
        <v>Iceland - Civil Aviation Administration</v>
      </c>
    </row>
    <row r="572" spans="1:1" x14ac:dyDescent="0.25">
      <c r="A572" s="33" t="str">
        <f>Translations!$B$715</f>
        <v>India - Directorate General of Civil Aviation</v>
      </c>
    </row>
    <row r="573" spans="1:1" x14ac:dyDescent="0.25">
      <c r="A573" s="33" t="str">
        <f>Translations!$B$716</f>
        <v>Indonesia - Direktorat Jenderal Perhubungan Udara</v>
      </c>
    </row>
    <row r="574" spans="1:1" x14ac:dyDescent="0.25">
      <c r="A574" s="33" t="str">
        <f>Translations!$B$717</f>
        <v>Iran, Islamic Republic of - Civil Aviation Organization of Iran</v>
      </c>
    </row>
    <row r="575" spans="1:1" x14ac:dyDescent="0.25">
      <c r="A575" s="33" t="str">
        <f>Translations!$B$718</f>
        <v>Ireland - Irish Aviation Authority</v>
      </c>
    </row>
    <row r="576" spans="1:1" x14ac:dyDescent="0.25">
      <c r="A576" s="34" t="str">
        <f>Translations!$B$831</f>
        <v>Ireland - Commission for Aviation Regulation</v>
      </c>
    </row>
    <row r="577" spans="1:1" x14ac:dyDescent="0.25">
      <c r="A577" s="33" t="str">
        <f>Translations!$B$719</f>
        <v>Israel - Civil Aviation Authority</v>
      </c>
    </row>
    <row r="578" spans="1:1" x14ac:dyDescent="0.25">
      <c r="A578" s="34" t="str">
        <f>Translations!$B$1032</f>
        <v>Italy - ENAC - Ente Nazionale per l'Aviazione Civile</v>
      </c>
    </row>
    <row r="579" spans="1:1" x14ac:dyDescent="0.25">
      <c r="A579" s="33" t="str">
        <f>Translations!$B$721</f>
        <v>Jamaica - Civil Aviation Authority</v>
      </c>
    </row>
    <row r="580" spans="1:1" x14ac:dyDescent="0.25">
      <c r="A580" s="33" t="str">
        <f>Translations!$B$722</f>
        <v>Japan - Ministry of Land, Infrastructure and Transport</v>
      </c>
    </row>
    <row r="581" spans="1:1" x14ac:dyDescent="0.25">
      <c r="A581" s="33" t="str">
        <f>Translations!$B$723</f>
        <v>Jordan - Civil Aviation Regulatory Commission (CARC) (formerly called "Jordan Civil Aviation Authority (JCAA)")</v>
      </c>
    </row>
    <row r="582" spans="1:1" x14ac:dyDescent="0.25">
      <c r="A582" s="33" t="str">
        <f>Translations!$B$1198</f>
        <v>Kazakhstan - Civil Aviation Committee</v>
      </c>
    </row>
    <row r="583" spans="1:1" x14ac:dyDescent="0.25">
      <c r="A583" s="33" t="str">
        <f>Translations!$B$724</f>
        <v>Kenya - Kenya Civil Aviation Authority</v>
      </c>
    </row>
    <row r="584" spans="1:1" x14ac:dyDescent="0.25">
      <c r="A584" s="33" t="str">
        <f>Translations!$B$725</f>
        <v>Kuwait - Directorate General of Civil Aviation</v>
      </c>
    </row>
    <row r="585" spans="1:1" x14ac:dyDescent="0.25">
      <c r="A585" s="33" t="str">
        <f>Translations!$B$726</f>
        <v>Latvia - Civil Aviation Agency</v>
      </c>
    </row>
    <row r="586" spans="1:1" x14ac:dyDescent="0.25">
      <c r="A586" s="33" t="str">
        <f>Translations!$B$727</f>
        <v>Lebanon - Lebanese Civil Aviation Authority</v>
      </c>
    </row>
    <row r="587" spans="1:1" x14ac:dyDescent="0.25">
      <c r="A587" s="33" t="str">
        <f>Translations!$B$728</f>
        <v>Libyan Arab Jamahiriya - Libyan Civil Aviation Authority</v>
      </c>
    </row>
    <row r="588" spans="1:1" x14ac:dyDescent="0.25">
      <c r="A588" s="33" t="str">
        <f>Translations!$B$729</f>
        <v>Lithuania - Directorate of Civil Aviation</v>
      </c>
    </row>
    <row r="589" spans="1:1" x14ac:dyDescent="0.25">
      <c r="A589" s="33" t="str">
        <f>Translations!$B$730</f>
        <v>Malaysia - Department of Civil Aviation</v>
      </c>
    </row>
    <row r="590" spans="1:1" x14ac:dyDescent="0.25">
      <c r="A590" s="33" t="str">
        <f>Translations!$B$731</f>
        <v>Maldives - Civil Aviation Department</v>
      </c>
    </row>
    <row r="591" spans="1:1" x14ac:dyDescent="0.25">
      <c r="A591" s="33" t="str">
        <f>Translations!$B$1199</f>
        <v>Malta - Transport Malta - Civil Aviation Directorate</v>
      </c>
    </row>
    <row r="592" spans="1:1" x14ac:dyDescent="0.25">
      <c r="A592" s="33" t="str">
        <f>Translations!$B$733</f>
        <v>Mexico - Secretaría de Comunicaciones y Transportes</v>
      </c>
    </row>
    <row r="593" spans="1:1" x14ac:dyDescent="0.25">
      <c r="A593" s="33" t="str">
        <f>Translations!$B$734</f>
        <v>Mongolia - Civil Aviation Authority</v>
      </c>
    </row>
    <row r="594" spans="1:1" x14ac:dyDescent="0.25">
      <c r="A594" s="33" t="str">
        <f>Translations!$B$735</f>
        <v>Montenegro - Ministry Maritime Affairs, Transportation and Telecommunications</v>
      </c>
    </row>
    <row r="595" spans="1:1" x14ac:dyDescent="0.25">
      <c r="A595" s="33" t="str">
        <f>Translations!$B$736</f>
        <v>Morocco - Ministère des Transports</v>
      </c>
    </row>
    <row r="596" spans="1:1" x14ac:dyDescent="0.25">
      <c r="A596" s="33" t="str">
        <f>Translations!$B$737</f>
        <v>Namibia - Directorate of Civil Aviation (DCA Namibia)</v>
      </c>
    </row>
    <row r="597" spans="1:1" x14ac:dyDescent="0.25">
      <c r="A597" s="33" t="str">
        <f>Translations!$B$738</f>
        <v>Nepal - Civil Aviation Authority of Nepal</v>
      </c>
    </row>
    <row r="598" spans="1:1" x14ac:dyDescent="0.25">
      <c r="A598" s="33" t="str">
        <f>Translations!$B$739</f>
        <v>Netherlands - Directorate General of Civil Aviation and Freight Transport (DGTL)</v>
      </c>
    </row>
    <row r="599" spans="1:1" x14ac:dyDescent="0.25">
      <c r="A599" s="33" t="str">
        <f>Translations!$B$740</f>
        <v>New Zealand - Airways Corporation of New Zealand</v>
      </c>
    </row>
    <row r="600" spans="1:1" x14ac:dyDescent="0.25">
      <c r="A600" s="33" t="str">
        <f>Translations!$B$741</f>
        <v>Nicaragua - Instituto Nicaragüense de Aeronáutica Civíl</v>
      </c>
    </row>
    <row r="601" spans="1:1" x14ac:dyDescent="0.25">
      <c r="A601" s="33" t="str">
        <f>Translations!$B$742</f>
        <v>Nigeria - Nigerian Civil Aviation Authority (NCAA)</v>
      </c>
    </row>
    <row r="602" spans="1:1" x14ac:dyDescent="0.25">
      <c r="A602" s="33" t="str">
        <f>Translations!$B$743</f>
        <v>Norway - Civil Aviation Authority</v>
      </c>
    </row>
    <row r="603" spans="1:1" x14ac:dyDescent="0.25">
      <c r="A603" s="33" t="str">
        <f>Translations!$B$744</f>
        <v>Oman - Directorate General of Civil Aviation and Meteorology</v>
      </c>
    </row>
    <row r="604" spans="1:1" x14ac:dyDescent="0.25">
      <c r="A604" s="33" t="str">
        <f>Translations!$B$745</f>
        <v>Pakistan - Civil Aviation Authority</v>
      </c>
    </row>
    <row r="605" spans="1:1" x14ac:dyDescent="0.25">
      <c r="A605" s="33" t="str">
        <f>Translations!$B$746</f>
        <v>Paraguay - Dirección Nacional de Aeronáutica Civil (DINAC)</v>
      </c>
    </row>
    <row r="606" spans="1:1" x14ac:dyDescent="0.25">
      <c r="A606" s="33" t="str">
        <f>Translations!$B$747</f>
        <v>Peru - Dirección General de Aeronáutica Civil</v>
      </c>
    </row>
    <row r="607" spans="1:1" x14ac:dyDescent="0.25">
      <c r="A607" s="33" t="str">
        <f>Translations!$B$748</f>
        <v>Philippines - Air Transportation Office (ATO)</v>
      </c>
    </row>
    <row r="608" spans="1:1" x14ac:dyDescent="0.25">
      <c r="A608" s="33" t="str">
        <f>Translations!$B$749</f>
        <v>Polska - Urząd Lotnictwa Cywilnego</v>
      </c>
    </row>
    <row r="609" spans="1:1" x14ac:dyDescent="0.25">
      <c r="A609" s="33" t="str">
        <f>Translations!$B$750</f>
        <v>Portugal - Instituto Nacional de Aviação Civil</v>
      </c>
    </row>
    <row r="610" spans="1:1" x14ac:dyDescent="0.25">
      <c r="A610" s="33" t="str">
        <f>Translations!$B$751</f>
        <v>Republic of Korea - Ministry of Construction and Transportation</v>
      </c>
    </row>
    <row r="611" spans="1:1" x14ac:dyDescent="0.25">
      <c r="A611" s="33" t="str">
        <f>Translations!$B$752</f>
        <v>Republic of Moldova - Civil Aviation Administration</v>
      </c>
    </row>
    <row r="612" spans="1:1" x14ac:dyDescent="0.25">
      <c r="A612" s="33" t="str">
        <f>Translations!$B$753</f>
        <v>Romania - Romanian Civil Aeronautical Authority</v>
      </c>
    </row>
    <row r="613" spans="1:1" x14ac:dyDescent="0.25">
      <c r="A613" s="33" t="str">
        <f>Translations!$B$754</f>
        <v>Russian Federation - State Civil Aviation Authority</v>
      </c>
    </row>
    <row r="614" spans="1:1" x14ac:dyDescent="0.25">
      <c r="A614" s="33" t="str">
        <f>Translations!$B$755</f>
        <v>Saudi Arabia - Ministry of Defense and Aviation Presidency of Civil Aviation</v>
      </c>
    </row>
    <row r="615" spans="1:1" x14ac:dyDescent="0.25">
      <c r="A615" s="33" t="str">
        <f>Translations!$B$756</f>
        <v>Serbia - Civil Aviation Directorate</v>
      </c>
    </row>
    <row r="616" spans="1:1" x14ac:dyDescent="0.25">
      <c r="A616" s="33" t="str">
        <f>Translations!$B$757</f>
        <v>Seychelles - Directorate of Civil Aviation, Ministry of Tourism</v>
      </c>
    </row>
    <row r="617" spans="1:1" x14ac:dyDescent="0.25">
      <c r="A617" s="33" t="str">
        <f>Translations!$B$758</f>
        <v>Singapore - Civil Aviation Authority of Singapore</v>
      </c>
    </row>
    <row r="618" spans="1:1" x14ac:dyDescent="0.25">
      <c r="A618" s="33" t="str">
        <f>Translations!$B$759</f>
        <v>Slovakia - Civil Aviation Authority</v>
      </c>
    </row>
    <row r="619" spans="1:1" x14ac:dyDescent="0.25">
      <c r="A619" s="33" t="str">
        <f>Translations!$B$760</f>
        <v>Slovenia - Civil Aviation Authority</v>
      </c>
    </row>
    <row r="620" spans="1:1" x14ac:dyDescent="0.25">
      <c r="A620" s="33" t="str">
        <f>Translations!$B$761</f>
        <v>Somalia - Civil Aviation Caretaker Authority for Somalia</v>
      </c>
    </row>
    <row r="621" spans="1:1" x14ac:dyDescent="0.25">
      <c r="A621" s="33" t="str">
        <f>Translations!$B$762</f>
        <v>South Africa - Civil Aviation Authority</v>
      </c>
    </row>
    <row r="622" spans="1:1" x14ac:dyDescent="0.25">
      <c r="A622" s="33" t="str">
        <f>Translations!$B$763</f>
        <v>Spain - Ministerio de Fomento, Civil Aviation</v>
      </c>
    </row>
    <row r="623" spans="1:1" x14ac:dyDescent="0.25">
      <c r="A623" s="33" t="str">
        <f>Translations!$B$764</f>
        <v>Sri Lanka - Civil Aviation Authority</v>
      </c>
    </row>
    <row r="624" spans="1:1" x14ac:dyDescent="0.25">
      <c r="A624" s="33" t="str">
        <f>Translations!$B$765</f>
        <v>Sudan - Civil Aviation Authority</v>
      </c>
    </row>
    <row r="625" spans="1:1" x14ac:dyDescent="0.25">
      <c r="A625" s="33" t="str">
        <f>Translations!$B$766</f>
        <v>Suriname - Civil Aviation Department of Suriname</v>
      </c>
    </row>
    <row r="626" spans="1:1" x14ac:dyDescent="0.25">
      <c r="A626" s="33" t="str">
        <f>Translations!$B$767</f>
        <v>Sweden - Swedish Civil Aviation Authority</v>
      </c>
    </row>
    <row r="627" spans="1:1" x14ac:dyDescent="0.25">
      <c r="A627" s="33" t="str">
        <f>Translations!$B$768</f>
        <v>Switzerland - Federal Office for Civil Aviation (FOCA)</v>
      </c>
    </row>
    <row r="628" spans="1:1" x14ac:dyDescent="0.25">
      <c r="A628" s="33" t="str">
        <f>Translations!$B$769</f>
        <v>Thailand - Department of Civil Aviation</v>
      </c>
    </row>
    <row r="629" spans="1:1" x14ac:dyDescent="0.25">
      <c r="A629" s="33" t="str">
        <f>Translations!$B$770</f>
        <v>North Macedonia - Civil Aviation Administration</v>
      </c>
    </row>
    <row r="630" spans="1:1" x14ac:dyDescent="0.25">
      <c r="A630" s="33" t="str">
        <f>Translations!$B$771</f>
        <v>Tonga - Ministry of Civil Aviation</v>
      </c>
    </row>
    <row r="631" spans="1:1" x14ac:dyDescent="0.25">
      <c r="A631" s="33" t="str">
        <f>Translations!$B$772</f>
        <v>Trinidad and Tobago - Civil Aviation Authority</v>
      </c>
    </row>
    <row r="632" spans="1:1" x14ac:dyDescent="0.25">
      <c r="A632" s="33" t="str">
        <f>Translations!$B$773</f>
        <v>Tunisia - Office de l'aviation civile et des aéroports</v>
      </c>
    </row>
    <row r="633" spans="1:1" x14ac:dyDescent="0.25">
      <c r="A633" s="33" t="str">
        <f>Translations!$B$1324</f>
        <v>Türkiye - Directorate General of Civil Aviation</v>
      </c>
    </row>
    <row r="634" spans="1:1" x14ac:dyDescent="0.25">
      <c r="A634" s="33" t="str">
        <f>Translations!$B$775</f>
        <v>Uganda - Civil Aviation Authority</v>
      </c>
    </row>
    <row r="635" spans="1:1" x14ac:dyDescent="0.25">
      <c r="A635" s="33" t="str">
        <f>Translations!$B$776</f>
        <v>Ukraine - Civil Aviation Authority</v>
      </c>
    </row>
    <row r="636" spans="1:1" x14ac:dyDescent="0.25">
      <c r="A636" s="33" t="str">
        <f>Translations!$B$777</f>
        <v>United Kingdom Civil Aviation Authority</v>
      </c>
    </row>
    <row r="637" spans="1:1" x14ac:dyDescent="0.25">
      <c r="A637" s="33" t="str">
        <f>Translations!$B$778</f>
        <v>United Arab Emirates - General Civil Aviation Authority (GCAA)</v>
      </c>
    </row>
    <row r="638" spans="1:1" x14ac:dyDescent="0.25">
      <c r="A638" s="33" t="str">
        <f>Translations!$B$779</f>
        <v>United Republic of Tanzania - Tanzania Civil Aviation Authority (TCAA)</v>
      </c>
    </row>
    <row r="639" spans="1:1" x14ac:dyDescent="0.25">
      <c r="A639" s="33" t="str">
        <f>Translations!$B$780</f>
        <v>United States - Federal Aviation Administration</v>
      </c>
    </row>
    <row r="640" spans="1:1" x14ac:dyDescent="0.25">
      <c r="A640" s="33" t="str">
        <f>Translations!$B$781</f>
        <v>Uruguay - Dirección Nacional de Aviación Civil e Infraestructura Aeronáutica (DINACIA)</v>
      </c>
    </row>
    <row r="641" spans="1:4" x14ac:dyDescent="0.25">
      <c r="A641" s="33" t="str">
        <f>Translations!$B$782</f>
        <v>Vanuatu - Vanuatu Civil Aviation Authority</v>
      </c>
    </row>
    <row r="642" spans="1:4" x14ac:dyDescent="0.25">
      <c r="A642" s="33" t="str">
        <f>Translations!$B$783</f>
        <v>Yemen - Civil Aviation and Meteorological Authority (CAMA)</v>
      </c>
    </row>
    <row r="643" spans="1:4" x14ac:dyDescent="0.25">
      <c r="A643" s="33" t="str">
        <f>Translations!$B$784</f>
        <v>Zambia - Department of Civil Aviation</v>
      </c>
    </row>
    <row r="644" spans="1:4" ht="13.8" thickBot="1" x14ac:dyDescent="0.3"/>
    <row r="645" spans="1:4" ht="13.8" thickBot="1" x14ac:dyDescent="0.3">
      <c r="A645" s="32" t="s">
        <v>1298</v>
      </c>
      <c r="B645" s="32" t="s">
        <v>1299</v>
      </c>
      <c r="C645" s="32"/>
      <c r="D645" s="462" t="s">
        <v>1305</v>
      </c>
    </row>
    <row r="646" spans="1:4" x14ac:dyDescent="0.25">
      <c r="A646" s="417" t="str">
        <f>Translations!$B$1151</f>
        <v>Jet-A</v>
      </c>
      <c r="B646" s="5">
        <v>3.15</v>
      </c>
      <c r="C646" s="5">
        <v>3.16</v>
      </c>
      <c r="D646" s="463">
        <f>IF(CNTR_EFSystemselected=$A$653,C646,B646)</f>
        <v>3.15</v>
      </c>
    </row>
    <row r="647" spans="1:4" x14ac:dyDescent="0.25">
      <c r="A647" s="417" t="str">
        <f>Translations!$B$1152</f>
        <v>Jet-A1</v>
      </c>
      <c r="B647" s="5">
        <v>3.15</v>
      </c>
      <c r="C647" s="5">
        <v>3.16</v>
      </c>
      <c r="D647" s="464">
        <f>IF(CNTR_EFSystemselected=$A$653,C647,B647)</f>
        <v>3.15</v>
      </c>
    </row>
    <row r="648" spans="1:4" x14ac:dyDescent="0.25">
      <c r="A648" s="417" t="str">
        <f>Translations!$B$1153</f>
        <v>Jet-B</v>
      </c>
      <c r="B648" s="5">
        <v>3.1</v>
      </c>
      <c r="C648" s="5">
        <v>3.1</v>
      </c>
      <c r="D648" s="464">
        <f>IF(CNTR_EFSystemselected=$A$653,C648,B648)</f>
        <v>3.1</v>
      </c>
    </row>
    <row r="649" spans="1:4" ht="13.8" thickBot="1" x14ac:dyDescent="0.3">
      <c r="A649" s="417" t="str">
        <f>Translations!$B$1154</f>
        <v>AvGas</v>
      </c>
      <c r="B649" s="5">
        <v>3.1</v>
      </c>
      <c r="C649" s="5">
        <v>3.1</v>
      </c>
      <c r="D649" s="465">
        <f>IF(CNTR_EFSystemselected=$A$653,C649,B649)</f>
        <v>3.1</v>
      </c>
    </row>
    <row r="651" spans="1:4" x14ac:dyDescent="0.25">
      <c r="A651" s="32" t="s">
        <v>1300</v>
      </c>
      <c r="D651" s="5" t="s">
        <v>1304</v>
      </c>
    </row>
    <row r="652" spans="1:4" x14ac:dyDescent="0.25">
      <c r="A652" s="424" t="str">
        <f>Translations!$B$1200</f>
        <v>EU ETS</v>
      </c>
    </row>
    <row r="653" spans="1:4" x14ac:dyDescent="0.25">
      <c r="A653" s="424" t="str">
        <f>Translations!$B$1201</f>
        <v>CORSIA</v>
      </c>
    </row>
    <row r="656" spans="1:4" x14ac:dyDescent="0.25">
      <c r="A656" s="32" t="s">
        <v>1389</v>
      </c>
    </row>
    <row r="657" spans="1:1" x14ac:dyDescent="0.25">
      <c r="A657" s="34" t="str">
        <f>Translations!$B$1202</f>
        <v>&lt;Proszę wybrać&gt;</v>
      </c>
    </row>
    <row r="658" spans="1:1" x14ac:dyDescent="0.25">
      <c r="A658" s="33" t="str">
        <f>Translations!$B$1203</f>
        <v>Bulgarian</v>
      </c>
    </row>
    <row r="659" spans="1:1" x14ac:dyDescent="0.25">
      <c r="A659" s="33" t="str">
        <f>Translations!$B$1204</f>
        <v>Spanish</v>
      </c>
    </row>
    <row r="660" spans="1:1" x14ac:dyDescent="0.25">
      <c r="A660" s="33" t="str">
        <f>Translations!$B$1205</f>
        <v>Croatian</v>
      </c>
    </row>
    <row r="661" spans="1:1" x14ac:dyDescent="0.25">
      <c r="A661" s="33" t="str">
        <f>Translations!$B$1206</f>
        <v>Czech</v>
      </c>
    </row>
    <row r="662" spans="1:1" x14ac:dyDescent="0.25">
      <c r="A662" s="33" t="str">
        <f>Translations!$B$1207</f>
        <v>Danish</v>
      </c>
    </row>
    <row r="663" spans="1:1" x14ac:dyDescent="0.25">
      <c r="A663" s="33" t="str">
        <f>Translations!$B$1208</f>
        <v>German</v>
      </c>
    </row>
    <row r="664" spans="1:1" x14ac:dyDescent="0.25">
      <c r="A664" s="33" t="str">
        <f>Translations!$B$1209</f>
        <v>Estonian</v>
      </c>
    </row>
    <row r="665" spans="1:1" x14ac:dyDescent="0.25">
      <c r="A665" s="33" t="str">
        <f>Translations!$B$1210</f>
        <v>Greek</v>
      </c>
    </row>
    <row r="666" spans="1:1" x14ac:dyDescent="0.25">
      <c r="A666" s="33" t="str">
        <f>Translations!$B$1211</f>
        <v>English</v>
      </c>
    </row>
    <row r="667" spans="1:1" x14ac:dyDescent="0.25">
      <c r="A667" s="33" t="str">
        <f>Translations!$B$1212</f>
        <v>French</v>
      </c>
    </row>
    <row r="668" spans="1:1" x14ac:dyDescent="0.25">
      <c r="A668" s="33" t="str">
        <f>Translations!$B$1213</f>
        <v>Icelandic</v>
      </c>
    </row>
    <row r="669" spans="1:1" x14ac:dyDescent="0.25">
      <c r="A669" s="33" t="str">
        <f>Translations!$B$1214</f>
        <v>Italian</v>
      </c>
    </row>
    <row r="670" spans="1:1" x14ac:dyDescent="0.25">
      <c r="A670" s="33" t="str">
        <f>Translations!$B$1215</f>
        <v>Latvian</v>
      </c>
    </row>
    <row r="671" spans="1:1" x14ac:dyDescent="0.25">
      <c r="A671" s="33" t="str">
        <f>Translations!$B$1216</f>
        <v>Lithuanian</v>
      </c>
    </row>
    <row r="672" spans="1:1" x14ac:dyDescent="0.25">
      <c r="A672" s="33" t="str">
        <f>Translations!$B$1217</f>
        <v>Hungarian</v>
      </c>
    </row>
    <row r="673" spans="1:1" x14ac:dyDescent="0.25">
      <c r="A673" s="33" t="str">
        <f>Translations!$B$1218</f>
        <v>Maltese</v>
      </c>
    </row>
    <row r="674" spans="1:1" x14ac:dyDescent="0.25">
      <c r="A674" s="33" t="str">
        <f>Translations!$B$1219</f>
        <v>Norwegian</v>
      </c>
    </row>
    <row r="675" spans="1:1" x14ac:dyDescent="0.25">
      <c r="A675" s="33" t="str">
        <f>Translations!$B$1220</f>
        <v>Dutch</v>
      </c>
    </row>
    <row r="676" spans="1:1" x14ac:dyDescent="0.25">
      <c r="A676" s="33" t="str">
        <f>Translations!$B$1221</f>
        <v>Polski</v>
      </c>
    </row>
    <row r="677" spans="1:1" x14ac:dyDescent="0.25">
      <c r="A677" s="33" t="str">
        <f>Translations!$B$1222</f>
        <v>Portuguese</v>
      </c>
    </row>
    <row r="678" spans="1:1" x14ac:dyDescent="0.25">
      <c r="A678" s="33" t="str">
        <f>Translations!$B$1223</f>
        <v>Romanian</v>
      </c>
    </row>
    <row r="679" spans="1:1" x14ac:dyDescent="0.25">
      <c r="A679" s="33" t="str">
        <f>Translations!$B$1224</f>
        <v>Slovak</v>
      </c>
    </row>
    <row r="680" spans="1:1" x14ac:dyDescent="0.25">
      <c r="A680" s="33" t="str">
        <f>Translations!$B$1225</f>
        <v>Slovenian</v>
      </c>
    </row>
    <row r="681" spans="1:1" x14ac:dyDescent="0.25">
      <c r="A681" s="33" t="str">
        <f>Translations!$B$1226</f>
        <v>Finnish</v>
      </c>
    </row>
    <row r="682" spans="1:1" x14ac:dyDescent="0.25">
      <c r="A682" s="33" t="str">
        <f>Translations!$B$1227</f>
        <v>Swedish</v>
      </c>
    </row>
    <row r="686" spans="1:1" x14ac:dyDescent="0.25">
      <c r="A686" s="589" t="str">
        <f>Translations!$B$1231</f>
        <v>ICAO Member State List</v>
      </c>
    </row>
    <row r="687" spans="1:1" x14ac:dyDescent="0.25">
      <c r="A687" s="590" t="str">
        <f>Translations!$B$400</f>
        <v>Afganistan</v>
      </c>
    </row>
    <row r="688" spans="1:1" x14ac:dyDescent="0.25">
      <c r="A688" s="590" t="str">
        <f>Translations!$B$401</f>
        <v>Albania</v>
      </c>
    </row>
    <row r="689" spans="1:1" x14ac:dyDescent="0.25">
      <c r="A689" s="590" t="str">
        <f>Translations!$B$402</f>
        <v>Algieria</v>
      </c>
    </row>
    <row r="690" spans="1:1" x14ac:dyDescent="0.25">
      <c r="A690" s="590" t="str">
        <f>Translations!$B$404</f>
        <v>Andorra</v>
      </c>
    </row>
    <row r="691" spans="1:1" x14ac:dyDescent="0.25">
      <c r="A691" s="590" t="str">
        <f>Translations!$B$405</f>
        <v>Angola</v>
      </c>
    </row>
    <row r="692" spans="1:1" x14ac:dyDescent="0.25">
      <c r="A692" s="590" t="str">
        <f>Translations!$B$407</f>
        <v>Antigua i Barbuda</v>
      </c>
    </row>
    <row r="693" spans="1:1" x14ac:dyDescent="0.25">
      <c r="A693" s="590" t="str">
        <f>Translations!$B$408</f>
        <v>Argentyna</v>
      </c>
    </row>
    <row r="694" spans="1:1" x14ac:dyDescent="0.25">
      <c r="A694" s="590" t="str">
        <f>Translations!$B$409</f>
        <v>Armenia</v>
      </c>
    </row>
    <row r="695" spans="1:1" x14ac:dyDescent="0.25">
      <c r="A695" s="590" t="str">
        <f>Translations!$B$411</f>
        <v>Australia</v>
      </c>
    </row>
    <row r="696" spans="1:1" x14ac:dyDescent="0.25">
      <c r="A696" s="590" t="str">
        <f>Translations!$B$369</f>
        <v>Austria</v>
      </c>
    </row>
    <row r="697" spans="1:1" x14ac:dyDescent="0.25">
      <c r="A697" s="590" t="str">
        <f>Translations!$B$412</f>
        <v>Azerbejdżan</v>
      </c>
    </row>
    <row r="698" spans="1:1" x14ac:dyDescent="0.25">
      <c r="A698" s="590" t="str">
        <f>Translations!$B$413</f>
        <v>Bahamy</v>
      </c>
    </row>
    <row r="699" spans="1:1" x14ac:dyDescent="0.25">
      <c r="A699" s="590" t="str">
        <f>Translations!$B$414</f>
        <v>Bahrajn</v>
      </c>
    </row>
    <row r="700" spans="1:1" x14ac:dyDescent="0.25">
      <c r="A700" s="590" t="str">
        <f>Translations!$B$415</f>
        <v>Bangladesz</v>
      </c>
    </row>
    <row r="701" spans="1:1" x14ac:dyDescent="0.25">
      <c r="A701" s="590" t="str">
        <f>Translations!$B$416</f>
        <v>Barbados</v>
      </c>
    </row>
    <row r="702" spans="1:1" x14ac:dyDescent="0.25">
      <c r="A702" s="590" t="str">
        <f>Translations!$B$417</f>
        <v>Białoruś</v>
      </c>
    </row>
    <row r="703" spans="1:1" x14ac:dyDescent="0.25">
      <c r="A703" s="590" t="str">
        <f>Translations!$B$370</f>
        <v>Belgia</v>
      </c>
    </row>
    <row r="704" spans="1:1" x14ac:dyDescent="0.25">
      <c r="A704" s="590" t="str">
        <f>Translations!$B$418</f>
        <v>Belize</v>
      </c>
    </row>
    <row r="705" spans="1:1" x14ac:dyDescent="0.25">
      <c r="A705" s="590" t="str">
        <f>Translations!$B$419</f>
        <v>Benin</v>
      </c>
    </row>
    <row r="706" spans="1:1" x14ac:dyDescent="0.25">
      <c r="A706" s="590" t="str">
        <f>Translations!$B$421</f>
        <v>Bhutan</v>
      </c>
    </row>
    <row r="707" spans="1:1" x14ac:dyDescent="0.25">
      <c r="A707" s="590" t="str">
        <f>Translations!$B$1232</f>
        <v>Boliwia</v>
      </c>
    </row>
    <row r="708" spans="1:1" x14ac:dyDescent="0.25">
      <c r="A708" s="590" t="str">
        <f>Translations!$B$423</f>
        <v>Bośnia i Hercegowina</v>
      </c>
    </row>
    <row r="709" spans="1:1" x14ac:dyDescent="0.25">
      <c r="A709" s="590" t="str">
        <f>Translations!$B$424</f>
        <v>Botswana</v>
      </c>
    </row>
    <row r="710" spans="1:1" x14ac:dyDescent="0.25">
      <c r="A710" s="590" t="str">
        <f>Translations!$B$425</f>
        <v>Brazylia</v>
      </c>
    </row>
    <row r="711" spans="1:1" x14ac:dyDescent="0.25">
      <c r="A711" s="590" t="str">
        <f>Translations!$B$427</f>
        <v>Brunei</v>
      </c>
    </row>
    <row r="712" spans="1:1" x14ac:dyDescent="0.25">
      <c r="A712" s="590" t="str">
        <f>Translations!$B$371</f>
        <v>Bułgaria</v>
      </c>
    </row>
    <row r="713" spans="1:1" x14ac:dyDescent="0.25">
      <c r="A713" s="590" t="str">
        <f>Translations!$B$428</f>
        <v>Burkina Faso</v>
      </c>
    </row>
    <row r="714" spans="1:1" x14ac:dyDescent="0.25">
      <c r="A714" s="590" t="str">
        <f>Translations!$B$429</f>
        <v>Burundi</v>
      </c>
    </row>
    <row r="715" spans="1:1" x14ac:dyDescent="0.25">
      <c r="A715" s="590" t="str">
        <f>Translations!$B$1233</f>
        <v>Republika Zielonego Przylądka</v>
      </c>
    </row>
    <row r="716" spans="1:1" x14ac:dyDescent="0.25">
      <c r="A716" s="590" t="str">
        <f>Translations!$B$430</f>
        <v>Kambodża</v>
      </c>
    </row>
    <row r="717" spans="1:1" x14ac:dyDescent="0.25">
      <c r="A717" s="590" t="str">
        <f>Translations!$B$431</f>
        <v>Kamerun</v>
      </c>
    </row>
    <row r="718" spans="1:1" x14ac:dyDescent="0.25">
      <c r="A718" s="590" t="str">
        <f>Translations!$B$432</f>
        <v>Kanada</v>
      </c>
    </row>
    <row r="719" spans="1:1" x14ac:dyDescent="0.25">
      <c r="A719" s="590" t="str">
        <f>Translations!$B$435</f>
        <v>Republika Środkowoafrykańska</v>
      </c>
    </row>
    <row r="720" spans="1:1" x14ac:dyDescent="0.25">
      <c r="A720" s="590" t="str">
        <f>Translations!$B$436</f>
        <v>Czad</v>
      </c>
    </row>
    <row r="721" spans="1:1" x14ac:dyDescent="0.25">
      <c r="A721" s="590" t="str">
        <f>Translations!$B$438</f>
        <v>Chile</v>
      </c>
    </row>
    <row r="722" spans="1:1" x14ac:dyDescent="0.25">
      <c r="A722" s="590" t="str">
        <f>Translations!$B$439</f>
        <v>Chiny</v>
      </c>
    </row>
    <row r="723" spans="1:1" x14ac:dyDescent="0.25">
      <c r="A723" s="590" t="str">
        <f>Translations!$B$442</f>
        <v>Kolumbia</v>
      </c>
    </row>
    <row r="724" spans="1:1" x14ac:dyDescent="0.25">
      <c r="A724" s="590" t="str">
        <f>Translations!$B$443</f>
        <v>Komory</v>
      </c>
    </row>
    <row r="725" spans="1:1" x14ac:dyDescent="0.25">
      <c r="A725" s="590" t="str">
        <f>Translations!$B$444</f>
        <v>Kongo</v>
      </c>
    </row>
    <row r="726" spans="1:1" x14ac:dyDescent="0.25">
      <c r="A726" s="590" t="str">
        <f>Translations!$B$445</f>
        <v>Wyspy Cooka</v>
      </c>
    </row>
    <row r="727" spans="1:1" x14ac:dyDescent="0.25">
      <c r="A727" s="590" t="str">
        <f>Translations!$B$446</f>
        <v>Kostaryka</v>
      </c>
    </row>
    <row r="728" spans="1:1" x14ac:dyDescent="0.25">
      <c r="A728" s="590" t="str">
        <f>Translations!$B$447</f>
        <v>Wybrzeże Kości Słowniowej</v>
      </c>
    </row>
    <row r="729" spans="1:1" x14ac:dyDescent="0.25">
      <c r="A729" s="590" t="str">
        <f>Translations!$B$372</f>
        <v>Chorwacja</v>
      </c>
    </row>
    <row r="730" spans="1:1" x14ac:dyDescent="0.25">
      <c r="A730" s="590" t="str">
        <f>Translations!$B$448</f>
        <v>Kuba</v>
      </c>
    </row>
    <row r="731" spans="1:1" x14ac:dyDescent="0.25">
      <c r="A731" s="590" t="str">
        <f>Translations!$B$373</f>
        <v>Cypr</v>
      </c>
    </row>
    <row r="732" spans="1:1" x14ac:dyDescent="0.25">
      <c r="A732" s="590" t="str">
        <f>Translations!$B$374</f>
        <v>Czechy</v>
      </c>
    </row>
    <row r="733" spans="1:1" x14ac:dyDescent="0.25">
      <c r="A733" s="590" t="str">
        <f>Translations!$B$1234</f>
        <v>Korea Północna</v>
      </c>
    </row>
    <row r="734" spans="1:1" x14ac:dyDescent="0.25">
      <c r="A734" s="590" t="str">
        <f>Translations!$B$1235</f>
        <v>Demokratyczna Republika Konga</v>
      </c>
    </row>
    <row r="735" spans="1:1" x14ac:dyDescent="0.25">
      <c r="A735" s="590" t="str">
        <f>Translations!$B$375</f>
        <v>Dania</v>
      </c>
    </row>
    <row r="736" spans="1:1" x14ac:dyDescent="0.25">
      <c r="A736" s="590" t="str">
        <f>Translations!$B$451</f>
        <v>Dżibuti</v>
      </c>
    </row>
    <row r="737" spans="1:1" x14ac:dyDescent="0.25">
      <c r="A737" s="590" t="str">
        <f>Translations!$B$452</f>
        <v>Dominika</v>
      </c>
    </row>
    <row r="738" spans="1:1" x14ac:dyDescent="0.25">
      <c r="A738" s="590" t="str">
        <f>Translations!$B$453</f>
        <v>Dominikana</v>
      </c>
    </row>
    <row r="739" spans="1:1" x14ac:dyDescent="0.25">
      <c r="A739" s="590" t="str">
        <f>Translations!$B$454</f>
        <v>Ekwador</v>
      </c>
    </row>
    <row r="740" spans="1:1" x14ac:dyDescent="0.25">
      <c r="A740" s="590" t="str">
        <f>Translations!$B$455</f>
        <v>Egipt</v>
      </c>
    </row>
    <row r="741" spans="1:1" x14ac:dyDescent="0.25">
      <c r="A741" s="590" t="str">
        <f>Translations!$B$456</f>
        <v>Salwador</v>
      </c>
    </row>
    <row r="742" spans="1:1" x14ac:dyDescent="0.25">
      <c r="A742" s="590" t="str">
        <f>Translations!$B$457</f>
        <v>Gwinea Rónikowa</v>
      </c>
    </row>
    <row r="743" spans="1:1" x14ac:dyDescent="0.25">
      <c r="A743" s="590" t="str">
        <f>Translations!$B$458</f>
        <v>Erytrea</v>
      </c>
    </row>
    <row r="744" spans="1:1" x14ac:dyDescent="0.25">
      <c r="A744" s="590" t="str">
        <f>Translations!$B$376</f>
        <v>Estonia</v>
      </c>
    </row>
    <row r="745" spans="1:1" x14ac:dyDescent="0.25">
      <c r="A745" s="590" t="str">
        <f>Translations!$B$1236</f>
        <v>Eswatini</v>
      </c>
    </row>
    <row r="746" spans="1:1" x14ac:dyDescent="0.25">
      <c r="A746" s="590" t="str">
        <f>Translations!$B$459</f>
        <v>Etiopia</v>
      </c>
    </row>
    <row r="747" spans="1:1" x14ac:dyDescent="0.25">
      <c r="A747" s="590" t="str">
        <f>Translations!$B$462</f>
        <v>Fidżi</v>
      </c>
    </row>
    <row r="748" spans="1:1" x14ac:dyDescent="0.25">
      <c r="A748" s="590" t="str">
        <f>Translations!$B$377</f>
        <v>Finlandia</v>
      </c>
    </row>
    <row r="749" spans="1:1" x14ac:dyDescent="0.25">
      <c r="A749" s="590" t="str">
        <f>Translations!$B$378</f>
        <v>Francja</v>
      </c>
    </row>
    <row r="750" spans="1:1" x14ac:dyDescent="0.25">
      <c r="A750" s="590" t="str">
        <f>Translations!$B$465</f>
        <v>Gabon</v>
      </c>
    </row>
    <row r="751" spans="1:1" x14ac:dyDescent="0.25">
      <c r="A751" s="590" t="str">
        <f>Translations!$B$466</f>
        <v>Gambia</v>
      </c>
    </row>
    <row r="752" spans="1:1" x14ac:dyDescent="0.25">
      <c r="A752" s="590" t="str">
        <f>Translations!$B$467</f>
        <v>Gruzja</v>
      </c>
    </row>
    <row r="753" spans="1:1" x14ac:dyDescent="0.25">
      <c r="A753" s="590" t="str">
        <f>Translations!$B$379</f>
        <v>Niemcy</v>
      </c>
    </row>
    <row r="754" spans="1:1" x14ac:dyDescent="0.25">
      <c r="A754" s="590" t="str">
        <f>Translations!$B$468</f>
        <v>Ghana</v>
      </c>
    </row>
    <row r="755" spans="1:1" x14ac:dyDescent="0.25">
      <c r="A755" s="590" t="str">
        <f>Translations!$B$380</f>
        <v>Grecja</v>
      </c>
    </row>
    <row r="756" spans="1:1" x14ac:dyDescent="0.25">
      <c r="A756" s="590" t="str">
        <f>Translations!$B$471</f>
        <v>Grenada</v>
      </c>
    </row>
    <row r="757" spans="1:1" x14ac:dyDescent="0.25">
      <c r="A757" s="590" t="str">
        <f>Translations!$B$474</f>
        <v>Gwatemala</v>
      </c>
    </row>
    <row r="758" spans="1:1" x14ac:dyDescent="0.25">
      <c r="A758" s="590" t="str">
        <f>Translations!$B$476</f>
        <v>Gwinea</v>
      </c>
    </row>
    <row r="759" spans="1:1" x14ac:dyDescent="0.25">
      <c r="A759" s="590" t="str">
        <f>Translations!$B$477</f>
        <v>Guinea-Bissau</v>
      </c>
    </row>
    <row r="760" spans="1:1" x14ac:dyDescent="0.25">
      <c r="A760" s="590" t="str">
        <f>Translations!$B$478</f>
        <v>Gujana</v>
      </c>
    </row>
    <row r="761" spans="1:1" x14ac:dyDescent="0.25">
      <c r="A761" s="590" t="str">
        <f>Translations!$B$479</f>
        <v>Haiti</v>
      </c>
    </row>
    <row r="762" spans="1:1" x14ac:dyDescent="0.25">
      <c r="A762" s="590" t="str">
        <f>Translations!$B$481</f>
        <v>Honduras</v>
      </c>
    </row>
    <row r="763" spans="1:1" x14ac:dyDescent="0.25">
      <c r="A763" s="590" t="str">
        <f>Translations!$B$381</f>
        <v>Węgry</v>
      </c>
    </row>
    <row r="764" spans="1:1" x14ac:dyDescent="0.25">
      <c r="A764" s="590" t="str">
        <f>Translations!$B$382</f>
        <v>Islandia</v>
      </c>
    </row>
    <row r="765" spans="1:1" x14ac:dyDescent="0.25">
      <c r="A765" s="590" t="str">
        <f>Translations!$B$482</f>
        <v>Indie</v>
      </c>
    </row>
    <row r="766" spans="1:1" x14ac:dyDescent="0.25">
      <c r="A766" s="590" t="str">
        <f>Translations!$B$483</f>
        <v>Indonezja</v>
      </c>
    </row>
    <row r="767" spans="1:1" x14ac:dyDescent="0.25">
      <c r="A767" s="590" t="str">
        <f>Translations!$B$1237</f>
        <v>Iran</v>
      </c>
    </row>
    <row r="768" spans="1:1" x14ac:dyDescent="0.25">
      <c r="A768" s="590" t="str">
        <f>Translations!$B$485</f>
        <v>Irak</v>
      </c>
    </row>
    <row r="769" spans="1:1" x14ac:dyDescent="0.25">
      <c r="A769" s="590" t="str">
        <f>Translations!$B$383</f>
        <v>Irlandia</v>
      </c>
    </row>
    <row r="770" spans="1:1" x14ac:dyDescent="0.25">
      <c r="A770" s="590" t="str">
        <f>Translations!$B$487</f>
        <v>Izrael</v>
      </c>
    </row>
    <row r="771" spans="1:1" x14ac:dyDescent="0.25">
      <c r="A771" s="590" t="str">
        <f>Translations!$B$384</f>
        <v>Włochy</v>
      </c>
    </row>
    <row r="772" spans="1:1" x14ac:dyDescent="0.25">
      <c r="A772" s="590" t="str">
        <f>Translations!$B$488</f>
        <v>Jamajka</v>
      </c>
    </row>
    <row r="773" spans="1:1" x14ac:dyDescent="0.25">
      <c r="A773" s="590" t="str">
        <f>Translations!$B$489</f>
        <v>Japonia</v>
      </c>
    </row>
    <row r="774" spans="1:1" x14ac:dyDescent="0.25">
      <c r="A774" s="590" t="str">
        <f>Translations!$B$491</f>
        <v>Jordania</v>
      </c>
    </row>
    <row r="775" spans="1:1" x14ac:dyDescent="0.25">
      <c r="A775" s="590" t="str">
        <f>Translations!$B$492</f>
        <v>Kazachstan</v>
      </c>
    </row>
    <row r="776" spans="1:1" x14ac:dyDescent="0.25">
      <c r="A776" s="590" t="str">
        <f>Translations!$B$493</f>
        <v>Kenia</v>
      </c>
    </row>
    <row r="777" spans="1:1" x14ac:dyDescent="0.25">
      <c r="A777" s="590" t="str">
        <f>Translations!$B$494</f>
        <v>Kiribati</v>
      </c>
    </row>
    <row r="778" spans="1:1" x14ac:dyDescent="0.25">
      <c r="A778" s="590" t="str">
        <f>Translations!$B$495</f>
        <v>Kuwejt</v>
      </c>
    </row>
    <row r="779" spans="1:1" x14ac:dyDescent="0.25">
      <c r="A779" s="590" t="str">
        <f>Translations!$B$496</f>
        <v>Kirgistan</v>
      </c>
    </row>
    <row r="780" spans="1:1" x14ac:dyDescent="0.25">
      <c r="A780" s="590" t="str">
        <f>Translations!$B$497</f>
        <v>Laos</v>
      </c>
    </row>
    <row r="781" spans="1:1" x14ac:dyDescent="0.25">
      <c r="A781" s="590" t="str">
        <f>Translations!$B$385</f>
        <v>Łotwa</v>
      </c>
    </row>
    <row r="782" spans="1:1" x14ac:dyDescent="0.25">
      <c r="A782" s="590" t="str">
        <f>Translations!$B$498</f>
        <v>Liban</v>
      </c>
    </row>
    <row r="783" spans="1:1" x14ac:dyDescent="0.25">
      <c r="A783" s="590" t="str">
        <f>Translations!$B$499</f>
        <v>Lesotho</v>
      </c>
    </row>
    <row r="784" spans="1:1" x14ac:dyDescent="0.25">
      <c r="A784" s="590" t="str">
        <f>Translations!$B$500</f>
        <v>Liberia</v>
      </c>
    </row>
    <row r="785" spans="1:1" x14ac:dyDescent="0.25">
      <c r="A785" s="590" t="str">
        <f>Translations!$B$501</f>
        <v>Libia</v>
      </c>
    </row>
    <row r="786" spans="1:1" x14ac:dyDescent="0.25">
      <c r="A786" s="590" t="str">
        <f>Translations!$B$387</f>
        <v>Litwa</v>
      </c>
    </row>
    <row r="787" spans="1:1" x14ac:dyDescent="0.25">
      <c r="A787" s="590" t="str">
        <f>Translations!$B$388</f>
        <v>Luksemburg</v>
      </c>
    </row>
    <row r="788" spans="1:1" x14ac:dyDescent="0.25">
      <c r="A788" s="590" t="str">
        <f>Translations!$B$502</f>
        <v>Madagaskar</v>
      </c>
    </row>
    <row r="789" spans="1:1" x14ac:dyDescent="0.25">
      <c r="A789" s="590" t="str">
        <f>Translations!$B$503</f>
        <v>Malawi</v>
      </c>
    </row>
    <row r="790" spans="1:1" x14ac:dyDescent="0.25">
      <c r="A790" s="590" t="str">
        <f>Translations!$B$504</f>
        <v>Malezja</v>
      </c>
    </row>
    <row r="791" spans="1:1" x14ac:dyDescent="0.25">
      <c r="A791" s="590" t="str">
        <f>Translations!$B$505</f>
        <v>Malediwy</v>
      </c>
    </row>
    <row r="792" spans="1:1" x14ac:dyDescent="0.25">
      <c r="A792" s="590" t="str">
        <f>Translations!$B$506</f>
        <v>Mali</v>
      </c>
    </row>
    <row r="793" spans="1:1" x14ac:dyDescent="0.25">
      <c r="A793" s="590" t="str">
        <f>Translations!$B$389</f>
        <v>Malta</v>
      </c>
    </row>
    <row r="794" spans="1:1" x14ac:dyDescent="0.25">
      <c r="A794" s="590" t="str">
        <f>Translations!$B$507</f>
        <v>Wyspy Marshalla</v>
      </c>
    </row>
    <row r="795" spans="1:1" x14ac:dyDescent="0.25">
      <c r="A795" s="590" t="str">
        <f>Translations!$B$509</f>
        <v>Mauretania</v>
      </c>
    </row>
    <row r="796" spans="1:1" x14ac:dyDescent="0.25">
      <c r="A796" s="590" t="str">
        <f>Translations!$B$510</f>
        <v>Mauritius</v>
      </c>
    </row>
    <row r="797" spans="1:1" x14ac:dyDescent="0.25">
      <c r="A797" s="590" t="str">
        <f>Translations!$B$512</f>
        <v>Meksyk</v>
      </c>
    </row>
    <row r="798" spans="1:1" x14ac:dyDescent="0.25">
      <c r="A798" s="590" t="str">
        <f>Translations!$B$1238</f>
        <v>Mikronezja</v>
      </c>
    </row>
    <row r="799" spans="1:1" x14ac:dyDescent="0.25">
      <c r="A799" s="590" t="str">
        <f>Translations!$B$514</f>
        <v>Monako</v>
      </c>
    </row>
    <row r="800" spans="1:1" x14ac:dyDescent="0.25">
      <c r="A800" s="590" t="str">
        <f>Translations!$B$515</f>
        <v>Mongolia</v>
      </c>
    </row>
    <row r="801" spans="1:1" x14ac:dyDescent="0.25">
      <c r="A801" s="590" t="str">
        <f>Translations!$B$516</f>
        <v>Czarnogóra</v>
      </c>
    </row>
    <row r="802" spans="1:1" x14ac:dyDescent="0.25">
      <c r="A802" s="590" t="str">
        <f>Translations!$B$518</f>
        <v>Maroko</v>
      </c>
    </row>
    <row r="803" spans="1:1" x14ac:dyDescent="0.25">
      <c r="A803" s="590" t="str">
        <f>Translations!$B$519</f>
        <v>Mozambik</v>
      </c>
    </row>
    <row r="804" spans="1:1" x14ac:dyDescent="0.25">
      <c r="A804" s="590" t="str">
        <f>Translations!$B$520</f>
        <v>Mjanma</v>
      </c>
    </row>
    <row r="805" spans="1:1" x14ac:dyDescent="0.25">
      <c r="A805" s="590" t="str">
        <f>Translations!$B$521</f>
        <v>Namibia</v>
      </c>
    </row>
    <row r="806" spans="1:1" x14ac:dyDescent="0.25">
      <c r="A806" s="590" t="str">
        <f>Translations!$B$522</f>
        <v>Nauru</v>
      </c>
    </row>
    <row r="807" spans="1:1" x14ac:dyDescent="0.25">
      <c r="A807" s="590" t="str">
        <f>Translations!$B$523</f>
        <v>Nepal</v>
      </c>
    </row>
    <row r="808" spans="1:1" x14ac:dyDescent="0.25">
      <c r="A808" s="590" t="str">
        <f>Translations!$B$390</f>
        <v>Holandia</v>
      </c>
    </row>
    <row r="809" spans="1:1" x14ac:dyDescent="0.25">
      <c r="A809" s="590" t="str">
        <f>Translations!$B$526</f>
        <v>Nowa Zelandia</v>
      </c>
    </row>
    <row r="810" spans="1:1" x14ac:dyDescent="0.25">
      <c r="A810" s="590" t="str">
        <f>Translations!$B$527</f>
        <v>Nikaragua</v>
      </c>
    </row>
    <row r="811" spans="1:1" x14ac:dyDescent="0.25">
      <c r="A811" s="590" t="str">
        <f>Translations!$B$528</f>
        <v>Niger</v>
      </c>
    </row>
    <row r="812" spans="1:1" x14ac:dyDescent="0.25">
      <c r="A812" s="590" t="str">
        <f>Translations!$B$529</f>
        <v>Nigeria</v>
      </c>
    </row>
    <row r="813" spans="1:1" x14ac:dyDescent="0.25">
      <c r="A813" s="590" t="str">
        <f>Translations!$B$1194</f>
        <v>Macedonia Północna</v>
      </c>
    </row>
    <row r="814" spans="1:1" x14ac:dyDescent="0.25">
      <c r="A814" s="590" t="str">
        <f>Translations!$B$391</f>
        <v>Norwegia</v>
      </c>
    </row>
    <row r="815" spans="1:1" x14ac:dyDescent="0.25">
      <c r="A815" s="590" t="str">
        <f>Translations!$B$534</f>
        <v>Oman</v>
      </c>
    </row>
    <row r="816" spans="1:1" x14ac:dyDescent="0.25">
      <c r="A816" s="590" t="str">
        <f>Translations!$B$535</f>
        <v>Pakistan</v>
      </c>
    </row>
    <row r="817" spans="1:1" x14ac:dyDescent="0.25">
      <c r="A817" s="590" t="str">
        <f>Translations!$B$536</f>
        <v>Palau</v>
      </c>
    </row>
    <row r="818" spans="1:1" x14ac:dyDescent="0.25">
      <c r="A818" s="590" t="str">
        <f>Translations!$B$537</f>
        <v>Panama</v>
      </c>
    </row>
    <row r="819" spans="1:1" x14ac:dyDescent="0.25">
      <c r="A819" s="590" t="str">
        <f>Translations!$B$538</f>
        <v>Papua-Nowa Gwinea</v>
      </c>
    </row>
    <row r="820" spans="1:1" x14ac:dyDescent="0.25">
      <c r="A820" s="590" t="str">
        <f>Translations!$B$539</f>
        <v>Paragwaj</v>
      </c>
    </row>
    <row r="821" spans="1:1" x14ac:dyDescent="0.25">
      <c r="A821" s="590" t="str">
        <f>Translations!$B$540</f>
        <v>Peru</v>
      </c>
    </row>
    <row r="822" spans="1:1" x14ac:dyDescent="0.25">
      <c r="A822" s="590" t="str">
        <f>Translations!$B$541</f>
        <v>Filipiny</v>
      </c>
    </row>
    <row r="823" spans="1:1" x14ac:dyDescent="0.25">
      <c r="A823" s="590" t="str">
        <f>Translations!$B$392</f>
        <v>Polska</v>
      </c>
    </row>
    <row r="824" spans="1:1" x14ac:dyDescent="0.25">
      <c r="A824" s="590" t="str">
        <f>Translations!$B$393</f>
        <v>Portugalia</v>
      </c>
    </row>
    <row r="825" spans="1:1" x14ac:dyDescent="0.25">
      <c r="A825" s="590" t="str">
        <f>Translations!$B$544</f>
        <v>Katar</v>
      </c>
    </row>
    <row r="826" spans="1:1" x14ac:dyDescent="0.25">
      <c r="A826" s="590" t="str">
        <f>Translations!$B$1239</f>
        <v>Korea Południowa</v>
      </c>
    </row>
    <row r="827" spans="1:1" x14ac:dyDescent="0.25">
      <c r="A827" s="590" t="str">
        <f>Translations!$B$1240</f>
        <v>Mołdawia</v>
      </c>
    </row>
    <row r="828" spans="1:1" x14ac:dyDescent="0.25">
      <c r="A828" s="590" t="str">
        <f>Translations!$B$394</f>
        <v>Rumunia</v>
      </c>
    </row>
    <row r="829" spans="1:1" x14ac:dyDescent="0.25">
      <c r="A829" s="590" t="str">
        <f>Translations!$B$548</f>
        <v>Rosja</v>
      </c>
    </row>
    <row r="830" spans="1:1" x14ac:dyDescent="0.25">
      <c r="A830" s="590" t="str">
        <f>Translations!$B$549</f>
        <v>Rwanda</v>
      </c>
    </row>
    <row r="831" spans="1:1" x14ac:dyDescent="0.25">
      <c r="A831" s="590" t="str">
        <f>Translations!$B$552</f>
        <v>Saint Kitts and Nevis</v>
      </c>
    </row>
    <row r="832" spans="1:1" x14ac:dyDescent="0.25">
      <c r="A832" s="590" t="str">
        <f>Translations!$B$553</f>
        <v>Saint Lucia</v>
      </c>
    </row>
    <row r="833" spans="1:1" x14ac:dyDescent="0.25">
      <c r="A833" s="590" t="str">
        <f>Translations!$B$556</f>
        <v>Saint Vincent i Grenadyny</v>
      </c>
    </row>
    <row r="834" spans="1:1" x14ac:dyDescent="0.25">
      <c r="A834" s="590" t="str">
        <f>Translations!$B$557</f>
        <v>Samoa</v>
      </c>
    </row>
    <row r="835" spans="1:1" x14ac:dyDescent="0.25">
      <c r="A835" s="590" t="str">
        <f>Translations!$B$558</f>
        <v>San Marino</v>
      </c>
    </row>
    <row r="836" spans="1:1" x14ac:dyDescent="0.25">
      <c r="A836" s="590" t="str">
        <f>Translations!$B$559</f>
        <v>Wyspy Świętego Tomasza i Księcia</v>
      </c>
    </row>
    <row r="837" spans="1:1" x14ac:dyDescent="0.25">
      <c r="A837" s="590" t="str">
        <f>Translations!$B$560</f>
        <v>Arabia Saudyjska</v>
      </c>
    </row>
    <row r="838" spans="1:1" x14ac:dyDescent="0.25">
      <c r="A838" s="590" t="str">
        <f>Translations!$B$561</f>
        <v>Senegal</v>
      </c>
    </row>
    <row r="839" spans="1:1" x14ac:dyDescent="0.25">
      <c r="A839" s="590" t="str">
        <f>Translations!$B$562</f>
        <v>Serbia</v>
      </c>
    </row>
    <row r="840" spans="1:1" x14ac:dyDescent="0.25">
      <c r="A840" s="590" t="str">
        <f>Translations!$B$563</f>
        <v>Seszele</v>
      </c>
    </row>
    <row r="841" spans="1:1" x14ac:dyDescent="0.25">
      <c r="A841" s="590" t="str">
        <f>Translations!$B$564</f>
        <v>Sierra Leone</v>
      </c>
    </row>
    <row r="842" spans="1:1" x14ac:dyDescent="0.25">
      <c r="A842" s="590" t="str">
        <f>Translations!$B$565</f>
        <v>Singapur</v>
      </c>
    </row>
    <row r="843" spans="1:1" x14ac:dyDescent="0.25">
      <c r="A843" s="590" t="str">
        <f>Translations!$B$395</f>
        <v>Słowacja</v>
      </c>
    </row>
    <row r="844" spans="1:1" x14ac:dyDescent="0.25">
      <c r="A844" s="590" t="str">
        <f>Translations!$B$396</f>
        <v>Słowenia</v>
      </c>
    </row>
    <row r="845" spans="1:1" x14ac:dyDescent="0.25">
      <c r="A845" s="590" t="str">
        <f>Translations!$B$566</f>
        <v>Wyspy Salomona</v>
      </c>
    </row>
    <row r="846" spans="1:1" x14ac:dyDescent="0.25">
      <c r="A846" s="590" t="str">
        <f>Translations!$B$567</f>
        <v>Somalia</v>
      </c>
    </row>
    <row r="847" spans="1:1" x14ac:dyDescent="0.25">
      <c r="A847" s="590" t="str">
        <f>Translations!$B$568</f>
        <v>Południowa Afryka</v>
      </c>
    </row>
    <row r="848" spans="1:1" x14ac:dyDescent="0.25">
      <c r="A848" s="590" t="str">
        <f>Translations!$B$829</f>
        <v>South Sudan</v>
      </c>
    </row>
    <row r="849" spans="1:1" x14ac:dyDescent="0.25">
      <c r="A849" s="590" t="str">
        <f>Translations!$B$397</f>
        <v>Hiszpania</v>
      </c>
    </row>
    <row r="850" spans="1:1" x14ac:dyDescent="0.25">
      <c r="A850" s="590" t="str">
        <f>Translations!$B$569</f>
        <v>Sri Lanka</v>
      </c>
    </row>
    <row r="851" spans="1:1" x14ac:dyDescent="0.25">
      <c r="A851" s="590" t="str">
        <f>Translations!$B$570</f>
        <v>Sudan</v>
      </c>
    </row>
    <row r="852" spans="1:1" x14ac:dyDescent="0.25">
      <c r="A852" s="590" t="str">
        <f>Translations!$B$571</f>
        <v>Surinam</v>
      </c>
    </row>
    <row r="853" spans="1:1" x14ac:dyDescent="0.25">
      <c r="A853" s="590" t="str">
        <f>Translations!$B$398</f>
        <v>Szwecja</v>
      </c>
    </row>
    <row r="854" spans="1:1" x14ac:dyDescent="0.25">
      <c r="A854" s="590" t="str">
        <f>Translations!$B$574</f>
        <v>Szwajcaria</v>
      </c>
    </row>
    <row r="855" spans="1:1" x14ac:dyDescent="0.25">
      <c r="A855" s="590" t="str">
        <f>Translations!$B$575</f>
        <v>Syria</v>
      </c>
    </row>
    <row r="856" spans="1:1" x14ac:dyDescent="0.25">
      <c r="A856" s="590" t="str">
        <f>Translations!$B$576</f>
        <v>Tadżykistan</v>
      </c>
    </row>
    <row r="857" spans="1:1" x14ac:dyDescent="0.25">
      <c r="A857" s="590" t="str">
        <f>Translations!$B$577</f>
        <v>Tajlandia</v>
      </c>
    </row>
    <row r="858" spans="1:1" x14ac:dyDescent="0.25">
      <c r="A858" s="590" t="str">
        <f>Translations!$B$579</f>
        <v>Timor Wschodni</v>
      </c>
    </row>
    <row r="859" spans="1:1" x14ac:dyDescent="0.25">
      <c r="A859" s="590" t="str">
        <f>Translations!$B$580</f>
        <v>Togo</v>
      </c>
    </row>
    <row r="860" spans="1:1" x14ac:dyDescent="0.25">
      <c r="A860" s="590" t="str">
        <f>Translations!$B$582</f>
        <v>Tonga</v>
      </c>
    </row>
    <row r="861" spans="1:1" x14ac:dyDescent="0.25">
      <c r="A861" s="590" t="str">
        <f>Translations!$B$583</f>
        <v>Trinidad i Tobago</v>
      </c>
    </row>
    <row r="862" spans="1:1" x14ac:dyDescent="0.25">
      <c r="A862" s="590" t="str">
        <f>Translations!$B$584</f>
        <v>Tunezja</v>
      </c>
    </row>
    <row r="863" spans="1:1" x14ac:dyDescent="0.25">
      <c r="A863" s="590" t="str">
        <f>Translations!$B$1323</f>
        <v>Turcja</v>
      </c>
    </row>
    <row r="864" spans="1:1" x14ac:dyDescent="0.25">
      <c r="A864" s="590" t="str">
        <f>Translations!$B$586</f>
        <v>Turkmenistan</v>
      </c>
    </row>
    <row r="865" spans="1:1" x14ac:dyDescent="0.25">
      <c r="A865" s="590" t="str">
        <f>Translations!$B$588</f>
        <v>Tuvalu</v>
      </c>
    </row>
    <row r="866" spans="1:1" x14ac:dyDescent="0.25">
      <c r="A866" s="590" t="str">
        <f>Translations!$B$589</f>
        <v>Uganda</v>
      </c>
    </row>
    <row r="867" spans="1:1" x14ac:dyDescent="0.25">
      <c r="A867" s="590" t="str">
        <f>Translations!$B$590</f>
        <v>Ukraina</v>
      </c>
    </row>
    <row r="868" spans="1:1" x14ac:dyDescent="0.25">
      <c r="A868" s="590" t="str">
        <f>Translations!$B$591</f>
        <v>Zjednoczone Emiraty Arabskie</v>
      </c>
    </row>
    <row r="869" spans="1:1" x14ac:dyDescent="0.25">
      <c r="A869" s="590" t="str">
        <f>Translations!$B$399</f>
        <v>Wielka Brytania</v>
      </c>
    </row>
    <row r="870" spans="1:1" x14ac:dyDescent="0.25">
      <c r="A870" s="590" t="str">
        <f>Translations!$B$1241</f>
        <v>Tanzania</v>
      </c>
    </row>
    <row r="871" spans="1:1" x14ac:dyDescent="0.25">
      <c r="A871" s="590" t="str">
        <f>Translations!$B$593</f>
        <v>Stany Zjednoczone</v>
      </c>
    </row>
    <row r="872" spans="1:1" x14ac:dyDescent="0.25">
      <c r="A872" s="590" t="str">
        <f>Translations!$B$595</f>
        <v>Urugwaj</v>
      </c>
    </row>
    <row r="873" spans="1:1" x14ac:dyDescent="0.25">
      <c r="A873" s="590" t="str">
        <f>Translations!$B$596</f>
        <v>Uzbekistan</v>
      </c>
    </row>
    <row r="874" spans="1:1" x14ac:dyDescent="0.25">
      <c r="A874" s="590" t="str">
        <f>Translations!$B$597</f>
        <v>Vanuatu</v>
      </c>
    </row>
    <row r="875" spans="1:1" x14ac:dyDescent="0.25">
      <c r="A875" s="590" t="str">
        <f>Translations!$B$1242</f>
        <v>Wenezuela</v>
      </c>
    </row>
    <row r="876" spans="1:1" x14ac:dyDescent="0.25">
      <c r="A876" s="590" t="str">
        <f>Translations!$B$599</f>
        <v>Wietnam</v>
      </c>
    </row>
    <row r="877" spans="1:1" x14ac:dyDescent="0.25">
      <c r="A877" s="590" t="str">
        <f>Translations!$B$602</f>
        <v>Jemen</v>
      </c>
    </row>
    <row r="878" spans="1:1" x14ac:dyDescent="0.25">
      <c r="A878" s="590" t="str">
        <f>Translations!$B$603</f>
        <v>Zambia</v>
      </c>
    </row>
    <row r="879" spans="1:1" x14ac:dyDescent="0.25">
      <c r="A879" s="590" t="str">
        <f>Translations!$B$604</f>
        <v>Zimbabwe</v>
      </c>
    </row>
    <row r="883" spans="1:1" x14ac:dyDescent="0.25">
      <c r="A883" s="32" t="s">
        <v>1513</v>
      </c>
    </row>
    <row r="884" spans="1:1" x14ac:dyDescent="0.25">
      <c r="A884" s="33" t="str">
        <f>Translations!$B$368</f>
        <v>Proszę wybrać</v>
      </c>
    </row>
    <row r="885" spans="1:1" x14ac:dyDescent="0.25">
      <c r="A885" s="33" t="str">
        <f>Translations!$B$369</f>
        <v>Austria</v>
      </c>
    </row>
    <row r="886" spans="1:1" x14ac:dyDescent="0.25">
      <c r="A886" s="33" t="str">
        <f>Translations!$B$370</f>
        <v>Belgia</v>
      </c>
    </row>
    <row r="887" spans="1:1" x14ac:dyDescent="0.25">
      <c r="A887" s="33" t="str">
        <f>Translations!$B$371</f>
        <v>Bułgaria</v>
      </c>
    </row>
    <row r="888" spans="1:1" x14ac:dyDescent="0.25">
      <c r="A888" s="33" t="str">
        <f>Translations!$B$372</f>
        <v>Chorwacja</v>
      </c>
    </row>
    <row r="889" spans="1:1" x14ac:dyDescent="0.25">
      <c r="A889" s="33" t="str">
        <f>Translations!$B$373</f>
        <v>Cypr</v>
      </c>
    </row>
    <row r="890" spans="1:1" x14ac:dyDescent="0.25">
      <c r="A890" s="33" t="str">
        <f>Translations!$B$374</f>
        <v>Czechy</v>
      </c>
    </row>
    <row r="891" spans="1:1" x14ac:dyDescent="0.25">
      <c r="A891" s="33" t="str">
        <f>Translations!$B$375</f>
        <v>Dania</v>
      </c>
    </row>
    <row r="892" spans="1:1" x14ac:dyDescent="0.25">
      <c r="A892" s="33" t="str">
        <f>Translations!$B$376</f>
        <v>Estonia</v>
      </c>
    </row>
    <row r="893" spans="1:1" x14ac:dyDescent="0.25">
      <c r="A893" s="33" t="str">
        <f>Translations!$B$377</f>
        <v>Finlandia</v>
      </c>
    </row>
    <row r="894" spans="1:1" x14ac:dyDescent="0.25">
      <c r="A894" s="33" t="str">
        <f>Translations!$B$378</f>
        <v>Francja</v>
      </c>
    </row>
    <row r="895" spans="1:1" x14ac:dyDescent="0.25">
      <c r="A895" s="33" t="str">
        <f>Translations!$B$379</f>
        <v>Niemcy</v>
      </c>
    </row>
    <row r="896" spans="1:1" x14ac:dyDescent="0.25">
      <c r="A896" s="33" t="str">
        <f>Translations!$B$380</f>
        <v>Grecja</v>
      </c>
    </row>
    <row r="897" spans="1:1" x14ac:dyDescent="0.25">
      <c r="A897" s="33" t="str">
        <f>Translations!$B$381</f>
        <v>Węgry</v>
      </c>
    </row>
    <row r="898" spans="1:1" x14ac:dyDescent="0.25">
      <c r="A898" s="34" t="str">
        <f>Translations!$B$382</f>
        <v>Islandia</v>
      </c>
    </row>
    <row r="899" spans="1:1" x14ac:dyDescent="0.25">
      <c r="A899" s="33" t="str">
        <f>Translations!$B$383</f>
        <v>Irlandia</v>
      </c>
    </row>
    <row r="900" spans="1:1" x14ac:dyDescent="0.25">
      <c r="A900" s="33" t="str">
        <f>Translations!$B$384</f>
        <v>Włochy</v>
      </c>
    </row>
    <row r="901" spans="1:1" x14ac:dyDescent="0.25">
      <c r="A901" s="33" t="str">
        <f>Translations!$B$385</f>
        <v>Łotwa</v>
      </c>
    </row>
    <row r="902" spans="1:1" x14ac:dyDescent="0.25">
      <c r="A902" s="33" t="str">
        <f>Translations!$B$386</f>
        <v>Liechtenstein</v>
      </c>
    </row>
    <row r="903" spans="1:1" x14ac:dyDescent="0.25">
      <c r="A903" s="33" t="str">
        <f>Translations!$B$387</f>
        <v>Litwa</v>
      </c>
    </row>
    <row r="904" spans="1:1" x14ac:dyDescent="0.25">
      <c r="A904" s="33" t="str">
        <f>Translations!$B$388</f>
        <v>Luksemburg</v>
      </c>
    </row>
    <row r="905" spans="1:1" x14ac:dyDescent="0.25">
      <c r="A905" s="33" t="str">
        <f>Translations!$B$389</f>
        <v>Malta</v>
      </c>
    </row>
    <row r="906" spans="1:1" x14ac:dyDescent="0.25">
      <c r="A906" s="33" t="str">
        <f>Translations!$B$390</f>
        <v>Holandia</v>
      </c>
    </row>
    <row r="907" spans="1:1" x14ac:dyDescent="0.25">
      <c r="A907" s="34" t="str">
        <f>Translations!$B$391</f>
        <v>Norwegia</v>
      </c>
    </row>
    <row r="908" spans="1:1" x14ac:dyDescent="0.25">
      <c r="A908" s="33" t="str">
        <f>Translations!$B$392</f>
        <v>Polska</v>
      </c>
    </row>
    <row r="909" spans="1:1" x14ac:dyDescent="0.25">
      <c r="A909" s="33" t="str">
        <f>Translations!$B$393</f>
        <v>Portugalia</v>
      </c>
    </row>
    <row r="910" spans="1:1" x14ac:dyDescent="0.25">
      <c r="A910" s="33" t="str">
        <f>Translations!$B$394</f>
        <v>Rumunia</v>
      </c>
    </row>
    <row r="911" spans="1:1" x14ac:dyDescent="0.25">
      <c r="A911" s="33" t="str">
        <f>Translations!$B$395</f>
        <v>Słowacja</v>
      </c>
    </row>
    <row r="912" spans="1:1" x14ac:dyDescent="0.25">
      <c r="A912" s="33" t="str">
        <f>Translations!$B$396</f>
        <v>Słowenia</v>
      </c>
    </row>
    <row r="913" spans="1:1" x14ac:dyDescent="0.25">
      <c r="A913" s="33" t="str">
        <f>Translations!$B$397</f>
        <v>Hiszpania</v>
      </c>
    </row>
    <row r="914" spans="1:1" x14ac:dyDescent="0.25">
      <c r="A914" s="33" t="str">
        <f>Translations!$B$398</f>
        <v>Szwecja</v>
      </c>
    </row>
    <row r="915" spans="1:1" x14ac:dyDescent="0.25">
      <c r="A915" s="34" t="str">
        <f>Translations!$B$574</f>
        <v>Szwajcaria</v>
      </c>
    </row>
    <row r="916" spans="1:1" x14ac:dyDescent="0.25">
      <c r="A916" s="34" t="str">
        <f>Translations!$B$399</f>
        <v>Wielka Brytania</v>
      </c>
    </row>
  </sheetData>
  <sheetProtection sheet="1" objects="1" scenarios="1" formatCells="0" formatColumns="0" formatRows="0"/>
  <phoneticPr fontId="9" type="noConversion"/>
  <pageMargins left="0.78740157499999996" right="0.78740157499999996" top="0.984251969" bottom="0.984251969" header="0.5" footer="0.5"/>
  <pageSetup paperSize="9" scale="57" fitToHeight="10" orientation="landscape" r:id="rId1"/>
  <headerFooter alignWithMargins="0">
    <oddHeader>&amp;L&amp;F, &amp;A&amp;R&amp;D, &amp;T</oddHeader>
    <oddFooter>&amp;C&amp;P /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12"/>
  </sheetPr>
  <dimension ref="A2"/>
  <sheetViews>
    <sheetView workbookViewId="0"/>
  </sheetViews>
  <sheetFormatPr defaultColWidth="11.44140625" defaultRowHeight="13.2" x14ac:dyDescent="0.25"/>
  <cols>
    <col min="1" max="16384" width="11.44140625" style="5"/>
  </cols>
  <sheetData>
    <row r="2" spans="1:1" ht="22.8" x14ac:dyDescent="0.4">
      <c r="A2" s="4" t="s">
        <v>814</v>
      </c>
    </row>
  </sheetData>
  <sheetProtection sheet="1" objects="1" scenarios="1" formatCells="0" formatColumns="0" formatRows="0"/>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rgb="FF0070C0"/>
  </sheetPr>
  <dimension ref="A1:E1395"/>
  <sheetViews>
    <sheetView zoomScale="94" zoomScaleNormal="94" workbookViewId="0">
      <pane xSplit="1" ySplit="1" topLeftCell="B1315" activePane="bottomRight" state="frozen"/>
      <selection pane="topRight" activeCell="B1" sqref="B1"/>
      <selection pane="bottomLeft" activeCell="A2" sqref="A2"/>
      <selection pane="bottomRight" activeCell="B1328" sqref="B1328"/>
    </sheetView>
  </sheetViews>
  <sheetFormatPr defaultColWidth="11.44140625" defaultRowHeight="13.2" x14ac:dyDescent="0.25"/>
  <cols>
    <col min="1" max="1" width="7.21875" style="354" customWidth="1"/>
    <col min="2" max="2" width="90.6640625" style="107" customWidth="1"/>
    <col min="3" max="3" width="90.6640625" style="615" customWidth="1"/>
    <col min="4" max="16384" width="11.44140625" style="73"/>
  </cols>
  <sheetData>
    <row r="1" spans="1:3" ht="14.4" x14ac:dyDescent="0.3">
      <c r="A1" s="353" t="s">
        <v>1617</v>
      </c>
      <c r="B1" s="106" t="s">
        <v>813</v>
      </c>
      <c r="C1" s="593" t="s">
        <v>1392</v>
      </c>
    </row>
    <row r="2" spans="1:3" ht="24.6" x14ac:dyDescent="0.25">
      <c r="A2" s="105" t="s">
        <v>1616</v>
      </c>
      <c r="B2" s="295" t="s">
        <v>701</v>
      </c>
      <c r="C2" s="594" t="s">
        <v>701</v>
      </c>
    </row>
    <row r="3" spans="1:3" ht="17.399999999999999" x14ac:dyDescent="0.25">
      <c r="A3" s="105">
        <v>2</v>
      </c>
      <c r="B3" s="296" t="s">
        <v>1770</v>
      </c>
      <c r="C3" s="595" t="s">
        <v>252</v>
      </c>
    </row>
    <row r="4" spans="1:3" x14ac:dyDescent="0.25">
      <c r="A4" s="105">
        <v>3</v>
      </c>
      <c r="B4" s="297" t="s">
        <v>1771</v>
      </c>
      <c r="C4" s="596" t="s">
        <v>253</v>
      </c>
    </row>
    <row r="5" spans="1:3" x14ac:dyDescent="0.25">
      <c r="A5" s="105" t="s">
        <v>1616</v>
      </c>
      <c r="B5" s="297" t="s">
        <v>889</v>
      </c>
      <c r="C5" s="596" t="s">
        <v>889</v>
      </c>
    </row>
    <row r="6" spans="1:3" x14ac:dyDescent="0.25">
      <c r="A6" s="105">
        <v>5</v>
      </c>
      <c r="B6" s="297" t="s">
        <v>1774</v>
      </c>
      <c r="C6" s="596" t="s">
        <v>254</v>
      </c>
    </row>
    <row r="7" spans="1:3" x14ac:dyDescent="0.25">
      <c r="A7" s="105" t="s">
        <v>1616</v>
      </c>
      <c r="B7" s="297" t="s">
        <v>693</v>
      </c>
      <c r="C7" s="596" t="s">
        <v>693</v>
      </c>
    </row>
    <row r="8" spans="1:3" x14ac:dyDescent="0.25">
      <c r="A8" s="105" t="s">
        <v>1616</v>
      </c>
      <c r="B8" s="297" t="s">
        <v>144</v>
      </c>
      <c r="C8" s="596" t="s">
        <v>144</v>
      </c>
    </row>
    <row r="9" spans="1:3" x14ac:dyDescent="0.25">
      <c r="A9" s="105" t="s">
        <v>1616</v>
      </c>
      <c r="B9" s="297" t="s">
        <v>707</v>
      </c>
      <c r="C9" s="596" t="s">
        <v>707</v>
      </c>
    </row>
    <row r="10" spans="1:3" x14ac:dyDescent="0.25">
      <c r="A10" s="105" t="s">
        <v>1616</v>
      </c>
      <c r="B10" s="297" t="s">
        <v>702</v>
      </c>
      <c r="C10" s="596" t="s">
        <v>702</v>
      </c>
    </row>
    <row r="11" spans="1:3" x14ac:dyDescent="0.25">
      <c r="A11" s="105" t="s">
        <v>1616</v>
      </c>
      <c r="B11" s="297" t="s">
        <v>703</v>
      </c>
      <c r="C11" s="596" t="s">
        <v>703</v>
      </c>
    </row>
    <row r="12" spans="1:3" x14ac:dyDescent="0.25">
      <c r="A12" s="105" t="s">
        <v>1616</v>
      </c>
      <c r="B12" s="297" t="s">
        <v>704</v>
      </c>
      <c r="C12" s="596" t="s">
        <v>704</v>
      </c>
    </row>
    <row r="13" spans="1:3" x14ac:dyDescent="0.25">
      <c r="A13" s="105" t="s">
        <v>1616</v>
      </c>
      <c r="B13" s="297" t="s">
        <v>705</v>
      </c>
      <c r="C13" s="596" t="s">
        <v>705</v>
      </c>
    </row>
    <row r="14" spans="1:3" x14ac:dyDescent="0.25">
      <c r="A14" s="105" t="s">
        <v>1616</v>
      </c>
      <c r="B14" s="297" t="s">
        <v>706</v>
      </c>
      <c r="C14" s="596" t="s">
        <v>706</v>
      </c>
    </row>
    <row r="15" spans="1:3" x14ac:dyDescent="0.25">
      <c r="A15" s="105" t="s">
        <v>1616</v>
      </c>
      <c r="B15" s="297" t="s">
        <v>229</v>
      </c>
      <c r="C15" s="596" t="s">
        <v>229</v>
      </c>
    </row>
    <row r="16" spans="1:3" x14ac:dyDescent="0.25">
      <c r="A16" s="105" t="s">
        <v>1616</v>
      </c>
      <c r="B16" s="297" t="s">
        <v>234</v>
      </c>
      <c r="C16" s="596" t="s">
        <v>234</v>
      </c>
    </row>
    <row r="17" spans="1:3" x14ac:dyDescent="0.25">
      <c r="A17" s="105" t="s">
        <v>1616</v>
      </c>
      <c r="B17" s="297" t="s">
        <v>724</v>
      </c>
      <c r="C17" s="596" t="s">
        <v>724</v>
      </c>
    </row>
    <row r="18" spans="1:3" x14ac:dyDescent="0.25">
      <c r="A18" s="105" t="s">
        <v>1616</v>
      </c>
      <c r="B18" s="297" t="s">
        <v>248</v>
      </c>
      <c r="C18" s="596" t="s">
        <v>248</v>
      </c>
    </row>
    <row r="19" spans="1:3" x14ac:dyDescent="0.25">
      <c r="A19" s="105" t="s">
        <v>1616</v>
      </c>
      <c r="B19" s="297" t="s">
        <v>233</v>
      </c>
      <c r="C19" s="596" t="s">
        <v>233</v>
      </c>
    </row>
    <row r="20" spans="1:3" x14ac:dyDescent="0.25">
      <c r="A20" s="105">
        <v>19</v>
      </c>
      <c r="B20" s="297" t="s">
        <v>1781</v>
      </c>
      <c r="C20" s="596" t="s">
        <v>143</v>
      </c>
    </row>
    <row r="21" spans="1:3" x14ac:dyDescent="0.25">
      <c r="A21" s="105" t="s">
        <v>1616</v>
      </c>
      <c r="B21" s="298" t="s">
        <v>129</v>
      </c>
      <c r="C21" s="597" t="s">
        <v>129</v>
      </c>
    </row>
    <row r="22" spans="1:3" x14ac:dyDescent="0.25">
      <c r="A22" s="105" t="s">
        <v>1616</v>
      </c>
      <c r="B22" s="299" t="s">
        <v>812</v>
      </c>
      <c r="C22" s="596" t="s">
        <v>812</v>
      </c>
    </row>
    <row r="23" spans="1:3" ht="26.4" x14ac:dyDescent="0.25">
      <c r="A23" s="105">
        <v>22</v>
      </c>
      <c r="B23" s="297" t="s">
        <v>1788</v>
      </c>
      <c r="C23" s="596" t="s">
        <v>834</v>
      </c>
    </row>
    <row r="24" spans="1:3" x14ac:dyDescent="0.25">
      <c r="A24" s="105" t="s">
        <v>1616</v>
      </c>
      <c r="B24" s="299" t="s">
        <v>833</v>
      </c>
      <c r="C24" s="596" t="s">
        <v>833</v>
      </c>
    </row>
    <row r="25" spans="1:3" ht="27" thickBot="1" x14ac:dyDescent="0.3">
      <c r="A25" s="105">
        <v>24</v>
      </c>
      <c r="B25" s="298" t="s">
        <v>1800</v>
      </c>
      <c r="C25" s="597" t="s">
        <v>213</v>
      </c>
    </row>
    <row r="26" spans="1:3" ht="13.8" thickBot="1" x14ac:dyDescent="0.3">
      <c r="A26" s="105">
        <v>25</v>
      </c>
      <c r="B26" s="300" t="s">
        <v>2249</v>
      </c>
      <c r="C26" s="596" t="s">
        <v>214</v>
      </c>
    </row>
    <row r="27" spans="1:3" ht="26.4" x14ac:dyDescent="0.25">
      <c r="A27" s="105">
        <v>26</v>
      </c>
      <c r="B27" s="300" t="s">
        <v>2250</v>
      </c>
      <c r="C27" s="596" t="s">
        <v>215</v>
      </c>
    </row>
    <row r="28" spans="1:3" ht="13.8" thickBot="1" x14ac:dyDescent="0.3">
      <c r="A28" s="105">
        <v>27</v>
      </c>
      <c r="B28" s="298" t="s">
        <v>2243</v>
      </c>
      <c r="C28" s="597" t="s">
        <v>128</v>
      </c>
    </row>
    <row r="29" spans="1:3" ht="13.8" thickBot="1" x14ac:dyDescent="0.3">
      <c r="A29" s="105">
        <v>28</v>
      </c>
      <c r="B29" s="301" t="s">
        <v>2244</v>
      </c>
      <c r="C29" s="596" t="s">
        <v>124</v>
      </c>
    </row>
    <row r="30" spans="1:3" ht="13.8" thickBot="1" x14ac:dyDescent="0.3">
      <c r="A30" s="105">
        <v>29</v>
      </c>
      <c r="B30" s="302" t="s">
        <v>2245</v>
      </c>
      <c r="C30" s="596" t="s">
        <v>127</v>
      </c>
    </row>
    <row r="31" spans="1:3" ht="13.8" thickBot="1" x14ac:dyDescent="0.3">
      <c r="A31" s="105">
        <v>30</v>
      </c>
      <c r="B31" s="302" t="s">
        <v>2246</v>
      </c>
      <c r="C31" s="596" t="s">
        <v>125</v>
      </c>
    </row>
    <row r="32" spans="1:3" ht="13.8" thickBot="1" x14ac:dyDescent="0.3">
      <c r="A32" s="105">
        <v>31</v>
      </c>
      <c r="B32" s="302" t="s">
        <v>2247</v>
      </c>
      <c r="C32" s="596" t="s">
        <v>126</v>
      </c>
    </row>
    <row r="33" spans="1:3" ht="17.399999999999999" x14ac:dyDescent="0.25">
      <c r="A33" s="105">
        <v>32</v>
      </c>
      <c r="B33" s="303" t="s">
        <v>1801</v>
      </c>
      <c r="C33" s="595" t="s">
        <v>255</v>
      </c>
    </row>
    <row r="34" spans="1:3" ht="52.8" x14ac:dyDescent="0.25">
      <c r="A34" s="105" t="s">
        <v>1616</v>
      </c>
      <c r="B34" s="297" t="s">
        <v>1206</v>
      </c>
      <c r="C34" s="596" t="s">
        <v>1206</v>
      </c>
    </row>
    <row r="35" spans="1:3" x14ac:dyDescent="0.25">
      <c r="A35" s="105" t="s">
        <v>1616</v>
      </c>
      <c r="B35" s="299" t="s">
        <v>844</v>
      </c>
      <c r="C35" s="596" t="s">
        <v>844</v>
      </c>
    </row>
    <row r="36" spans="1:3" ht="26.4" x14ac:dyDescent="0.25">
      <c r="A36" s="105" t="s">
        <v>1616</v>
      </c>
      <c r="B36" t="s">
        <v>1201</v>
      </c>
      <c r="C36" s="598" t="s">
        <v>1201</v>
      </c>
    </row>
    <row r="37" spans="1:3" ht="26.4" x14ac:dyDescent="0.25">
      <c r="A37" s="105" t="s">
        <v>1616</v>
      </c>
      <c r="B37" s="299" t="s">
        <v>976</v>
      </c>
      <c r="C37" s="596" t="s">
        <v>976</v>
      </c>
    </row>
    <row r="38" spans="1:3" ht="26.4" x14ac:dyDescent="0.25">
      <c r="A38" s="105" t="s">
        <v>1616</v>
      </c>
      <c r="B38" t="s">
        <v>1202</v>
      </c>
      <c r="C38" s="598" t="s">
        <v>1202</v>
      </c>
    </row>
    <row r="39" spans="1:3" ht="26.4" x14ac:dyDescent="0.25">
      <c r="A39" s="105" t="s">
        <v>1616</v>
      </c>
      <c r="B39" s="299" t="s">
        <v>845</v>
      </c>
      <c r="C39" s="596" t="s">
        <v>845</v>
      </c>
    </row>
    <row r="40" spans="1:3" ht="39.6" x14ac:dyDescent="0.25">
      <c r="A40" s="105" t="s">
        <v>1616</v>
      </c>
      <c r="B40" s="304" t="s">
        <v>849</v>
      </c>
      <c r="C40" s="599" t="s">
        <v>849</v>
      </c>
    </row>
    <row r="41" spans="1:3" x14ac:dyDescent="0.25">
      <c r="A41" s="105">
        <v>40</v>
      </c>
      <c r="B41" s="299" t="s">
        <v>1845</v>
      </c>
      <c r="C41" s="596" t="s">
        <v>846</v>
      </c>
    </row>
    <row r="42" spans="1:3" ht="79.2" x14ac:dyDescent="0.25">
      <c r="A42" s="105">
        <v>41</v>
      </c>
      <c r="B42" s="304" t="s">
        <v>847</v>
      </c>
      <c r="C42" s="599" t="s">
        <v>847</v>
      </c>
    </row>
    <row r="43" spans="1:3" ht="66" x14ac:dyDescent="0.25">
      <c r="A43" s="105" t="s">
        <v>1616</v>
      </c>
      <c r="B43" s="299" t="s">
        <v>850</v>
      </c>
      <c r="C43" s="596" t="s">
        <v>850</v>
      </c>
    </row>
    <row r="44" spans="1:3" ht="26.4" x14ac:dyDescent="0.25">
      <c r="A44" s="105">
        <v>43</v>
      </c>
      <c r="B44" s="299" t="s">
        <v>1850</v>
      </c>
      <c r="C44" s="596" t="s">
        <v>848</v>
      </c>
    </row>
    <row r="45" spans="1:3" x14ac:dyDescent="0.25">
      <c r="A45" s="105" t="s">
        <v>1616</v>
      </c>
      <c r="B45" s="297" t="s">
        <v>736</v>
      </c>
      <c r="C45" s="596" t="s">
        <v>736</v>
      </c>
    </row>
    <row r="46" spans="1:3" ht="52.8" x14ac:dyDescent="0.25">
      <c r="A46" s="105" t="s">
        <v>1616</v>
      </c>
      <c r="B46" s="297" t="s">
        <v>1163</v>
      </c>
      <c r="C46" s="596" t="s">
        <v>1163</v>
      </c>
    </row>
    <row r="47" spans="1:3" ht="26.4" x14ac:dyDescent="0.25">
      <c r="A47" s="105" t="s">
        <v>1616</v>
      </c>
      <c r="B47" s="298" t="s">
        <v>1205</v>
      </c>
      <c r="C47" s="597" t="s">
        <v>1205</v>
      </c>
    </row>
    <row r="48" spans="1:3" ht="31.2" x14ac:dyDescent="0.25">
      <c r="A48" s="105">
        <v>47</v>
      </c>
      <c r="B48" s="305" t="s">
        <v>1853</v>
      </c>
      <c r="C48" s="600" t="s">
        <v>148</v>
      </c>
    </row>
    <row r="49" spans="1:3" ht="52.8" x14ac:dyDescent="0.25">
      <c r="A49" s="105" t="s">
        <v>1616</v>
      </c>
      <c r="B49" s="298" t="s">
        <v>171</v>
      </c>
      <c r="C49" s="597" t="s">
        <v>1402</v>
      </c>
    </row>
    <row r="50" spans="1:3" ht="26.4" x14ac:dyDescent="0.25">
      <c r="A50" s="105">
        <v>49</v>
      </c>
      <c r="B50" s="297" t="s">
        <v>1857</v>
      </c>
      <c r="C50" s="596" t="s">
        <v>892</v>
      </c>
    </row>
    <row r="51" spans="1:3" ht="39.6" x14ac:dyDescent="0.25">
      <c r="A51" s="105">
        <v>50</v>
      </c>
      <c r="B51" s="297" t="s">
        <v>1858</v>
      </c>
      <c r="C51" s="596" t="s">
        <v>782</v>
      </c>
    </row>
    <row r="52" spans="1:3" ht="39.6" x14ac:dyDescent="0.25">
      <c r="A52" s="105">
        <v>51</v>
      </c>
      <c r="B52" s="297" t="s">
        <v>1859</v>
      </c>
      <c r="C52" s="596" t="s">
        <v>852</v>
      </c>
    </row>
    <row r="53" spans="1:3" x14ac:dyDescent="0.25">
      <c r="A53" s="105">
        <v>52</v>
      </c>
      <c r="B53" s="299" t="s">
        <v>1860</v>
      </c>
      <c r="C53" s="596" t="s">
        <v>851</v>
      </c>
    </row>
    <row r="54" spans="1:3" ht="13.8" thickBot="1" x14ac:dyDescent="0.3">
      <c r="A54" s="105" t="s">
        <v>1616</v>
      </c>
      <c r="B54" s="297" t="s">
        <v>205</v>
      </c>
      <c r="C54" s="596" t="s">
        <v>205</v>
      </c>
    </row>
    <row r="55" spans="1:3" ht="39.6" x14ac:dyDescent="0.25">
      <c r="A55" s="105">
        <v>54</v>
      </c>
      <c r="B55" s="306" t="s">
        <v>1862</v>
      </c>
      <c r="C55" s="596" t="s">
        <v>149</v>
      </c>
    </row>
    <row r="56" spans="1:3" ht="79.2" x14ac:dyDescent="0.25">
      <c r="A56" s="105" t="s">
        <v>1616</v>
      </c>
      <c r="B56" s="297" t="s">
        <v>1164</v>
      </c>
      <c r="C56" s="596" t="s">
        <v>1164</v>
      </c>
    </row>
    <row r="57" spans="1:3" ht="79.2" x14ac:dyDescent="0.25">
      <c r="A57" s="105" t="s">
        <v>1616</v>
      </c>
      <c r="B57" s="297" t="s">
        <v>853</v>
      </c>
      <c r="C57" s="596" t="s">
        <v>853</v>
      </c>
    </row>
    <row r="58" spans="1:3" ht="26.4" x14ac:dyDescent="0.25">
      <c r="A58" s="105" t="s">
        <v>1616</v>
      </c>
      <c r="B58" s="297" t="s">
        <v>263</v>
      </c>
      <c r="C58" s="596" t="s">
        <v>263</v>
      </c>
    </row>
    <row r="59" spans="1:3" ht="26.4" x14ac:dyDescent="0.25">
      <c r="A59" s="105" t="s">
        <v>1616</v>
      </c>
      <c r="B59" s="297" t="s">
        <v>150</v>
      </c>
      <c r="C59" s="596" t="s">
        <v>150</v>
      </c>
    </row>
    <row r="60" spans="1:3" ht="79.2" x14ac:dyDescent="0.25">
      <c r="A60" s="105" t="s">
        <v>1616</v>
      </c>
      <c r="B60" s="298" t="s">
        <v>989</v>
      </c>
      <c r="C60" s="597" t="s">
        <v>1403</v>
      </c>
    </row>
    <row r="61" spans="1:3" ht="15.6" x14ac:dyDescent="0.25">
      <c r="A61" s="105">
        <v>60</v>
      </c>
      <c r="B61" s="307" t="s">
        <v>1865</v>
      </c>
      <c r="C61" s="600" t="s">
        <v>151</v>
      </c>
    </row>
    <row r="62" spans="1:3" x14ac:dyDescent="0.25">
      <c r="A62" s="105">
        <v>61</v>
      </c>
      <c r="B62" s="298" t="s">
        <v>1866</v>
      </c>
      <c r="C62" s="597" t="s">
        <v>152</v>
      </c>
    </row>
    <row r="63" spans="1:3" x14ac:dyDescent="0.25">
      <c r="A63" s="105">
        <v>62</v>
      </c>
      <c r="B63" s="299" t="s">
        <v>1866</v>
      </c>
      <c r="C63" s="596" t="s">
        <v>154</v>
      </c>
    </row>
    <row r="64" spans="1:3" x14ac:dyDescent="0.25">
      <c r="A64" s="105">
        <v>63</v>
      </c>
      <c r="B64" s="297" t="s">
        <v>153</v>
      </c>
      <c r="C64" s="596" t="s">
        <v>153</v>
      </c>
    </row>
    <row r="65" spans="1:3" x14ac:dyDescent="0.25">
      <c r="A65" s="105">
        <v>64</v>
      </c>
      <c r="B65" s="299" t="s">
        <v>1867</v>
      </c>
      <c r="C65" s="596" t="s">
        <v>155</v>
      </c>
    </row>
    <row r="66" spans="1:3" x14ac:dyDescent="0.25">
      <c r="A66" s="105" t="s">
        <v>1616</v>
      </c>
      <c r="B66" s="297" t="s">
        <v>854</v>
      </c>
      <c r="C66" s="596" t="s">
        <v>854</v>
      </c>
    </row>
    <row r="67" spans="1:3" x14ac:dyDescent="0.25">
      <c r="A67" s="105">
        <v>66</v>
      </c>
      <c r="B67" s="297" t="s">
        <v>1868</v>
      </c>
      <c r="C67" s="596" t="s">
        <v>161</v>
      </c>
    </row>
    <row r="68" spans="1:3" x14ac:dyDescent="0.25">
      <c r="A68" s="105" t="s">
        <v>1616</v>
      </c>
      <c r="B68" s="297" t="s">
        <v>735</v>
      </c>
      <c r="C68" s="596" t="s">
        <v>735</v>
      </c>
    </row>
    <row r="69" spans="1:3" x14ac:dyDescent="0.25">
      <c r="A69" s="105">
        <v>68</v>
      </c>
      <c r="B69" s="299" t="s">
        <v>1869</v>
      </c>
      <c r="C69" s="596" t="s">
        <v>156</v>
      </c>
    </row>
    <row r="70" spans="1:3" x14ac:dyDescent="0.25">
      <c r="A70" s="105">
        <v>69</v>
      </c>
      <c r="B70" s="298" t="s">
        <v>1872</v>
      </c>
      <c r="C70" s="597" t="s">
        <v>157</v>
      </c>
    </row>
    <row r="71" spans="1:3" ht="26.4" x14ac:dyDescent="0.25">
      <c r="A71" s="105">
        <v>70</v>
      </c>
      <c r="B71" s="308" t="s">
        <v>1875</v>
      </c>
      <c r="C71" s="596" t="s">
        <v>158</v>
      </c>
    </row>
    <row r="72" spans="1:3" x14ac:dyDescent="0.25">
      <c r="A72" s="105">
        <v>71</v>
      </c>
      <c r="B72" s="297" t="s">
        <v>1873</v>
      </c>
      <c r="C72" s="596" t="s">
        <v>159</v>
      </c>
    </row>
    <row r="73" spans="1:3" ht="26.4" x14ac:dyDescent="0.25">
      <c r="A73" s="105">
        <v>72</v>
      </c>
      <c r="B73" s="308" t="s">
        <v>1874</v>
      </c>
      <c r="C73" s="596" t="s">
        <v>160</v>
      </c>
    </row>
    <row r="74" spans="1:3" ht="15.6" x14ac:dyDescent="0.25">
      <c r="A74" s="105">
        <v>73</v>
      </c>
      <c r="B74" s="307" t="s">
        <v>1876</v>
      </c>
      <c r="C74" s="600" t="s">
        <v>162</v>
      </c>
    </row>
    <row r="75" spans="1:3" ht="66" x14ac:dyDescent="0.25">
      <c r="A75" s="105" t="s">
        <v>1616</v>
      </c>
      <c r="B75" s="297" t="s">
        <v>163</v>
      </c>
      <c r="C75" s="596" t="s">
        <v>163</v>
      </c>
    </row>
    <row r="76" spans="1:3" ht="52.8" x14ac:dyDescent="0.25">
      <c r="A76" s="105">
        <v>75</v>
      </c>
      <c r="B76" s="297" t="s">
        <v>1878</v>
      </c>
      <c r="C76" s="596" t="s">
        <v>709</v>
      </c>
    </row>
    <row r="77" spans="1:3" ht="66" x14ac:dyDescent="0.25">
      <c r="A77" s="105">
        <v>76</v>
      </c>
      <c r="B77" s="297" t="s">
        <v>1879</v>
      </c>
      <c r="C77" s="596" t="s">
        <v>783</v>
      </c>
    </row>
    <row r="78" spans="1:3" x14ac:dyDescent="0.25">
      <c r="A78" s="105">
        <v>77</v>
      </c>
      <c r="B78" s="309" t="s">
        <v>1880</v>
      </c>
      <c r="C78" s="601" t="s">
        <v>708</v>
      </c>
    </row>
    <row r="79" spans="1:3" x14ac:dyDescent="0.25">
      <c r="A79" s="105">
        <v>78</v>
      </c>
      <c r="B79" s="310" t="s">
        <v>1881</v>
      </c>
      <c r="C79" s="597" t="s">
        <v>164</v>
      </c>
    </row>
    <row r="80" spans="1:3" x14ac:dyDescent="0.25">
      <c r="A80" s="105">
        <v>79</v>
      </c>
      <c r="B80" s="311" t="s">
        <v>1882</v>
      </c>
      <c r="C80" s="596" t="s">
        <v>165</v>
      </c>
    </row>
    <row r="81" spans="1:3" ht="13.8" thickBot="1" x14ac:dyDescent="0.3">
      <c r="A81" s="105">
        <v>80</v>
      </c>
      <c r="B81" s="312" t="s">
        <v>1883</v>
      </c>
      <c r="C81" s="602" t="s">
        <v>166</v>
      </c>
    </row>
    <row r="82" spans="1:3" ht="26.4" x14ac:dyDescent="0.25">
      <c r="A82" s="105">
        <v>81</v>
      </c>
      <c r="B82" s="311" t="s">
        <v>1884</v>
      </c>
      <c r="C82" s="596" t="s">
        <v>168</v>
      </c>
    </row>
    <row r="83" spans="1:3" x14ac:dyDescent="0.25">
      <c r="A83" s="105">
        <v>82</v>
      </c>
      <c r="B83" s="311" t="s">
        <v>1885</v>
      </c>
      <c r="C83" s="596" t="s">
        <v>856</v>
      </c>
    </row>
    <row r="84" spans="1:3" ht="26.4" x14ac:dyDescent="0.25">
      <c r="A84" s="105">
        <v>83</v>
      </c>
      <c r="B84" s="311" t="s">
        <v>1886</v>
      </c>
      <c r="C84" s="596" t="s">
        <v>1165</v>
      </c>
    </row>
    <row r="85" spans="1:3" ht="26.4" x14ac:dyDescent="0.25">
      <c r="A85" s="105">
        <v>84</v>
      </c>
      <c r="B85" s="311" t="s">
        <v>1887</v>
      </c>
      <c r="C85" s="596" t="s">
        <v>855</v>
      </c>
    </row>
    <row r="86" spans="1:3" ht="26.4" x14ac:dyDescent="0.25">
      <c r="A86" s="105">
        <v>85</v>
      </c>
      <c r="B86" s="311" t="s">
        <v>1888</v>
      </c>
      <c r="C86" s="596" t="s">
        <v>175</v>
      </c>
    </row>
    <row r="87" spans="1:3" ht="15.6" x14ac:dyDescent="0.25">
      <c r="A87" s="105">
        <v>86</v>
      </c>
      <c r="B87" s="307" t="s">
        <v>1898</v>
      </c>
      <c r="C87" s="600" t="s">
        <v>264</v>
      </c>
    </row>
    <row r="88" spans="1:3" ht="17.399999999999999" x14ac:dyDescent="0.25">
      <c r="A88" s="105" t="s">
        <v>1616</v>
      </c>
      <c r="B88" s="296" t="s">
        <v>835</v>
      </c>
      <c r="C88" s="595" t="s">
        <v>835</v>
      </c>
    </row>
    <row r="89" spans="1:3" ht="15.6" x14ac:dyDescent="0.25">
      <c r="A89" s="105" t="s">
        <v>1616</v>
      </c>
      <c r="B89" s="313" t="s">
        <v>256</v>
      </c>
      <c r="C89" s="600" t="s">
        <v>256</v>
      </c>
    </row>
    <row r="90" spans="1:3" ht="20.399999999999999" x14ac:dyDescent="0.25">
      <c r="A90" s="105" t="s">
        <v>1616</v>
      </c>
      <c r="B90" s="314" t="s">
        <v>836</v>
      </c>
      <c r="C90" s="603" t="s">
        <v>836</v>
      </c>
    </row>
    <row r="91" spans="1:3" ht="30.6" x14ac:dyDescent="0.25">
      <c r="A91" s="105" t="s">
        <v>1616</v>
      </c>
      <c r="B91" s="314" t="s">
        <v>860</v>
      </c>
      <c r="C91" s="603" t="s">
        <v>860</v>
      </c>
    </row>
    <row r="92" spans="1:3" ht="20.399999999999999" x14ac:dyDescent="0.25">
      <c r="A92" s="105" t="s">
        <v>1616</v>
      </c>
      <c r="B92" s="314" t="s">
        <v>837</v>
      </c>
      <c r="C92" s="603" t="s">
        <v>837</v>
      </c>
    </row>
    <row r="93" spans="1:3" ht="41.4" thickBot="1" x14ac:dyDescent="0.3">
      <c r="A93" s="105" t="s">
        <v>1616</v>
      </c>
      <c r="B93" s="314" t="s">
        <v>861</v>
      </c>
      <c r="C93" s="603" t="s">
        <v>861</v>
      </c>
    </row>
    <row r="94" spans="1:3" ht="13.8" thickBot="1" x14ac:dyDescent="0.3">
      <c r="A94" s="105" t="s">
        <v>1616</v>
      </c>
      <c r="B94" s="315" t="s">
        <v>691</v>
      </c>
      <c r="C94" s="604" t="s">
        <v>691</v>
      </c>
    </row>
    <row r="95" spans="1:3" ht="13.8" thickBot="1" x14ac:dyDescent="0.3">
      <c r="A95" s="105" t="s">
        <v>1616</v>
      </c>
      <c r="B95" s="316" t="s">
        <v>838</v>
      </c>
      <c r="C95" s="604" t="s">
        <v>838</v>
      </c>
    </row>
    <row r="96" spans="1:3" ht="13.8" thickBot="1" x14ac:dyDescent="0.3">
      <c r="A96" s="105" t="s">
        <v>1616</v>
      </c>
      <c r="B96" s="316" t="s">
        <v>839</v>
      </c>
      <c r="C96" s="604" t="s">
        <v>839</v>
      </c>
    </row>
    <row r="97" spans="1:3" ht="21" thickBot="1" x14ac:dyDescent="0.3">
      <c r="A97" s="105" t="s">
        <v>1616</v>
      </c>
      <c r="B97" s="316" t="s">
        <v>692</v>
      </c>
      <c r="C97" s="604" t="s">
        <v>692</v>
      </c>
    </row>
    <row r="98" spans="1:3" x14ac:dyDescent="0.25">
      <c r="A98" s="105" t="s">
        <v>1616</v>
      </c>
      <c r="B98" s="317" t="s">
        <v>857</v>
      </c>
      <c r="C98" s="605" t="s">
        <v>857</v>
      </c>
    </row>
    <row r="99" spans="1:3" ht="34.799999999999997" x14ac:dyDescent="0.25">
      <c r="A99" s="105" t="s">
        <v>1616</v>
      </c>
      <c r="B99" s="296" t="s">
        <v>258</v>
      </c>
      <c r="C99" s="595" t="s">
        <v>258</v>
      </c>
    </row>
    <row r="100" spans="1:3" ht="15.6" x14ac:dyDescent="0.3">
      <c r="A100" s="105" t="s">
        <v>1616</v>
      </c>
      <c r="B100" s="110" t="s">
        <v>1774</v>
      </c>
      <c r="C100" s="600" t="s">
        <v>242</v>
      </c>
    </row>
    <row r="101" spans="1:3" x14ac:dyDescent="0.25">
      <c r="A101" s="105">
        <v>100</v>
      </c>
      <c r="B101" s="310" t="s">
        <v>1922</v>
      </c>
      <c r="C101" s="597" t="s">
        <v>694</v>
      </c>
    </row>
    <row r="102" spans="1:3" ht="14.4" x14ac:dyDescent="0.25">
      <c r="A102" s="105" t="s">
        <v>1616</v>
      </c>
      <c r="B102" s="318"/>
      <c r="C102" s="558"/>
    </row>
    <row r="103" spans="1:3" x14ac:dyDescent="0.25">
      <c r="A103" s="105" t="s">
        <v>1616</v>
      </c>
      <c r="B103" s="314" t="s">
        <v>131</v>
      </c>
      <c r="C103" s="603" t="s">
        <v>131</v>
      </c>
    </row>
    <row r="104" spans="1:3" x14ac:dyDescent="0.25">
      <c r="A104" s="105">
        <v>103</v>
      </c>
      <c r="B104" s="310" t="s">
        <v>1923</v>
      </c>
      <c r="C104" s="597" t="s">
        <v>130</v>
      </c>
    </row>
    <row r="105" spans="1:3" x14ac:dyDescent="0.25">
      <c r="A105" s="105" t="s">
        <v>1616</v>
      </c>
      <c r="B105" s="314" t="s">
        <v>650</v>
      </c>
      <c r="C105" s="603" t="s">
        <v>650</v>
      </c>
    </row>
    <row r="106" spans="1:3" x14ac:dyDescent="0.25">
      <c r="A106" s="105" t="s">
        <v>1616</v>
      </c>
      <c r="B106" s="310" t="s">
        <v>136</v>
      </c>
      <c r="C106" s="597" t="s">
        <v>136</v>
      </c>
    </row>
    <row r="107" spans="1:3" ht="40.799999999999997" x14ac:dyDescent="0.25">
      <c r="A107" s="105" t="s">
        <v>1616</v>
      </c>
      <c r="B107" s="314" t="s">
        <v>862</v>
      </c>
      <c r="C107" s="603" t="s">
        <v>862</v>
      </c>
    </row>
    <row r="108" spans="1:3" x14ac:dyDescent="0.25">
      <c r="A108" s="105" t="s">
        <v>1616</v>
      </c>
      <c r="B108" s="310" t="s">
        <v>135</v>
      </c>
      <c r="C108" s="597" t="s">
        <v>135</v>
      </c>
    </row>
    <row r="109" spans="1:3" ht="30.6" x14ac:dyDescent="0.25">
      <c r="A109" s="105" t="s">
        <v>1616</v>
      </c>
      <c r="B109" s="319" t="s">
        <v>1175</v>
      </c>
      <c r="C109" s="606" t="s">
        <v>1404</v>
      </c>
    </row>
    <row r="110" spans="1:3" x14ac:dyDescent="0.25">
      <c r="A110" s="105" t="s">
        <v>1616</v>
      </c>
      <c r="B110" s="320" t="s">
        <v>863</v>
      </c>
      <c r="C110" s="607" t="s">
        <v>863</v>
      </c>
    </row>
    <row r="111" spans="1:3" x14ac:dyDescent="0.25">
      <c r="A111" s="105" t="s">
        <v>1616</v>
      </c>
      <c r="B111" s="314" t="s">
        <v>864</v>
      </c>
      <c r="C111" s="603" t="s">
        <v>864</v>
      </c>
    </row>
    <row r="112" spans="1:3" x14ac:dyDescent="0.25">
      <c r="A112" s="105" t="s">
        <v>1616</v>
      </c>
      <c r="B112" s="297" t="s">
        <v>147</v>
      </c>
      <c r="C112" s="596" t="s">
        <v>147</v>
      </c>
    </row>
    <row r="113" spans="1:3" ht="26.4" x14ac:dyDescent="0.25">
      <c r="A113" s="105">
        <v>112</v>
      </c>
      <c r="B113" s="310" t="s">
        <v>1924</v>
      </c>
      <c r="C113" s="597" t="s">
        <v>695</v>
      </c>
    </row>
    <row r="114" spans="1:3" ht="20.399999999999999" x14ac:dyDescent="0.25">
      <c r="A114" s="105" t="s">
        <v>1616</v>
      </c>
      <c r="B114" s="314" t="s">
        <v>178</v>
      </c>
      <c r="C114" s="603" t="s">
        <v>178</v>
      </c>
    </row>
    <row r="115" spans="1:3" ht="26.4" x14ac:dyDescent="0.25">
      <c r="A115" s="105">
        <v>114</v>
      </c>
      <c r="B115" s="310" t="s">
        <v>1928</v>
      </c>
      <c r="C115" s="597" t="s">
        <v>696</v>
      </c>
    </row>
    <row r="116" spans="1:3" ht="30.6" x14ac:dyDescent="0.25">
      <c r="A116" s="105" t="s">
        <v>1616</v>
      </c>
      <c r="B116" s="314" t="s">
        <v>1088</v>
      </c>
      <c r="C116" s="603" t="s">
        <v>1088</v>
      </c>
    </row>
    <row r="117" spans="1:3" ht="39.6" x14ac:dyDescent="0.25">
      <c r="A117" s="105">
        <v>116</v>
      </c>
      <c r="B117" s="310" t="s">
        <v>1929</v>
      </c>
      <c r="C117" s="597" t="s">
        <v>646</v>
      </c>
    </row>
    <row r="118" spans="1:3" ht="14.4" x14ac:dyDescent="0.25">
      <c r="A118" s="105" t="s">
        <v>1616</v>
      </c>
      <c r="B118" s="318"/>
      <c r="C118" s="558"/>
    </row>
    <row r="119" spans="1:3" ht="20.399999999999999" x14ac:dyDescent="0.25">
      <c r="A119" s="105" t="s">
        <v>1616</v>
      </c>
      <c r="B119" s="314" t="s">
        <v>1086</v>
      </c>
      <c r="C119" s="603" t="s">
        <v>1086</v>
      </c>
    </row>
    <row r="120" spans="1:3" x14ac:dyDescent="0.25">
      <c r="A120" s="105">
        <v>119</v>
      </c>
      <c r="B120" s="310" t="s">
        <v>1930</v>
      </c>
      <c r="C120" s="597" t="s">
        <v>279</v>
      </c>
    </row>
    <row r="121" spans="1:3" x14ac:dyDescent="0.25">
      <c r="A121" s="105">
        <v>120</v>
      </c>
      <c r="B121" s="314" t="s">
        <v>1933</v>
      </c>
      <c r="C121" s="603" t="s">
        <v>186</v>
      </c>
    </row>
    <row r="122" spans="1:3" x14ac:dyDescent="0.25">
      <c r="A122" s="105">
        <v>121</v>
      </c>
      <c r="B122" s="310" t="s">
        <v>1934</v>
      </c>
      <c r="C122" s="597" t="s">
        <v>180</v>
      </c>
    </row>
    <row r="123" spans="1:3" ht="20.399999999999999" x14ac:dyDescent="0.25">
      <c r="A123" s="105">
        <v>122</v>
      </c>
      <c r="B123" s="314" t="s">
        <v>1935</v>
      </c>
      <c r="C123" s="603" t="s">
        <v>1087</v>
      </c>
    </row>
    <row r="124" spans="1:3" ht="26.4" x14ac:dyDescent="0.25">
      <c r="A124" s="105">
        <v>123</v>
      </c>
      <c r="B124" s="310" t="s">
        <v>1936</v>
      </c>
      <c r="C124" s="597" t="s">
        <v>169</v>
      </c>
    </row>
    <row r="125" spans="1:3" x14ac:dyDescent="0.25">
      <c r="A125" s="105">
        <v>124</v>
      </c>
      <c r="B125" s="321" t="s">
        <v>1938</v>
      </c>
      <c r="C125" s="604" t="s">
        <v>641</v>
      </c>
    </row>
    <row r="126" spans="1:3" x14ac:dyDescent="0.25">
      <c r="A126" s="105">
        <v>125</v>
      </c>
      <c r="B126" s="321" t="s">
        <v>1939</v>
      </c>
      <c r="C126" s="604" t="s">
        <v>187</v>
      </c>
    </row>
    <row r="127" spans="1:3" x14ac:dyDescent="0.25">
      <c r="A127" s="105">
        <v>126</v>
      </c>
      <c r="B127" s="321" t="s">
        <v>1940</v>
      </c>
      <c r="C127" s="604" t="s">
        <v>172</v>
      </c>
    </row>
    <row r="128" spans="1:3" x14ac:dyDescent="0.25">
      <c r="A128" s="105">
        <v>127</v>
      </c>
      <c r="B128" s="321" t="s">
        <v>1941</v>
      </c>
      <c r="C128" s="604" t="s">
        <v>642</v>
      </c>
    </row>
    <row r="129" spans="1:3" x14ac:dyDescent="0.25">
      <c r="A129" s="105">
        <v>128</v>
      </c>
      <c r="B129" s="310" t="s">
        <v>1942</v>
      </c>
      <c r="C129" s="597" t="s">
        <v>188</v>
      </c>
    </row>
    <row r="130" spans="1:3" x14ac:dyDescent="0.25">
      <c r="A130" s="105">
        <v>129</v>
      </c>
      <c r="B130" s="321" t="s">
        <v>1943</v>
      </c>
      <c r="C130" s="604" t="s">
        <v>189</v>
      </c>
    </row>
    <row r="131" spans="1:3" x14ac:dyDescent="0.25">
      <c r="A131" s="105">
        <v>130</v>
      </c>
      <c r="B131" s="321" t="s">
        <v>1944</v>
      </c>
      <c r="C131" s="604" t="s">
        <v>190</v>
      </c>
    </row>
    <row r="132" spans="1:3" x14ac:dyDescent="0.25">
      <c r="A132" s="105">
        <v>131</v>
      </c>
      <c r="B132" s="321" t="s">
        <v>1945</v>
      </c>
      <c r="C132" s="604" t="s">
        <v>191</v>
      </c>
    </row>
    <row r="133" spans="1:3" x14ac:dyDescent="0.25">
      <c r="A133" s="105">
        <v>132</v>
      </c>
      <c r="B133" s="321" t="s">
        <v>1946</v>
      </c>
      <c r="C133" s="604" t="s">
        <v>192</v>
      </c>
    </row>
    <row r="134" spans="1:3" x14ac:dyDescent="0.25">
      <c r="A134" s="105">
        <v>133</v>
      </c>
      <c r="B134" s="321" t="s">
        <v>1947</v>
      </c>
      <c r="C134" s="604" t="s">
        <v>193</v>
      </c>
    </row>
    <row r="135" spans="1:3" x14ac:dyDescent="0.25">
      <c r="A135" s="105">
        <v>134</v>
      </c>
      <c r="B135" s="321" t="s">
        <v>1948</v>
      </c>
      <c r="C135" s="604" t="s">
        <v>194</v>
      </c>
    </row>
    <row r="136" spans="1:3" x14ac:dyDescent="0.25">
      <c r="A136" s="105">
        <v>135</v>
      </c>
      <c r="B136" s="321" t="s">
        <v>1949</v>
      </c>
      <c r="C136" s="604" t="s">
        <v>228</v>
      </c>
    </row>
    <row r="137" spans="1:3" ht="26.4" x14ac:dyDescent="0.25">
      <c r="A137" s="105" t="s">
        <v>1616</v>
      </c>
      <c r="B137" s="310" t="s">
        <v>206</v>
      </c>
      <c r="C137" s="597" t="s">
        <v>206</v>
      </c>
    </row>
    <row r="138" spans="1:3" ht="26.4" x14ac:dyDescent="0.25">
      <c r="A138" s="105" t="s">
        <v>1616</v>
      </c>
      <c r="B138" s="310" t="s">
        <v>196</v>
      </c>
      <c r="C138" s="597" t="s">
        <v>196</v>
      </c>
    </row>
    <row r="139" spans="1:3" ht="30.6" x14ac:dyDescent="0.25">
      <c r="A139" s="105" t="s">
        <v>1616</v>
      </c>
      <c r="B139" s="322" t="s">
        <v>865</v>
      </c>
      <c r="C139" s="603" t="s">
        <v>865</v>
      </c>
    </row>
    <row r="140" spans="1:3" ht="26.4" x14ac:dyDescent="0.25">
      <c r="A140" s="105" t="s">
        <v>1616</v>
      </c>
      <c r="B140" s="323" t="s">
        <v>142</v>
      </c>
      <c r="C140" s="597" t="s">
        <v>142</v>
      </c>
    </row>
    <row r="141" spans="1:3" x14ac:dyDescent="0.25">
      <c r="A141" s="105" t="s">
        <v>1616</v>
      </c>
      <c r="B141" s="310" t="s">
        <v>195</v>
      </c>
      <c r="C141" s="597" t="s">
        <v>195</v>
      </c>
    </row>
    <row r="142" spans="1:3" ht="20.399999999999999" x14ac:dyDescent="0.25">
      <c r="A142" s="105" t="s">
        <v>1616</v>
      </c>
      <c r="B142" s="322" t="s">
        <v>893</v>
      </c>
      <c r="C142" s="603" t="s">
        <v>893</v>
      </c>
    </row>
    <row r="143" spans="1:3" x14ac:dyDescent="0.25">
      <c r="A143" s="105" t="s">
        <v>1616</v>
      </c>
      <c r="B143" s="321" t="s">
        <v>280</v>
      </c>
      <c r="C143" s="604" t="s">
        <v>280</v>
      </c>
    </row>
    <row r="144" spans="1:3" x14ac:dyDescent="0.25">
      <c r="A144" s="105" t="s">
        <v>1616</v>
      </c>
      <c r="B144" s="322" t="s">
        <v>197</v>
      </c>
      <c r="C144" s="603" t="s">
        <v>197</v>
      </c>
    </row>
    <row r="145" spans="1:3" x14ac:dyDescent="0.25">
      <c r="A145" s="105" t="s">
        <v>1616</v>
      </c>
      <c r="B145" s="321" t="s">
        <v>281</v>
      </c>
      <c r="C145" s="604" t="s">
        <v>281</v>
      </c>
    </row>
    <row r="146" spans="1:3" x14ac:dyDescent="0.25">
      <c r="A146" s="105" t="s">
        <v>1616</v>
      </c>
      <c r="B146" s="321" t="s">
        <v>282</v>
      </c>
      <c r="C146" s="604" t="s">
        <v>282</v>
      </c>
    </row>
    <row r="147" spans="1:3" ht="13.8" thickBot="1" x14ac:dyDescent="0.3">
      <c r="A147" s="105" t="s">
        <v>1616</v>
      </c>
      <c r="B147" s="324" t="s">
        <v>644</v>
      </c>
      <c r="C147" s="597" t="s">
        <v>644</v>
      </c>
    </row>
    <row r="148" spans="1:3" ht="15.6" x14ac:dyDescent="0.25">
      <c r="A148" s="105" t="s">
        <v>1616</v>
      </c>
      <c r="B148" s="313" t="s">
        <v>697</v>
      </c>
      <c r="C148" s="600" t="s">
        <v>697</v>
      </c>
    </row>
    <row r="149" spans="1:3" x14ac:dyDescent="0.25">
      <c r="A149" s="105" t="s">
        <v>1616</v>
      </c>
      <c r="B149" s="310" t="s">
        <v>227</v>
      </c>
      <c r="C149" s="597" t="s">
        <v>227</v>
      </c>
    </row>
    <row r="150" spans="1:3" ht="20.399999999999999" x14ac:dyDescent="0.25">
      <c r="A150" s="105" t="s">
        <v>1616</v>
      </c>
      <c r="B150" s="322" t="s">
        <v>698</v>
      </c>
      <c r="C150" s="603" t="s">
        <v>698</v>
      </c>
    </row>
    <row r="151" spans="1:3" x14ac:dyDescent="0.25">
      <c r="A151" s="105">
        <v>150</v>
      </c>
      <c r="B151" s="310" t="s">
        <v>1953</v>
      </c>
      <c r="C151" s="597" t="s">
        <v>681</v>
      </c>
    </row>
    <row r="152" spans="1:3" x14ac:dyDescent="0.25">
      <c r="A152" s="105">
        <v>151</v>
      </c>
      <c r="B152" s="310" t="s">
        <v>1954</v>
      </c>
      <c r="C152" s="597" t="s">
        <v>682</v>
      </c>
    </row>
    <row r="153" spans="1:3" x14ac:dyDescent="0.25">
      <c r="A153" s="105">
        <v>152</v>
      </c>
      <c r="B153" s="310" t="s">
        <v>1955</v>
      </c>
      <c r="C153" s="597" t="s">
        <v>683</v>
      </c>
    </row>
    <row r="154" spans="1:3" x14ac:dyDescent="0.25">
      <c r="A154" s="105">
        <v>153</v>
      </c>
      <c r="B154" s="310" t="s">
        <v>1956</v>
      </c>
      <c r="C154" s="597" t="s">
        <v>198</v>
      </c>
    </row>
    <row r="155" spans="1:3" x14ac:dyDescent="0.25">
      <c r="A155" s="105">
        <v>154</v>
      </c>
      <c r="B155" s="310" t="s">
        <v>1957</v>
      </c>
      <c r="C155" s="597" t="s">
        <v>199</v>
      </c>
    </row>
    <row r="156" spans="1:3" x14ac:dyDescent="0.25">
      <c r="A156" s="105">
        <v>155</v>
      </c>
      <c r="B156" s="310" t="s">
        <v>1950</v>
      </c>
      <c r="C156" s="597" t="s">
        <v>200</v>
      </c>
    </row>
    <row r="157" spans="1:3" x14ac:dyDescent="0.25">
      <c r="A157" s="105">
        <v>156</v>
      </c>
      <c r="B157" s="310" t="s">
        <v>1949</v>
      </c>
      <c r="C157" s="597" t="s">
        <v>201</v>
      </c>
    </row>
    <row r="158" spans="1:3" x14ac:dyDescent="0.25">
      <c r="A158" s="105" t="s">
        <v>1616</v>
      </c>
      <c r="B158" s="297" t="s">
        <v>780</v>
      </c>
      <c r="C158" s="596" t="s">
        <v>780</v>
      </c>
    </row>
    <row r="159" spans="1:3" x14ac:dyDescent="0.25">
      <c r="A159" s="105">
        <v>158</v>
      </c>
      <c r="B159" s="310" t="s">
        <v>1958</v>
      </c>
      <c r="C159" s="597" t="s">
        <v>23</v>
      </c>
    </row>
    <row r="160" spans="1:3" ht="26.4" x14ac:dyDescent="0.25">
      <c r="A160" s="105" t="s">
        <v>1616</v>
      </c>
      <c r="B160" s="297" t="s">
        <v>643</v>
      </c>
      <c r="C160" s="596" t="s">
        <v>643</v>
      </c>
    </row>
    <row r="161" spans="1:3" ht="20.399999999999999" x14ac:dyDescent="0.25">
      <c r="A161" s="105" t="s">
        <v>1616</v>
      </c>
      <c r="B161" s="322" t="s">
        <v>5</v>
      </c>
      <c r="C161" s="603" t="s">
        <v>5</v>
      </c>
    </row>
    <row r="162" spans="1:3" x14ac:dyDescent="0.25">
      <c r="A162" s="105">
        <v>161</v>
      </c>
      <c r="B162" s="298" t="s">
        <v>1943</v>
      </c>
      <c r="C162" s="597" t="s">
        <v>684</v>
      </c>
    </row>
    <row r="163" spans="1:3" x14ac:dyDescent="0.25">
      <c r="A163" s="105">
        <v>162</v>
      </c>
      <c r="B163" s="298" t="s">
        <v>1944</v>
      </c>
      <c r="C163" s="597" t="s">
        <v>685</v>
      </c>
    </row>
    <row r="164" spans="1:3" x14ac:dyDescent="0.25">
      <c r="A164" s="105">
        <v>163</v>
      </c>
      <c r="B164" s="298" t="s">
        <v>1960</v>
      </c>
      <c r="C164" s="597" t="s">
        <v>686</v>
      </c>
    </row>
    <row r="165" spans="1:3" x14ac:dyDescent="0.25">
      <c r="A165" s="105">
        <v>164</v>
      </c>
      <c r="B165" s="298" t="s">
        <v>1946</v>
      </c>
      <c r="C165" s="597" t="s">
        <v>687</v>
      </c>
    </row>
    <row r="166" spans="1:3" x14ac:dyDescent="0.25">
      <c r="A166" s="105">
        <v>165</v>
      </c>
      <c r="B166" s="298" t="s">
        <v>1947</v>
      </c>
      <c r="C166" s="597" t="s">
        <v>688</v>
      </c>
    </row>
    <row r="167" spans="1:3" x14ac:dyDescent="0.25">
      <c r="A167" s="105">
        <v>166</v>
      </c>
      <c r="B167" s="298" t="s">
        <v>1948</v>
      </c>
      <c r="C167" s="597" t="s">
        <v>689</v>
      </c>
    </row>
    <row r="168" spans="1:3" x14ac:dyDescent="0.25">
      <c r="A168" s="105" t="s">
        <v>1616</v>
      </c>
      <c r="B168" s="297" t="s">
        <v>890</v>
      </c>
      <c r="C168" s="596" t="s">
        <v>890</v>
      </c>
    </row>
    <row r="169" spans="1:3" ht="17.399999999999999" x14ac:dyDescent="0.25">
      <c r="A169" s="105" t="s">
        <v>1616</v>
      </c>
      <c r="B169" s="296" t="s">
        <v>140</v>
      </c>
      <c r="C169" s="595" t="s">
        <v>140</v>
      </c>
    </row>
    <row r="170" spans="1:3" ht="15.6" x14ac:dyDescent="0.25">
      <c r="A170" s="105" t="s">
        <v>1616</v>
      </c>
      <c r="B170" s="313" t="s">
        <v>277</v>
      </c>
      <c r="C170" s="600" t="s">
        <v>277</v>
      </c>
    </row>
    <row r="171" spans="1:3" ht="15.6" x14ac:dyDescent="0.25">
      <c r="A171" s="105" t="s">
        <v>1616</v>
      </c>
      <c r="B171" s="307" t="s">
        <v>202</v>
      </c>
      <c r="C171" s="600" t="s">
        <v>202</v>
      </c>
    </row>
    <row r="172" spans="1:3" x14ac:dyDescent="0.25">
      <c r="A172" s="105" t="s">
        <v>1616</v>
      </c>
      <c r="B172" s="310" t="s">
        <v>700</v>
      </c>
      <c r="C172" s="597" t="s">
        <v>1405</v>
      </c>
    </row>
    <row r="173" spans="1:3" ht="30.6" x14ac:dyDescent="0.25">
      <c r="A173" s="105" t="s">
        <v>1616</v>
      </c>
      <c r="B173" s="325" t="s">
        <v>203</v>
      </c>
      <c r="C173" s="603" t="s">
        <v>203</v>
      </c>
    </row>
    <row r="174" spans="1:3" ht="30.6" x14ac:dyDescent="0.25">
      <c r="A174" s="105" t="s">
        <v>1616</v>
      </c>
      <c r="B174" s="325" t="s">
        <v>204</v>
      </c>
      <c r="C174" s="603" t="s">
        <v>204</v>
      </c>
    </row>
    <row r="175" spans="1:3" ht="20.399999999999999" x14ac:dyDescent="0.25">
      <c r="A175" s="105" t="s">
        <v>1616</v>
      </c>
      <c r="B175" s="325" t="s">
        <v>784</v>
      </c>
      <c r="C175" s="603" t="s">
        <v>784</v>
      </c>
    </row>
    <row r="176" spans="1:3" ht="30.6" x14ac:dyDescent="0.25">
      <c r="A176" s="105" t="s">
        <v>1616</v>
      </c>
      <c r="B176" s="325" t="s">
        <v>894</v>
      </c>
      <c r="C176" s="603" t="s">
        <v>894</v>
      </c>
    </row>
    <row r="177" spans="1:3" ht="13.8" thickBot="1" x14ac:dyDescent="0.3">
      <c r="A177" s="105" t="s">
        <v>1616</v>
      </c>
      <c r="B177" s="310" t="s">
        <v>690</v>
      </c>
      <c r="C177" s="597" t="s">
        <v>690</v>
      </c>
    </row>
    <row r="178" spans="1:3" ht="31.2" thickBot="1" x14ac:dyDescent="0.3">
      <c r="A178" s="105" t="s">
        <v>1616</v>
      </c>
      <c r="B178" s="326" t="s">
        <v>717</v>
      </c>
      <c r="C178" s="604" t="s">
        <v>717</v>
      </c>
    </row>
    <row r="179" spans="1:3" ht="21" thickBot="1" x14ac:dyDescent="0.3">
      <c r="A179" s="105" t="s">
        <v>1616</v>
      </c>
      <c r="B179" s="327" t="s">
        <v>718</v>
      </c>
      <c r="C179" s="604" t="s">
        <v>718</v>
      </c>
    </row>
    <row r="180" spans="1:3" ht="21" thickBot="1" x14ac:dyDescent="0.3">
      <c r="A180" s="105" t="s">
        <v>1616</v>
      </c>
      <c r="B180" s="327" t="s">
        <v>720</v>
      </c>
      <c r="C180" s="604" t="s">
        <v>720</v>
      </c>
    </row>
    <row r="181" spans="1:3" ht="21" thickBot="1" x14ac:dyDescent="0.3">
      <c r="A181" s="105" t="s">
        <v>1616</v>
      </c>
      <c r="B181" s="327" t="s">
        <v>715</v>
      </c>
      <c r="C181" s="604" t="s">
        <v>715</v>
      </c>
    </row>
    <row r="182" spans="1:3" ht="21" thickBot="1" x14ac:dyDescent="0.3">
      <c r="A182" s="105" t="s">
        <v>1616</v>
      </c>
      <c r="B182" s="327" t="s">
        <v>716</v>
      </c>
      <c r="C182" s="604" t="s">
        <v>716</v>
      </c>
    </row>
    <row r="183" spans="1:3" ht="13.8" thickBot="1" x14ac:dyDescent="0.3">
      <c r="A183" s="105" t="s">
        <v>1616</v>
      </c>
      <c r="B183" s="327" t="s">
        <v>712</v>
      </c>
      <c r="C183" s="604" t="s">
        <v>712</v>
      </c>
    </row>
    <row r="184" spans="1:3" ht="13.8" thickBot="1" x14ac:dyDescent="0.3">
      <c r="A184" s="105">
        <v>183</v>
      </c>
      <c r="B184" s="327" t="s">
        <v>713</v>
      </c>
      <c r="C184" s="604" t="s">
        <v>713</v>
      </c>
    </row>
    <row r="185" spans="1:3" ht="13.8" thickBot="1" x14ac:dyDescent="0.3">
      <c r="A185" s="105" t="s">
        <v>1616</v>
      </c>
      <c r="B185" s="327" t="s">
        <v>714</v>
      </c>
      <c r="C185" s="604" t="s">
        <v>714</v>
      </c>
    </row>
    <row r="186" spans="1:3" ht="30.6" x14ac:dyDescent="0.25">
      <c r="A186" s="105" t="s">
        <v>1616</v>
      </c>
      <c r="B186" s="328" t="s">
        <v>866</v>
      </c>
      <c r="C186" s="604" t="s">
        <v>866</v>
      </c>
    </row>
    <row r="187" spans="1:3" x14ac:dyDescent="0.25">
      <c r="A187" s="105" t="s">
        <v>1616</v>
      </c>
      <c r="B187" s="329" t="s">
        <v>867</v>
      </c>
      <c r="C187" s="608" t="s">
        <v>867</v>
      </c>
    </row>
    <row r="188" spans="1:3" x14ac:dyDescent="0.25">
      <c r="A188" s="105" t="s">
        <v>1616</v>
      </c>
      <c r="B188" s="310" t="s">
        <v>207</v>
      </c>
      <c r="C188" s="597" t="s">
        <v>207</v>
      </c>
    </row>
    <row r="189" spans="1:3" ht="21" thickBot="1" x14ac:dyDescent="0.3">
      <c r="A189" s="105" t="s">
        <v>1616</v>
      </c>
      <c r="B189" s="330" t="s">
        <v>134</v>
      </c>
      <c r="C189" s="603" t="s">
        <v>134</v>
      </c>
    </row>
    <row r="190" spans="1:3" ht="21" thickBot="1" x14ac:dyDescent="0.3">
      <c r="A190" s="105" t="s">
        <v>1616</v>
      </c>
      <c r="B190" s="327" t="s">
        <v>719</v>
      </c>
      <c r="C190" s="604" t="s">
        <v>719</v>
      </c>
    </row>
    <row r="191" spans="1:3" x14ac:dyDescent="0.25">
      <c r="A191" s="105" t="s">
        <v>1616</v>
      </c>
      <c r="B191" s="297" t="s">
        <v>868</v>
      </c>
      <c r="C191" s="596" t="s">
        <v>868</v>
      </c>
    </row>
    <row r="192" spans="1:3" ht="26.4" x14ac:dyDescent="0.25">
      <c r="A192" s="105" t="s">
        <v>1616</v>
      </c>
      <c r="B192" s="310" t="s">
        <v>648</v>
      </c>
      <c r="C192" s="597" t="s">
        <v>1406</v>
      </c>
    </row>
    <row r="193" spans="1:3" ht="21" thickBot="1" x14ac:dyDescent="0.3">
      <c r="A193" s="105" t="s">
        <v>1616</v>
      </c>
      <c r="B193" s="322" t="s">
        <v>1176</v>
      </c>
      <c r="C193" s="603" t="s">
        <v>1407</v>
      </c>
    </row>
    <row r="194" spans="1:3" ht="13.8" thickBot="1" x14ac:dyDescent="0.3">
      <c r="A194" s="105" t="s">
        <v>1616</v>
      </c>
      <c r="B194" s="331" t="s">
        <v>869</v>
      </c>
      <c r="C194" s="608" t="s">
        <v>869</v>
      </c>
    </row>
    <row r="195" spans="1:3" ht="13.8" thickBot="1" x14ac:dyDescent="0.3">
      <c r="A195" s="105" t="s">
        <v>1616</v>
      </c>
      <c r="B195" s="332" t="s">
        <v>870</v>
      </c>
      <c r="C195" s="608" t="s">
        <v>870</v>
      </c>
    </row>
    <row r="196" spans="1:3" ht="40.200000000000003" thickBot="1" x14ac:dyDescent="0.3">
      <c r="A196" s="105" t="s">
        <v>1616</v>
      </c>
      <c r="B196" s="297" t="s">
        <v>645</v>
      </c>
      <c r="C196" s="596" t="s">
        <v>645</v>
      </c>
    </row>
    <row r="197" spans="1:3" ht="13.8" thickBot="1" x14ac:dyDescent="0.3">
      <c r="A197" s="105" t="s">
        <v>1616</v>
      </c>
      <c r="B197" s="331" t="s">
        <v>871</v>
      </c>
      <c r="C197" s="608" t="s">
        <v>871</v>
      </c>
    </row>
    <row r="198" spans="1:3" ht="13.8" thickBot="1" x14ac:dyDescent="0.3">
      <c r="A198" s="105" t="s">
        <v>1616</v>
      </c>
      <c r="B198" s="332" t="s">
        <v>872</v>
      </c>
      <c r="C198" s="608" t="s">
        <v>872</v>
      </c>
    </row>
    <row r="199" spans="1:3" ht="13.8" thickBot="1" x14ac:dyDescent="0.3">
      <c r="A199" s="105" t="s">
        <v>1616</v>
      </c>
      <c r="B199" s="332" t="s">
        <v>873</v>
      </c>
      <c r="C199" s="608" t="s">
        <v>873</v>
      </c>
    </row>
    <row r="200" spans="1:3" ht="13.8" thickBot="1" x14ac:dyDescent="0.3">
      <c r="A200" s="105" t="s">
        <v>1616</v>
      </c>
      <c r="B200" s="332" t="s">
        <v>874</v>
      </c>
      <c r="C200" s="608" t="s">
        <v>874</v>
      </c>
    </row>
    <row r="201" spans="1:3" ht="26.4" x14ac:dyDescent="0.25">
      <c r="A201" s="105" t="s">
        <v>1616</v>
      </c>
      <c r="B201" s="310" t="s">
        <v>649</v>
      </c>
      <c r="C201" s="597" t="s">
        <v>1408</v>
      </c>
    </row>
    <row r="202" spans="1:3" ht="21" thickBot="1" x14ac:dyDescent="0.3">
      <c r="A202" s="105" t="s">
        <v>1616</v>
      </c>
      <c r="B202" s="333" t="s">
        <v>1177</v>
      </c>
      <c r="C202" s="603" t="s">
        <v>1409</v>
      </c>
    </row>
    <row r="203" spans="1:3" ht="26.4" x14ac:dyDescent="0.25">
      <c r="A203" s="105" t="s">
        <v>1616</v>
      </c>
      <c r="B203" s="310" t="s">
        <v>651</v>
      </c>
      <c r="C203" s="597" t="s">
        <v>651</v>
      </c>
    </row>
    <row r="204" spans="1:3" ht="21" thickBot="1" x14ac:dyDescent="0.3">
      <c r="A204" s="105" t="s">
        <v>1616</v>
      </c>
      <c r="B204" s="333" t="s">
        <v>1178</v>
      </c>
      <c r="C204" s="603" t="s">
        <v>1410</v>
      </c>
    </row>
    <row r="205" spans="1:3" ht="15.6" x14ac:dyDescent="0.25">
      <c r="A205" s="105" t="s">
        <v>1616</v>
      </c>
      <c r="B205" s="310" t="s">
        <v>726</v>
      </c>
      <c r="C205" s="597" t="s">
        <v>1411</v>
      </c>
    </row>
    <row r="206" spans="1:3" x14ac:dyDescent="0.25">
      <c r="A206" s="105" t="s">
        <v>1616</v>
      </c>
      <c r="B206" s="325" t="s">
        <v>725</v>
      </c>
      <c r="C206" s="603" t="s">
        <v>725</v>
      </c>
    </row>
    <row r="207" spans="1:3" x14ac:dyDescent="0.25">
      <c r="A207" s="105" t="s">
        <v>1616</v>
      </c>
      <c r="B207" s="321" t="s">
        <v>723</v>
      </c>
      <c r="C207" s="604" t="s">
        <v>1412</v>
      </c>
    </row>
    <row r="208" spans="1:3" ht="15.6" x14ac:dyDescent="0.25">
      <c r="A208" s="105" t="s">
        <v>1616</v>
      </c>
      <c r="B208" s="313" t="s">
        <v>722</v>
      </c>
      <c r="C208" s="600" t="s">
        <v>722</v>
      </c>
    </row>
    <row r="209" spans="1:3" ht="42" x14ac:dyDescent="0.25">
      <c r="A209" s="105" t="s">
        <v>1616</v>
      </c>
      <c r="B209" s="298" t="s">
        <v>498</v>
      </c>
      <c r="C209" s="597" t="s">
        <v>1413</v>
      </c>
    </row>
    <row r="210" spans="1:3" ht="30.6" x14ac:dyDescent="0.25">
      <c r="A210" s="105" t="s">
        <v>1616</v>
      </c>
      <c r="B210" s="325" t="s">
        <v>1166</v>
      </c>
      <c r="C210" s="603" t="s">
        <v>1166</v>
      </c>
    </row>
    <row r="211" spans="1:3" x14ac:dyDescent="0.25">
      <c r="A211" s="105" t="s">
        <v>1616</v>
      </c>
      <c r="B211" s="297" t="s">
        <v>875</v>
      </c>
      <c r="C211" s="596" t="s">
        <v>875</v>
      </c>
    </row>
    <row r="212" spans="1:3" ht="26.4" x14ac:dyDescent="0.25">
      <c r="A212" s="105" t="s">
        <v>1616</v>
      </c>
      <c r="B212" s="298" t="s">
        <v>902</v>
      </c>
      <c r="C212" s="597" t="s">
        <v>902</v>
      </c>
    </row>
    <row r="213" spans="1:3" ht="26.4" x14ac:dyDescent="0.25">
      <c r="A213" s="105" t="s">
        <v>1616</v>
      </c>
      <c r="B213" s="298" t="s">
        <v>903</v>
      </c>
      <c r="C213" s="597" t="s">
        <v>903</v>
      </c>
    </row>
    <row r="214" spans="1:3" ht="33.6" thickBot="1" x14ac:dyDescent="0.3">
      <c r="A214" s="105" t="s">
        <v>1616</v>
      </c>
      <c r="B214" s="334" t="s">
        <v>339</v>
      </c>
      <c r="C214" s="603" t="s">
        <v>1414</v>
      </c>
    </row>
    <row r="215" spans="1:3" x14ac:dyDescent="0.25">
      <c r="A215" s="105" t="s">
        <v>1616</v>
      </c>
      <c r="B215" s="297" t="s">
        <v>721</v>
      </c>
      <c r="C215" s="596" t="s">
        <v>721</v>
      </c>
    </row>
    <row r="216" spans="1:3" ht="21" x14ac:dyDescent="0.25">
      <c r="A216" s="105" t="s">
        <v>1616</v>
      </c>
      <c r="B216" s="303" t="s">
        <v>775</v>
      </c>
      <c r="C216" s="595" t="s">
        <v>1415</v>
      </c>
    </row>
    <row r="217" spans="1:3" x14ac:dyDescent="0.25">
      <c r="A217" s="105" t="s">
        <v>1616</v>
      </c>
      <c r="B217" s="297" t="s">
        <v>674</v>
      </c>
      <c r="C217" s="596" t="s">
        <v>674</v>
      </c>
    </row>
    <row r="218" spans="1:3" x14ac:dyDescent="0.25">
      <c r="A218" s="105" t="s">
        <v>1616</v>
      </c>
      <c r="B218" s="298" t="s">
        <v>776</v>
      </c>
      <c r="C218" s="597" t="s">
        <v>1416</v>
      </c>
    </row>
    <row r="219" spans="1:3" ht="30.6" x14ac:dyDescent="0.25">
      <c r="A219" s="105" t="s">
        <v>1616</v>
      </c>
      <c r="B219" s="322" t="s">
        <v>22</v>
      </c>
      <c r="C219" s="603" t="s">
        <v>22</v>
      </c>
    </row>
    <row r="220" spans="1:3" x14ac:dyDescent="0.25">
      <c r="A220" s="105">
        <v>219</v>
      </c>
      <c r="B220" s="297" t="s">
        <v>727</v>
      </c>
      <c r="C220" s="596" t="s">
        <v>727</v>
      </c>
    </row>
    <row r="221" spans="1:3" ht="39.6" x14ac:dyDescent="0.25">
      <c r="A221" s="105" t="s">
        <v>1616</v>
      </c>
      <c r="B221" s="297" t="s">
        <v>728</v>
      </c>
      <c r="C221" s="596" t="s">
        <v>728</v>
      </c>
    </row>
    <row r="222" spans="1:3" x14ac:dyDescent="0.25">
      <c r="A222" s="105">
        <v>221</v>
      </c>
      <c r="B222" s="297" t="s">
        <v>729</v>
      </c>
      <c r="C222" s="596" t="s">
        <v>729</v>
      </c>
    </row>
    <row r="223" spans="1:3" ht="40.200000000000003" thickBot="1" x14ac:dyDescent="0.3">
      <c r="A223" s="105" t="s">
        <v>1616</v>
      </c>
      <c r="B223" s="297" t="s">
        <v>730</v>
      </c>
      <c r="C223" s="596" t="s">
        <v>730</v>
      </c>
    </row>
    <row r="224" spans="1:3" ht="13.8" thickBot="1" x14ac:dyDescent="0.3">
      <c r="A224" s="105" t="s">
        <v>1616</v>
      </c>
      <c r="B224" s="326" t="s">
        <v>259</v>
      </c>
      <c r="C224" s="604" t="s">
        <v>259</v>
      </c>
    </row>
    <row r="225" spans="1:3" ht="13.8" thickBot="1" x14ac:dyDescent="0.3">
      <c r="A225" s="105" t="s">
        <v>1616</v>
      </c>
      <c r="B225" s="327" t="s">
        <v>731</v>
      </c>
      <c r="C225" s="604" t="s">
        <v>731</v>
      </c>
    </row>
    <row r="226" spans="1:3" ht="13.8" thickBot="1" x14ac:dyDescent="0.3">
      <c r="A226" s="105" t="s">
        <v>1616</v>
      </c>
      <c r="B226" s="327" t="s">
        <v>732</v>
      </c>
      <c r="C226" s="604" t="s">
        <v>732</v>
      </c>
    </row>
    <row r="227" spans="1:3" ht="13.8" thickBot="1" x14ac:dyDescent="0.3">
      <c r="A227" s="105" t="s">
        <v>1616</v>
      </c>
      <c r="B227" s="327" t="s">
        <v>733</v>
      </c>
      <c r="C227" s="604" t="s">
        <v>733</v>
      </c>
    </row>
    <row r="228" spans="1:3" x14ac:dyDescent="0.25">
      <c r="A228" s="105" t="s">
        <v>1616</v>
      </c>
      <c r="B228" s="321" t="s">
        <v>734</v>
      </c>
      <c r="C228" s="604" t="s">
        <v>734</v>
      </c>
    </row>
    <row r="229" spans="1:3" ht="26.4" x14ac:dyDescent="0.25">
      <c r="A229" s="105" t="s">
        <v>1616</v>
      </c>
      <c r="B229" s="298" t="s">
        <v>1179</v>
      </c>
      <c r="C229" s="597" t="s">
        <v>1417</v>
      </c>
    </row>
    <row r="230" spans="1:3" ht="52.8" x14ac:dyDescent="0.25">
      <c r="A230" s="105" t="s">
        <v>1616</v>
      </c>
      <c r="B230" s="297" t="s">
        <v>699</v>
      </c>
      <c r="C230" s="596" t="s">
        <v>699</v>
      </c>
    </row>
    <row r="231" spans="1:3" ht="26.4" x14ac:dyDescent="0.25">
      <c r="A231" s="105" t="s">
        <v>1616</v>
      </c>
      <c r="B231" s="310" t="s">
        <v>895</v>
      </c>
      <c r="C231" s="597" t="s">
        <v>1418</v>
      </c>
    </row>
    <row r="232" spans="1:3" ht="41.4" thickBot="1" x14ac:dyDescent="0.3">
      <c r="A232" s="105" t="s">
        <v>1616</v>
      </c>
      <c r="B232" s="335" t="s">
        <v>761</v>
      </c>
      <c r="C232" s="603" t="s">
        <v>761</v>
      </c>
    </row>
    <row r="233" spans="1:3" ht="13.8" thickBot="1" x14ac:dyDescent="0.3">
      <c r="A233" s="105" t="s">
        <v>1616</v>
      </c>
      <c r="B233" s="336" t="s">
        <v>896</v>
      </c>
      <c r="C233" s="609" t="s">
        <v>1419</v>
      </c>
    </row>
    <row r="234" spans="1:3" ht="26.4" x14ac:dyDescent="0.25">
      <c r="A234" s="105" t="s">
        <v>1616</v>
      </c>
      <c r="B234" s="298" t="s">
        <v>737</v>
      </c>
      <c r="C234" s="597" t="s">
        <v>737</v>
      </c>
    </row>
    <row r="235" spans="1:3" ht="20.399999999999999" x14ac:dyDescent="0.25">
      <c r="A235" s="105" t="s">
        <v>1616</v>
      </c>
      <c r="B235" s="322" t="s">
        <v>738</v>
      </c>
      <c r="C235" s="603" t="s">
        <v>738</v>
      </c>
    </row>
    <row r="236" spans="1:3" ht="26.4" x14ac:dyDescent="0.25">
      <c r="A236" s="105" t="s">
        <v>1616</v>
      </c>
      <c r="B236" s="298" t="s">
        <v>739</v>
      </c>
      <c r="C236" s="597" t="s">
        <v>739</v>
      </c>
    </row>
    <row r="237" spans="1:3" ht="21" thickBot="1" x14ac:dyDescent="0.3">
      <c r="A237" s="105" t="s">
        <v>1616</v>
      </c>
      <c r="B237" s="322" t="s">
        <v>740</v>
      </c>
      <c r="C237" s="603" t="s">
        <v>740</v>
      </c>
    </row>
    <row r="238" spans="1:3" ht="13.8" thickBot="1" x14ac:dyDescent="0.3">
      <c r="A238" s="105" t="s">
        <v>1616</v>
      </c>
      <c r="B238" s="326" t="s">
        <v>28</v>
      </c>
      <c r="C238" s="604" t="s">
        <v>28</v>
      </c>
    </row>
    <row r="239" spans="1:3" ht="13.8" thickBot="1" x14ac:dyDescent="0.3">
      <c r="A239" s="105" t="s">
        <v>1616</v>
      </c>
      <c r="B239" s="327" t="s">
        <v>260</v>
      </c>
      <c r="C239" s="604" t="s">
        <v>260</v>
      </c>
    </row>
    <row r="240" spans="1:3" ht="13.8" thickBot="1" x14ac:dyDescent="0.3">
      <c r="A240" s="105" t="s">
        <v>1616</v>
      </c>
      <c r="B240" s="327" t="s">
        <v>261</v>
      </c>
      <c r="C240" s="604" t="s">
        <v>261</v>
      </c>
    </row>
    <row r="241" spans="1:3" ht="13.8" thickBot="1" x14ac:dyDescent="0.3">
      <c r="A241" s="105" t="s">
        <v>1616</v>
      </c>
      <c r="B241" s="327" t="s">
        <v>24</v>
      </c>
      <c r="C241" s="604" t="s">
        <v>24</v>
      </c>
    </row>
    <row r="242" spans="1:3" x14ac:dyDescent="0.25">
      <c r="A242" s="105" t="s">
        <v>1616</v>
      </c>
      <c r="B242" s="321" t="s">
        <v>647</v>
      </c>
      <c r="C242" s="604" t="s">
        <v>647</v>
      </c>
    </row>
    <row r="243" spans="1:3" ht="26.4" x14ac:dyDescent="0.25">
      <c r="A243" s="105" t="s">
        <v>1616</v>
      </c>
      <c r="B243" s="298" t="s">
        <v>743</v>
      </c>
      <c r="C243" s="597" t="s">
        <v>743</v>
      </c>
    </row>
    <row r="244" spans="1:3" ht="20.399999999999999" x14ac:dyDescent="0.25">
      <c r="A244" s="105" t="s">
        <v>1616</v>
      </c>
      <c r="B244" s="322" t="s">
        <v>744</v>
      </c>
      <c r="C244" s="603" t="s">
        <v>744</v>
      </c>
    </row>
    <row r="245" spans="1:3" ht="26.4" x14ac:dyDescent="0.25">
      <c r="A245" s="105" t="s">
        <v>1616</v>
      </c>
      <c r="B245" s="298" t="s">
        <v>25</v>
      </c>
      <c r="C245" s="597" t="s">
        <v>1420</v>
      </c>
    </row>
    <row r="246" spans="1:3" ht="41.4" thickBot="1" x14ac:dyDescent="0.3">
      <c r="A246" s="105" t="s">
        <v>1616</v>
      </c>
      <c r="B246" s="333" t="s">
        <v>26</v>
      </c>
      <c r="C246" s="603" t="s">
        <v>26</v>
      </c>
    </row>
    <row r="247" spans="1:3" ht="13.8" thickBot="1" x14ac:dyDescent="0.3">
      <c r="A247" s="105" t="s">
        <v>1616</v>
      </c>
      <c r="B247" s="327" t="s">
        <v>745</v>
      </c>
      <c r="C247" s="604" t="s">
        <v>745</v>
      </c>
    </row>
    <row r="248" spans="1:3" ht="13.8" thickBot="1" x14ac:dyDescent="0.3">
      <c r="A248" s="105" t="s">
        <v>1616</v>
      </c>
      <c r="B248" s="327" t="s">
        <v>746</v>
      </c>
      <c r="C248" s="604" t="s">
        <v>746</v>
      </c>
    </row>
    <row r="249" spans="1:3" ht="13.8" thickBot="1" x14ac:dyDescent="0.3">
      <c r="A249" s="105" t="s">
        <v>1616</v>
      </c>
      <c r="B249" s="327" t="s">
        <v>747</v>
      </c>
      <c r="C249" s="604" t="s">
        <v>747</v>
      </c>
    </row>
    <row r="250" spans="1:3" ht="15.6" x14ac:dyDescent="0.25">
      <c r="A250" s="105" t="s">
        <v>1616</v>
      </c>
      <c r="B250" s="313" t="s">
        <v>748</v>
      </c>
      <c r="C250" s="600" t="s">
        <v>748</v>
      </c>
    </row>
    <row r="251" spans="1:3" ht="26.4" x14ac:dyDescent="0.25">
      <c r="A251" s="105" t="s">
        <v>1616</v>
      </c>
      <c r="B251" s="298" t="s">
        <v>31</v>
      </c>
      <c r="C251" s="597" t="s">
        <v>1421</v>
      </c>
    </row>
    <row r="252" spans="1:3" ht="51.6" thickBot="1" x14ac:dyDescent="0.3">
      <c r="A252" s="105" t="s">
        <v>1616</v>
      </c>
      <c r="B252" s="322" t="s">
        <v>876</v>
      </c>
      <c r="C252" s="603" t="s">
        <v>876</v>
      </c>
    </row>
    <row r="253" spans="1:3" ht="13.8" thickBot="1" x14ac:dyDescent="0.3">
      <c r="A253" s="105" t="s">
        <v>1616</v>
      </c>
      <c r="B253" s="337" t="s">
        <v>27</v>
      </c>
      <c r="C253" s="604" t="s">
        <v>27</v>
      </c>
    </row>
    <row r="254" spans="1:3" ht="13.8" thickBot="1" x14ac:dyDescent="0.3">
      <c r="A254" s="105" t="s">
        <v>1616</v>
      </c>
      <c r="B254" s="337" t="s">
        <v>749</v>
      </c>
      <c r="C254" s="604" t="s">
        <v>749</v>
      </c>
    </row>
    <row r="255" spans="1:3" ht="13.8" thickBot="1" x14ac:dyDescent="0.3">
      <c r="A255" s="105" t="s">
        <v>1616</v>
      </c>
      <c r="B255" s="326" t="s">
        <v>750</v>
      </c>
      <c r="C255" s="604" t="s">
        <v>750</v>
      </c>
    </row>
    <row r="256" spans="1:3" ht="31.2" thickBot="1" x14ac:dyDescent="0.3">
      <c r="A256" s="105" t="s">
        <v>1616</v>
      </c>
      <c r="B256" s="327" t="s">
        <v>751</v>
      </c>
      <c r="C256" s="604" t="s">
        <v>751</v>
      </c>
    </row>
    <row r="257" spans="1:3" ht="13.8" thickBot="1" x14ac:dyDescent="0.3">
      <c r="A257" s="105" t="s">
        <v>1616</v>
      </c>
      <c r="B257" s="327" t="s">
        <v>262</v>
      </c>
      <c r="C257" s="604" t="s">
        <v>262</v>
      </c>
    </row>
    <row r="258" spans="1:3" ht="26.4" x14ac:dyDescent="0.25">
      <c r="A258" s="105" t="s">
        <v>1616</v>
      </c>
      <c r="B258" s="310" t="s">
        <v>752</v>
      </c>
      <c r="C258" s="597" t="s">
        <v>752</v>
      </c>
    </row>
    <row r="259" spans="1:3" ht="31.2" thickBot="1" x14ac:dyDescent="0.3">
      <c r="A259" s="105" t="s">
        <v>1616</v>
      </c>
      <c r="B259" s="333" t="s">
        <v>877</v>
      </c>
      <c r="C259" s="603" t="s">
        <v>877</v>
      </c>
    </row>
    <row r="260" spans="1:3" ht="13.8" thickBot="1" x14ac:dyDescent="0.3">
      <c r="A260" s="105" t="s">
        <v>1616</v>
      </c>
      <c r="B260" s="316" t="s">
        <v>753</v>
      </c>
      <c r="C260" s="604" t="s">
        <v>753</v>
      </c>
    </row>
    <row r="261" spans="1:3" ht="13.8" thickBot="1" x14ac:dyDescent="0.3">
      <c r="A261" s="105" t="s">
        <v>1616</v>
      </c>
      <c r="B261" s="316" t="s">
        <v>754</v>
      </c>
      <c r="C261" s="604" t="s">
        <v>754</v>
      </c>
    </row>
    <row r="262" spans="1:3" ht="13.8" thickBot="1" x14ac:dyDescent="0.3">
      <c r="A262" s="105" t="s">
        <v>1616</v>
      </c>
      <c r="B262" s="316" t="s">
        <v>755</v>
      </c>
      <c r="C262" s="604" t="s">
        <v>755</v>
      </c>
    </row>
    <row r="263" spans="1:3" ht="26.4" x14ac:dyDescent="0.25">
      <c r="A263" s="105" t="s">
        <v>1616</v>
      </c>
      <c r="B263" s="310" t="s">
        <v>756</v>
      </c>
      <c r="C263" s="597" t="s">
        <v>756</v>
      </c>
    </row>
    <row r="264" spans="1:3" ht="33" x14ac:dyDescent="0.25">
      <c r="A264" s="105" t="s">
        <v>1616</v>
      </c>
      <c r="B264" s="325" t="s">
        <v>1180</v>
      </c>
      <c r="C264" s="603" t="s">
        <v>1422</v>
      </c>
    </row>
    <row r="265" spans="1:3" ht="31.2" thickBot="1" x14ac:dyDescent="0.3">
      <c r="A265" s="105" t="s">
        <v>1616</v>
      </c>
      <c r="B265" s="325" t="s">
        <v>975</v>
      </c>
      <c r="C265" s="603" t="s">
        <v>975</v>
      </c>
    </row>
    <row r="266" spans="1:3" ht="13.8" thickBot="1" x14ac:dyDescent="0.3">
      <c r="A266" s="105" t="s">
        <v>1616</v>
      </c>
      <c r="B266" s="326" t="s">
        <v>757</v>
      </c>
      <c r="C266" s="604" t="s">
        <v>757</v>
      </c>
    </row>
    <row r="267" spans="1:3" ht="13.8" thickBot="1" x14ac:dyDescent="0.3">
      <c r="A267" s="105" t="s">
        <v>1616</v>
      </c>
      <c r="B267" s="327" t="s">
        <v>658</v>
      </c>
      <c r="C267" s="604" t="s">
        <v>1423</v>
      </c>
    </row>
    <row r="268" spans="1:3" ht="13.8" thickBot="1" x14ac:dyDescent="0.3">
      <c r="A268" s="105" t="s">
        <v>1616</v>
      </c>
      <c r="B268" s="327" t="s">
        <v>657</v>
      </c>
      <c r="C268" s="604" t="s">
        <v>1424</v>
      </c>
    </row>
    <row r="269" spans="1:3" ht="13.8" thickBot="1" x14ac:dyDescent="0.3">
      <c r="A269" s="105" t="s">
        <v>1616</v>
      </c>
      <c r="B269" s="327" t="s">
        <v>758</v>
      </c>
      <c r="C269" s="604" t="s">
        <v>758</v>
      </c>
    </row>
    <row r="270" spans="1:3" ht="13.8" thickBot="1" x14ac:dyDescent="0.3">
      <c r="A270" s="105" t="s">
        <v>1616</v>
      </c>
      <c r="B270" s="327" t="s">
        <v>660</v>
      </c>
      <c r="C270" s="604" t="s">
        <v>660</v>
      </c>
    </row>
    <row r="271" spans="1:3" ht="13.8" thickBot="1" x14ac:dyDescent="0.3">
      <c r="A271" s="105" t="s">
        <v>1616</v>
      </c>
      <c r="B271" s="327" t="s">
        <v>659</v>
      </c>
      <c r="C271" s="604" t="s">
        <v>659</v>
      </c>
    </row>
    <row r="272" spans="1:3" ht="13.8" thickBot="1" x14ac:dyDescent="0.3">
      <c r="A272" s="105" t="s">
        <v>1616</v>
      </c>
      <c r="B272" s="327" t="s">
        <v>759</v>
      </c>
      <c r="C272" s="604" t="s">
        <v>759</v>
      </c>
    </row>
    <row r="273" spans="1:3" ht="13.8" thickBot="1" x14ac:dyDescent="0.3">
      <c r="A273" s="105">
        <v>272</v>
      </c>
      <c r="B273" s="332" t="s">
        <v>2006</v>
      </c>
      <c r="C273" s="608" t="s">
        <v>653</v>
      </c>
    </row>
    <row r="274" spans="1:3" ht="13.8" thickBot="1" x14ac:dyDescent="0.3">
      <c r="A274" s="105">
        <v>273</v>
      </c>
      <c r="B274" s="332" t="s">
        <v>2007</v>
      </c>
      <c r="C274" s="608" t="s">
        <v>654</v>
      </c>
    </row>
    <row r="275" spans="1:3" ht="13.8" thickBot="1" x14ac:dyDescent="0.3">
      <c r="A275" s="105">
        <v>274</v>
      </c>
      <c r="B275" s="332" t="s">
        <v>2008</v>
      </c>
      <c r="C275" s="608" t="s">
        <v>655</v>
      </c>
    </row>
    <row r="276" spans="1:3" ht="13.8" thickBot="1" x14ac:dyDescent="0.3">
      <c r="A276" s="105" t="s">
        <v>1616</v>
      </c>
      <c r="B276" s="327" t="s">
        <v>656</v>
      </c>
      <c r="C276" s="604" t="s">
        <v>656</v>
      </c>
    </row>
    <row r="277" spans="1:3" x14ac:dyDescent="0.25">
      <c r="A277" s="105" t="s">
        <v>1616</v>
      </c>
      <c r="B277" s="543" t="s">
        <v>765</v>
      </c>
      <c r="C277" s="604" t="s">
        <v>765</v>
      </c>
    </row>
    <row r="278" spans="1:3" ht="13.8" thickBot="1" x14ac:dyDescent="0.3">
      <c r="A278" s="105" t="s">
        <v>1616</v>
      </c>
      <c r="B278" s="338" t="s">
        <v>661</v>
      </c>
      <c r="C278" s="596" t="s">
        <v>661</v>
      </c>
    </row>
    <row r="279" spans="1:3" ht="13.8" thickBot="1" x14ac:dyDescent="0.3">
      <c r="A279" s="105" t="s">
        <v>1616</v>
      </c>
      <c r="B279" s="297" t="s">
        <v>9</v>
      </c>
      <c r="C279" s="596" t="s">
        <v>9</v>
      </c>
    </row>
    <row r="280" spans="1:3" ht="13.8" thickBot="1" x14ac:dyDescent="0.3">
      <c r="A280" s="105" t="s">
        <v>1616</v>
      </c>
      <c r="B280" s="339" t="s">
        <v>662</v>
      </c>
      <c r="C280" s="596" t="s">
        <v>662</v>
      </c>
    </row>
    <row r="281" spans="1:3" ht="26.4" x14ac:dyDescent="0.25">
      <c r="A281" s="105" t="s">
        <v>1616</v>
      </c>
      <c r="B281" s="298" t="s">
        <v>265</v>
      </c>
      <c r="C281" s="597" t="s">
        <v>265</v>
      </c>
    </row>
    <row r="282" spans="1:3" x14ac:dyDescent="0.25">
      <c r="A282" s="105" t="s">
        <v>1616</v>
      </c>
      <c r="B282" s="322" t="s">
        <v>8</v>
      </c>
      <c r="C282" s="603" t="s">
        <v>8</v>
      </c>
    </row>
    <row r="283" spans="1:3" x14ac:dyDescent="0.25">
      <c r="A283" s="105" t="s">
        <v>1616</v>
      </c>
      <c r="B283" s="322" t="s">
        <v>678</v>
      </c>
      <c r="C283" s="603" t="s">
        <v>678</v>
      </c>
    </row>
    <row r="284" spans="1:3" ht="26.4" x14ac:dyDescent="0.25">
      <c r="A284" s="105" t="s">
        <v>1616</v>
      </c>
      <c r="B284" s="298" t="s">
        <v>664</v>
      </c>
      <c r="C284" s="597" t="s">
        <v>664</v>
      </c>
    </row>
    <row r="285" spans="1:3" ht="41.4" thickBot="1" x14ac:dyDescent="0.3">
      <c r="A285" s="105" t="s">
        <v>1616</v>
      </c>
      <c r="B285" s="333" t="s">
        <v>272</v>
      </c>
      <c r="C285" s="603" t="s">
        <v>272</v>
      </c>
    </row>
    <row r="286" spans="1:3" ht="39.6" x14ac:dyDescent="0.25">
      <c r="A286" s="105" t="s">
        <v>1616</v>
      </c>
      <c r="B286" s="298" t="s">
        <v>665</v>
      </c>
      <c r="C286" s="597" t="s">
        <v>665</v>
      </c>
    </row>
    <row r="287" spans="1:3" ht="13.8" thickBot="1" x14ac:dyDescent="0.3">
      <c r="A287" s="105" t="s">
        <v>1616</v>
      </c>
      <c r="B287" s="333" t="s">
        <v>273</v>
      </c>
      <c r="C287" s="603" t="s">
        <v>273</v>
      </c>
    </row>
    <row r="288" spans="1:3" ht="27" thickBot="1" x14ac:dyDescent="0.3">
      <c r="A288" s="105" t="s">
        <v>1616</v>
      </c>
      <c r="B288" s="298" t="s">
        <v>766</v>
      </c>
      <c r="C288" s="597" t="s">
        <v>766</v>
      </c>
    </row>
    <row r="289" spans="1:3" ht="13.8" thickBot="1" x14ac:dyDescent="0.3">
      <c r="A289" s="105" t="s">
        <v>1616</v>
      </c>
      <c r="B289" s="326" t="s">
        <v>767</v>
      </c>
      <c r="C289" s="604" t="s">
        <v>767</v>
      </c>
    </row>
    <row r="290" spans="1:3" ht="21" thickBot="1" x14ac:dyDescent="0.3">
      <c r="A290" s="105" t="s">
        <v>1616</v>
      </c>
      <c r="B290" s="327" t="s">
        <v>1186</v>
      </c>
      <c r="C290" s="604" t="s">
        <v>1186</v>
      </c>
    </row>
    <row r="291" spans="1:3" ht="13.8" thickBot="1" x14ac:dyDescent="0.3">
      <c r="A291" s="105" t="s">
        <v>1616</v>
      </c>
      <c r="B291" s="327" t="s">
        <v>768</v>
      </c>
      <c r="C291" s="604" t="s">
        <v>768</v>
      </c>
    </row>
    <row r="292" spans="1:3" ht="26.4" x14ac:dyDescent="0.25">
      <c r="A292" s="105" t="s">
        <v>1616</v>
      </c>
      <c r="B292" s="298" t="s">
        <v>667</v>
      </c>
      <c r="C292" s="597" t="s">
        <v>667</v>
      </c>
    </row>
    <row r="293" spans="1:3" ht="31.2" thickBot="1" x14ac:dyDescent="0.3">
      <c r="A293" s="105" t="s">
        <v>1616</v>
      </c>
      <c r="B293" s="333" t="s">
        <v>742</v>
      </c>
      <c r="C293" s="603" t="s">
        <v>742</v>
      </c>
    </row>
    <row r="294" spans="1:3" x14ac:dyDescent="0.25">
      <c r="A294" s="105" t="s">
        <v>1616</v>
      </c>
      <c r="B294" s="298" t="s">
        <v>670</v>
      </c>
      <c r="C294" s="597" t="s">
        <v>1425</v>
      </c>
    </row>
    <row r="295" spans="1:3" ht="21" thickBot="1" x14ac:dyDescent="0.3">
      <c r="A295" s="105" t="s">
        <v>1616</v>
      </c>
      <c r="B295" s="330" t="s">
        <v>668</v>
      </c>
      <c r="C295" s="603" t="s">
        <v>668</v>
      </c>
    </row>
    <row r="296" spans="1:3" ht="13.8" thickBot="1" x14ac:dyDescent="0.3">
      <c r="A296" s="105" t="s">
        <v>1616</v>
      </c>
      <c r="B296" s="327" t="s">
        <v>769</v>
      </c>
      <c r="C296" s="604" t="s">
        <v>769</v>
      </c>
    </row>
    <row r="297" spans="1:3" ht="13.8" thickBot="1" x14ac:dyDescent="0.3">
      <c r="A297" s="105" t="s">
        <v>1616</v>
      </c>
      <c r="B297" s="327" t="s">
        <v>770</v>
      </c>
      <c r="C297" s="604" t="s">
        <v>770</v>
      </c>
    </row>
    <row r="298" spans="1:3" ht="13.8" thickBot="1" x14ac:dyDescent="0.3">
      <c r="A298" s="105" t="s">
        <v>1616</v>
      </c>
      <c r="B298" s="327" t="s">
        <v>771</v>
      </c>
      <c r="C298" s="604" t="s">
        <v>771</v>
      </c>
    </row>
    <row r="299" spans="1:3" ht="13.8" thickBot="1" x14ac:dyDescent="0.3">
      <c r="A299" s="105" t="s">
        <v>1616</v>
      </c>
      <c r="B299" s="327" t="s">
        <v>897</v>
      </c>
      <c r="C299" s="604" t="s">
        <v>897</v>
      </c>
    </row>
    <row r="300" spans="1:3" ht="26.4" x14ac:dyDescent="0.25">
      <c r="A300" s="105" t="s">
        <v>1616</v>
      </c>
      <c r="B300" s="298" t="s">
        <v>671</v>
      </c>
      <c r="C300" s="597" t="s">
        <v>1426</v>
      </c>
    </row>
    <row r="301" spans="1:3" ht="21" thickBot="1" x14ac:dyDescent="0.3">
      <c r="A301" s="105" t="s">
        <v>1616</v>
      </c>
      <c r="B301" s="330" t="s">
        <v>669</v>
      </c>
      <c r="C301" s="603" t="s">
        <v>669</v>
      </c>
    </row>
    <row r="302" spans="1:3" ht="13.8" thickBot="1" x14ac:dyDescent="0.3">
      <c r="A302" s="105" t="s">
        <v>1616</v>
      </c>
      <c r="B302" s="327" t="s">
        <v>266</v>
      </c>
      <c r="C302" s="604" t="s">
        <v>266</v>
      </c>
    </row>
    <row r="303" spans="1:3" ht="53.4" thickBot="1" x14ac:dyDescent="0.3">
      <c r="A303" s="105" t="s">
        <v>1616</v>
      </c>
      <c r="B303" s="298" t="s">
        <v>269</v>
      </c>
      <c r="C303" s="597" t="s">
        <v>269</v>
      </c>
    </row>
    <row r="304" spans="1:3" ht="13.8" thickBot="1" x14ac:dyDescent="0.3">
      <c r="A304" s="105" t="s">
        <v>1616</v>
      </c>
      <c r="B304" s="326" t="s">
        <v>773</v>
      </c>
      <c r="C304" s="604" t="s">
        <v>773</v>
      </c>
    </row>
    <row r="305" spans="1:3" ht="13.8" thickBot="1" x14ac:dyDescent="0.3">
      <c r="A305" s="105" t="s">
        <v>1616</v>
      </c>
      <c r="B305" s="327" t="s">
        <v>774</v>
      </c>
      <c r="C305" s="604" t="s">
        <v>774</v>
      </c>
    </row>
    <row r="306" spans="1:3" ht="13.8" thickBot="1" x14ac:dyDescent="0.3">
      <c r="A306" s="105" t="s">
        <v>1616</v>
      </c>
      <c r="B306" s="327" t="s">
        <v>267</v>
      </c>
      <c r="C306" s="604" t="s">
        <v>267</v>
      </c>
    </row>
    <row r="307" spans="1:3" ht="13.8" thickBot="1" x14ac:dyDescent="0.3">
      <c r="A307" s="105" t="s">
        <v>1616</v>
      </c>
      <c r="B307" s="327" t="s">
        <v>268</v>
      </c>
      <c r="C307" s="604" t="s">
        <v>268</v>
      </c>
    </row>
    <row r="308" spans="1:3" ht="21" x14ac:dyDescent="0.25">
      <c r="A308" s="105" t="s">
        <v>1616</v>
      </c>
      <c r="B308" s="303" t="s">
        <v>791</v>
      </c>
      <c r="C308" s="595" t="s">
        <v>1427</v>
      </c>
    </row>
    <row r="309" spans="1:3" ht="15.6" x14ac:dyDescent="0.25">
      <c r="A309" s="105" t="s">
        <v>1616</v>
      </c>
      <c r="B309" s="313" t="s">
        <v>777</v>
      </c>
      <c r="C309" s="600" t="s">
        <v>777</v>
      </c>
    </row>
    <row r="310" spans="1:3" ht="30.6" x14ac:dyDescent="0.25">
      <c r="A310" s="105" t="s">
        <v>1616</v>
      </c>
      <c r="B310" s="325" t="s">
        <v>274</v>
      </c>
      <c r="C310" s="603" t="s">
        <v>274</v>
      </c>
    </row>
    <row r="311" spans="1:3" ht="20.399999999999999" x14ac:dyDescent="0.25">
      <c r="A311" s="105" t="s">
        <v>1616</v>
      </c>
      <c r="B311" s="340" t="s">
        <v>879</v>
      </c>
      <c r="C311" s="605" t="s">
        <v>879</v>
      </c>
    </row>
    <row r="312" spans="1:3" ht="26.4" x14ac:dyDescent="0.25">
      <c r="A312" s="105" t="s">
        <v>1616</v>
      </c>
      <c r="B312" s="298" t="s">
        <v>275</v>
      </c>
      <c r="C312" s="597" t="s">
        <v>275</v>
      </c>
    </row>
    <row r="313" spans="1:3" ht="27" thickBot="1" x14ac:dyDescent="0.3">
      <c r="A313" s="105" t="s">
        <v>1616</v>
      </c>
      <c r="B313" s="298" t="s">
        <v>778</v>
      </c>
      <c r="C313" s="597" t="s">
        <v>778</v>
      </c>
    </row>
    <row r="314" spans="1:3" ht="13.8" thickBot="1" x14ac:dyDescent="0.3">
      <c r="A314" s="105" t="s">
        <v>1616</v>
      </c>
      <c r="B314" s="326" t="s">
        <v>792</v>
      </c>
      <c r="C314" s="604" t="s">
        <v>1428</v>
      </c>
    </row>
    <row r="315" spans="1:3" ht="26.4" x14ac:dyDescent="0.25">
      <c r="A315" s="105" t="s">
        <v>1616</v>
      </c>
      <c r="B315" s="298" t="s">
        <v>779</v>
      </c>
      <c r="C315" s="597" t="s">
        <v>779</v>
      </c>
    </row>
    <row r="316" spans="1:3" ht="14.4" x14ac:dyDescent="0.25">
      <c r="A316" s="105" t="s">
        <v>1616</v>
      </c>
      <c r="B316" s="318"/>
      <c r="C316" s="558"/>
    </row>
    <row r="317" spans="1:3" x14ac:dyDescent="0.25">
      <c r="A317" s="105" t="s">
        <v>1616</v>
      </c>
      <c r="B317" s="297" t="s">
        <v>891</v>
      </c>
      <c r="C317" s="596" t="s">
        <v>891</v>
      </c>
    </row>
    <row r="318" spans="1:3" ht="52.8" x14ac:dyDescent="0.25">
      <c r="A318" s="105" t="s">
        <v>1616</v>
      </c>
      <c r="B318" s="297" t="s">
        <v>270</v>
      </c>
      <c r="C318" s="596" t="s">
        <v>270</v>
      </c>
    </row>
    <row r="319" spans="1:3" ht="26.4" x14ac:dyDescent="0.25">
      <c r="A319" s="105" t="s">
        <v>1616</v>
      </c>
      <c r="B319" s="298" t="s">
        <v>677</v>
      </c>
      <c r="C319" s="597" t="s">
        <v>677</v>
      </c>
    </row>
    <row r="320" spans="1:3" ht="39.6" x14ac:dyDescent="0.25">
      <c r="A320" s="105" t="s">
        <v>1616</v>
      </c>
      <c r="B320" s="298" t="s">
        <v>880</v>
      </c>
      <c r="C320" s="597" t="s">
        <v>880</v>
      </c>
    </row>
    <row r="321" spans="1:3" ht="26.4" x14ac:dyDescent="0.25">
      <c r="A321" s="105" t="s">
        <v>1616</v>
      </c>
      <c r="B321" s="298" t="s">
        <v>675</v>
      </c>
      <c r="C321" s="597" t="s">
        <v>675</v>
      </c>
    </row>
    <row r="322" spans="1:3" ht="34.799999999999997" x14ac:dyDescent="0.25">
      <c r="A322" s="105" t="s">
        <v>1616</v>
      </c>
      <c r="B322" s="303" t="s">
        <v>7</v>
      </c>
      <c r="C322" s="595" t="s">
        <v>7</v>
      </c>
    </row>
    <row r="323" spans="1:3" x14ac:dyDescent="0.25">
      <c r="A323" s="105" t="s">
        <v>1616</v>
      </c>
      <c r="B323" s="310" t="s">
        <v>6</v>
      </c>
      <c r="C323" s="597" t="s">
        <v>6</v>
      </c>
    </row>
    <row r="324" spans="1:3" ht="20.399999999999999" x14ac:dyDescent="0.25">
      <c r="A324" s="105" t="s">
        <v>1616</v>
      </c>
      <c r="B324" s="314" t="s">
        <v>787</v>
      </c>
      <c r="C324" s="603" t="s">
        <v>787</v>
      </c>
    </row>
    <row r="325" spans="1:3" ht="13.8" thickBot="1" x14ac:dyDescent="0.3">
      <c r="A325" s="105" t="s">
        <v>1616</v>
      </c>
      <c r="B325" s="314" t="s">
        <v>553</v>
      </c>
      <c r="C325" s="603" t="s">
        <v>553</v>
      </c>
    </row>
    <row r="326" spans="1:3" ht="13.8" thickBot="1" x14ac:dyDescent="0.3">
      <c r="A326" s="105" t="s">
        <v>1616</v>
      </c>
      <c r="B326" s="326" t="s">
        <v>554</v>
      </c>
      <c r="C326" s="604" t="s">
        <v>554</v>
      </c>
    </row>
    <row r="327" spans="1:3" ht="13.8" thickBot="1" x14ac:dyDescent="0.3">
      <c r="A327" s="105" t="s">
        <v>1616</v>
      </c>
      <c r="B327" s="327" t="s">
        <v>555</v>
      </c>
      <c r="C327" s="604" t="s">
        <v>555</v>
      </c>
    </row>
    <row r="328" spans="1:3" ht="39.6" x14ac:dyDescent="0.25">
      <c r="A328" s="105" t="s">
        <v>1616</v>
      </c>
      <c r="B328" s="310" t="s">
        <v>881</v>
      </c>
      <c r="C328" s="597" t="s">
        <v>881</v>
      </c>
    </row>
    <row r="329" spans="1:3" ht="30.6" x14ac:dyDescent="0.25">
      <c r="A329" s="105" t="s">
        <v>1616</v>
      </c>
      <c r="B329" s="322" t="s">
        <v>10</v>
      </c>
      <c r="C329" s="603" t="s">
        <v>10</v>
      </c>
    </row>
    <row r="330" spans="1:3" ht="39.6" x14ac:dyDescent="0.25">
      <c r="A330" s="105" t="s">
        <v>1616</v>
      </c>
      <c r="B330" s="310" t="s">
        <v>81</v>
      </c>
      <c r="C330" s="597" t="s">
        <v>81</v>
      </c>
    </row>
    <row r="331" spans="1:3" ht="40.799999999999997" x14ac:dyDescent="0.25">
      <c r="A331" s="105" t="s">
        <v>1616</v>
      </c>
      <c r="B331" s="322" t="s">
        <v>276</v>
      </c>
      <c r="C331" s="603" t="s">
        <v>276</v>
      </c>
    </row>
    <row r="332" spans="1:3" ht="39.6" x14ac:dyDescent="0.25">
      <c r="A332" s="105" t="s">
        <v>1616</v>
      </c>
      <c r="B332" s="310" t="s">
        <v>82</v>
      </c>
      <c r="C332" s="597" t="s">
        <v>82</v>
      </c>
    </row>
    <row r="333" spans="1:3" ht="45.6" x14ac:dyDescent="0.25">
      <c r="A333" s="105" t="s">
        <v>1616</v>
      </c>
      <c r="B333" s="341" t="s">
        <v>882</v>
      </c>
      <c r="C333" s="602" t="s">
        <v>882</v>
      </c>
    </row>
    <row r="334" spans="1:3" ht="46.2" thickBot="1" x14ac:dyDescent="0.3">
      <c r="A334" s="105" t="s">
        <v>1616</v>
      </c>
      <c r="B334" s="341" t="s">
        <v>883</v>
      </c>
      <c r="C334" s="602" t="s">
        <v>883</v>
      </c>
    </row>
    <row r="335" spans="1:3" ht="13.8" thickBot="1" x14ac:dyDescent="0.3">
      <c r="A335" s="105" t="s">
        <v>1616</v>
      </c>
      <c r="B335" s="342" t="s">
        <v>884</v>
      </c>
      <c r="C335" s="609" t="s">
        <v>1429</v>
      </c>
    </row>
    <row r="336" spans="1:3" ht="13.8" thickBot="1" x14ac:dyDescent="0.3">
      <c r="A336" s="105" t="s">
        <v>1616</v>
      </c>
      <c r="B336" s="343" t="s">
        <v>885</v>
      </c>
      <c r="C336" s="609" t="s">
        <v>1430</v>
      </c>
    </row>
    <row r="337" spans="1:3" ht="13.8" thickBot="1" x14ac:dyDescent="0.3">
      <c r="A337" s="105" t="s">
        <v>1616</v>
      </c>
      <c r="B337" s="343" t="s">
        <v>886</v>
      </c>
      <c r="C337" s="609" t="s">
        <v>1431</v>
      </c>
    </row>
    <row r="338" spans="1:3" ht="13.8" thickBot="1" x14ac:dyDescent="0.3">
      <c r="A338" s="105" t="s">
        <v>1616</v>
      </c>
      <c r="B338" s="343" t="s">
        <v>1181</v>
      </c>
      <c r="C338" s="609" t="s">
        <v>1432</v>
      </c>
    </row>
    <row r="339" spans="1:3" ht="13.8" thickBot="1" x14ac:dyDescent="0.3">
      <c r="A339" s="105" t="s">
        <v>1616</v>
      </c>
      <c r="B339" s="344" t="s">
        <v>887</v>
      </c>
      <c r="C339" s="608" t="s">
        <v>1433</v>
      </c>
    </row>
    <row r="340" spans="1:3" x14ac:dyDescent="0.25">
      <c r="A340" s="105" t="s">
        <v>1616</v>
      </c>
      <c r="B340" s="345" t="s">
        <v>888</v>
      </c>
      <c r="C340" s="609" t="s">
        <v>1434</v>
      </c>
    </row>
    <row r="341" spans="1:3" ht="39.6" x14ac:dyDescent="0.25">
      <c r="A341" s="105" t="s">
        <v>1616</v>
      </c>
      <c r="B341" s="298" t="s">
        <v>167</v>
      </c>
      <c r="C341" s="597" t="s">
        <v>167</v>
      </c>
    </row>
    <row r="342" spans="1:3" ht="15.6" x14ac:dyDescent="0.25">
      <c r="A342" s="105" t="s">
        <v>1616</v>
      </c>
      <c r="B342" s="313" t="s">
        <v>235</v>
      </c>
      <c r="C342" s="600" t="s">
        <v>235</v>
      </c>
    </row>
    <row r="343" spans="1:3" x14ac:dyDescent="0.25">
      <c r="A343" s="105" t="s">
        <v>1616</v>
      </c>
      <c r="B343" s="310" t="s">
        <v>236</v>
      </c>
      <c r="C343" s="597" t="s">
        <v>236</v>
      </c>
    </row>
    <row r="344" spans="1:3" ht="20.399999999999999" x14ac:dyDescent="0.25">
      <c r="A344" s="105" t="s">
        <v>1616</v>
      </c>
      <c r="B344" s="322" t="s">
        <v>4</v>
      </c>
      <c r="C344" s="603" t="s">
        <v>4</v>
      </c>
    </row>
    <row r="345" spans="1:3" ht="26.4" x14ac:dyDescent="0.25">
      <c r="A345" s="105" t="s">
        <v>1616</v>
      </c>
      <c r="B345" s="310" t="s">
        <v>237</v>
      </c>
      <c r="C345" s="597" t="s">
        <v>237</v>
      </c>
    </row>
    <row r="346" spans="1:3" ht="20.399999999999999" x14ac:dyDescent="0.25">
      <c r="A346" s="105" t="s">
        <v>1616</v>
      </c>
      <c r="B346" s="322" t="s">
        <v>11</v>
      </c>
      <c r="C346" s="603" t="s">
        <v>11</v>
      </c>
    </row>
    <row r="347" spans="1:3" ht="26.4" x14ac:dyDescent="0.25">
      <c r="A347" s="105" t="s">
        <v>1616</v>
      </c>
      <c r="B347" s="310" t="s">
        <v>271</v>
      </c>
      <c r="C347" s="597" t="s">
        <v>271</v>
      </c>
    </row>
    <row r="348" spans="1:3" ht="30.6" x14ac:dyDescent="0.25">
      <c r="A348" s="105" t="s">
        <v>1616</v>
      </c>
      <c r="B348" s="322" t="s">
        <v>898</v>
      </c>
      <c r="C348" s="603" t="s">
        <v>898</v>
      </c>
    </row>
    <row r="349" spans="1:3" x14ac:dyDescent="0.25">
      <c r="A349" s="105" t="s">
        <v>1616</v>
      </c>
      <c r="B349" s="310" t="s">
        <v>238</v>
      </c>
      <c r="C349" s="597" t="s">
        <v>238</v>
      </c>
    </row>
    <row r="350" spans="1:3" ht="30.6" x14ac:dyDescent="0.25">
      <c r="A350" s="105" t="s">
        <v>1616</v>
      </c>
      <c r="B350" s="322" t="s">
        <v>899</v>
      </c>
      <c r="C350" s="603" t="s">
        <v>899</v>
      </c>
    </row>
    <row r="351" spans="1:3" x14ac:dyDescent="0.25">
      <c r="A351" s="105" t="s">
        <v>1616</v>
      </c>
      <c r="B351" s="310" t="s">
        <v>785</v>
      </c>
      <c r="C351" s="597" t="s">
        <v>785</v>
      </c>
    </row>
    <row r="352" spans="1:3" ht="20.399999999999999" x14ac:dyDescent="0.25">
      <c r="A352" s="105" t="s">
        <v>1616</v>
      </c>
      <c r="B352" s="322" t="s">
        <v>786</v>
      </c>
      <c r="C352" s="603" t="s">
        <v>786</v>
      </c>
    </row>
    <row r="353" spans="1:3" x14ac:dyDescent="0.25">
      <c r="A353" s="105" t="s">
        <v>1616</v>
      </c>
      <c r="B353" s="310" t="s">
        <v>239</v>
      </c>
      <c r="C353" s="597" t="s">
        <v>239</v>
      </c>
    </row>
    <row r="354" spans="1:3" ht="30.6" x14ac:dyDescent="0.25">
      <c r="A354" s="105" t="s">
        <v>1616</v>
      </c>
      <c r="B354" s="322" t="s">
        <v>971</v>
      </c>
      <c r="C354" s="603" t="s">
        <v>971</v>
      </c>
    </row>
    <row r="355" spans="1:3" ht="39.6" x14ac:dyDescent="0.25">
      <c r="A355" s="105" t="s">
        <v>1616</v>
      </c>
      <c r="B355" s="298" t="s">
        <v>2</v>
      </c>
      <c r="C355" s="597" t="s">
        <v>1435</v>
      </c>
    </row>
    <row r="356" spans="1:3" ht="26.4" x14ac:dyDescent="0.25">
      <c r="A356" s="105" t="s">
        <v>1616</v>
      </c>
      <c r="B356" s="298" t="s">
        <v>1182</v>
      </c>
      <c r="C356" s="597" t="s">
        <v>1393</v>
      </c>
    </row>
    <row r="357" spans="1:3" ht="39.6" x14ac:dyDescent="0.25">
      <c r="A357" s="105" t="s">
        <v>1616</v>
      </c>
      <c r="B357" s="298" t="s">
        <v>3</v>
      </c>
      <c r="C357" s="597" t="s">
        <v>3</v>
      </c>
    </row>
    <row r="358" spans="1:3" ht="27" thickBot="1" x14ac:dyDescent="0.3">
      <c r="A358" s="105" t="s">
        <v>1616</v>
      </c>
      <c r="B358" s="310" t="s">
        <v>230</v>
      </c>
      <c r="C358" s="597" t="s">
        <v>230</v>
      </c>
    </row>
    <row r="359" spans="1:3" ht="13.8" thickBot="1" x14ac:dyDescent="0.3">
      <c r="A359" s="105" t="s">
        <v>1616</v>
      </c>
      <c r="B359" s="326" t="s">
        <v>231</v>
      </c>
      <c r="C359" s="604" t="s">
        <v>231</v>
      </c>
    </row>
    <row r="360" spans="1:3" ht="13.8" thickBot="1" x14ac:dyDescent="0.3">
      <c r="A360" s="105" t="s">
        <v>1616</v>
      </c>
      <c r="B360" s="327" t="s">
        <v>232</v>
      </c>
      <c r="C360" s="604" t="s">
        <v>232</v>
      </c>
    </row>
    <row r="361" spans="1:3" ht="39.6" x14ac:dyDescent="0.25">
      <c r="A361" s="105" t="s">
        <v>1616</v>
      </c>
      <c r="B361" s="310" t="s">
        <v>251</v>
      </c>
      <c r="C361" s="597" t="s">
        <v>251</v>
      </c>
    </row>
    <row r="362" spans="1:3" ht="30.6" x14ac:dyDescent="0.25">
      <c r="A362" s="105" t="s">
        <v>1616</v>
      </c>
      <c r="B362" s="314" t="s">
        <v>141</v>
      </c>
      <c r="C362" s="603" t="s">
        <v>141</v>
      </c>
    </row>
    <row r="363" spans="1:3" ht="13.8" thickBot="1" x14ac:dyDescent="0.3">
      <c r="A363" s="105" t="s">
        <v>1616</v>
      </c>
      <c r="B363" s="314" t="s">
        <v>240</v>
      </c>
      <c r="C363" s="603" t="s">
        <v>240</v>
      </c>
    </row>
    <row r="364" spans="1:3" ht="13.8" thickBot="1" x14ac:dyDescent="0.3">
      <c r="A364" s="105" t="s">
        <v>1616</v>
      </c>
      <c r="B364" s="326" t="s">
        <v>243</v>
      </c>
      <c r="C364" s="604" t="s">
        <v>243</v>
      </c>
    </row>
    <row r="365" spans="1:3" ht="13.8" thickBot="1" x14ac:dyDescent="0.3">
      <c r="A365" s="105" t="s">
        <v>1616</v>
      </c>
      <c r="B365" s="327" t="s">
        <v>241</v>
      </c>
      <c r="C365" s="604" t="s">
        <v>241</v>
      </c>
    </row>
    <row r="366" spans="1:3" ht="15.6" x14ac:dyDescent="0.25">
      <c r="A366" s="105">
        <v>365</v>
      </c>
      <c r="B366" s="313" t="s">
        <v>2164</v>
      </c>
      <c r="C366" s="600" t="s">
        <v>176</v>
      </c>
    </row>
    <row r="367" spans="1:3" x14ac:dyDescent="0.25">
      <c r="A367" s="105">
        <v>366</v>
      </c>
      <c r="B367" s="298" t="s">
        <v>2165</v>
      </c>
      <c r="C367" s="597" t="s">
        <v>177</v>
      </c>
    </row>
    <row r="368" spans="1:3" x14ac:dyDescent="0.25">
      <c r="A368" s="105">
        <v>367</v>
      </c>
      <c r="B368" s="346" t="s">
        <v>2363</v>
      </c>
      <c r="C368" s="596" t="s">
        <v>287</v>
      </c>
    </row>
    <row r="369" spans="1:3" x14ac:dyDescent="0.25">
      <c r="A369" s="105">
        <v>368</v>
      </c>
      <c r="B369" s="346" t="s">
        <v>292</v>
      </c>
      <c r="C369" s="596" t="s">
        <v>292</v>
      </c>
    </row>
    <row r="370" spans="1:3" x14ac:dyDescent="0.25">
      <c r="A370" s="105">
        <v>369</v>
      </c>
      <c r="B370" s="346" t="s">
        <v>2101</v>
      </c>
      <c r="C370" s="596" t="s">
        <v>294</v>
      </c>
    </row>
    <row r="371" spans="1:3" x14ac:dyDescent="0.25">
      <c r="A371" s="105">
        <v>370</v>
      </c>
      <c r="B371" s="346" t="s">
        <v>2102</v>
      </c>
      <c r="C371" s="596" t="s">
        <v>297</v>
      </c>
    </row>
    <row r="372" spans="1:3" x14ac:dyDescent="0.25">
      <c r="A372" s="105">
        <v>371</v>
      </c>
      <c r="B372" s="346" t="s">
        <v>2146</v>
      </c>
      <c r="C372" s="596" t="s">
        <v>463</v>
      </c>
    </row>
    <row r="373" spans="1:3" x14ac:dyDescent="0.25">
      <c r="A373" s="105">
        <v>372</v>
      </c>
      <c r="B373" s="346" t="s">
        <v>2103</v>
      </c>
      <c r="C373" s="596" t="s">
        <v>299</v>
      </c>
    </row>
    <row r="374" spans="1:3" x14ac:dyDescent="0.25">
      <c r="A374" s="105">
        <v>373</v>
      </c>
      <c r="B374" s="346" t="s">
        <v>2104</v>
      </c>
      <c r="C374" s="596" t="s">
        <v>1446</v>
      </c>
    </row>
    <row r="375" spans="1:3" x14ac:dyDescent="0.25">
      <c r="A375" s="105">
        <v>374</v>
      </c>
      <c r="B375" s="346" t="s">
        <v>2105</v>
      </c>
      <c r="C375" s="596" t="s">
        <v>304</v>
      </c>
    </row>
    <row r="376" spans="1:3" x14ac:dyDescent="0.25">
      <c r="A376" s="105">
        <v>375</v>
      </c>
      <c r="B376" s="346" t="s">
        <v>307</v>
      </c>
      <c r="C376" s="596" t="s">
        <v>307</v>
      </c>
    </row>
    <row r="377" spans="1:3" x14ac:dyDescent="0.25">
      <c r="A377" s="105">
        <v>376</v>
      </c>
      <c r="B377" s="346" t="s">
        <v>2106</v>
      </c>
      <c r="C377" s="596" t="s">
        <v>309</v>
      </c>
    </row>
    <row r="378" spans="1:3" x14ac:dyDescent="0.25">
      <c r="A378" s="105">
        <v>377</v>
      </c>
      <c r="B378" s="346" t="s">
        <v>2107</v>
      </c>
      <c r="C378" s="596" t="s">
        <v>311</v>
      </c>
    </row>
    <row r="379" spans="1:3" x14ac:dyDescent="0.25">
      <c r="A379" s="105">
        <v>378</v>
      </c>
      <c r="B379" s="346" t="s">
        <v>2108</v>
      </c>
      <c r="C379" s="596" t="s">
        <v>314</v>
      </c>
    </row>
    <row r="380" spans="1:3" x14ac:dyDescent="0.25">
      <c r="A380" s="105">
        <v>379</v>
      </c>
      <c r="B380" s="346" t="s">
        <v>2109</v>
      </c>
      <c r="C380" s="596" t="s">
        <v>316</v>
      </c>
    </row>
    <row r="381" spans="1:3" x14ac:dyDescent="0.25">
      <c r="A381" s="105">
        <v>380</v>
      </c>
      <c r="B381" s="346" t="s">
        <v>2110</v>
      </c>
      <c r="C381" s="596" t="s">
        <v>318</v>
      </c>
    </row>
    <row r="382" spans="1:3" x14ac:dyDescent="0.25">
      <c r="A382" s="105">
        <v>381</v>
      </c>
      <c r="B382" s="346" t="s">
        <v>2111</v>
      </c>
      <c r="C382" s="596" t="s">
        <v>521</v>
      </c>
    </row>
    <row r="383" spans="1:3" x14ac:dyDescent="0.25">
      <c r="A383" s="105">
        <v>382</v>
      </c>
      <c r="B383" s="346" t="s">
        <v>2112</v>
      </c>
      <c r="C383" s="596" t="s">
        <v>320</v>
      </c>
    </row>
    <row r="384" spans="1:3" x14ac:dyDescent="0.25">
      <c r="A384" s="105">
        <v>383</v>
      </c>
      <c r="B384" s="346" t="s">
        <v>2113</v>
      </c>
      <c r="C384" s="596" t="s">
        <v>322</v>
      </c>
    </row>
    <row r="385" spans="1:3" x14ac:dyDescent="0.25">
      <c r="A385" s="105">
        <v>384</v>
      </c>
      <c r="B385" s="346" t="s">
        <v>2114</v>
      </c>
      <c r="C385" s="596" t="s">
        <v>324</v>
      </c>
    </row>
    <row r="386" spans="1:3" x14ac:dyDescent="0.25">
      <c r="A386" s="105">
        <v>385</v>
      </c>
      <c r="B386" s="346" t="s">
        <v>541</v>
      </c>
      <c r="C386" s="596" t="s">
        <v>541</v>
      </c>
    </row>
    <row r="387" spans="1:3" x14ac:dyDescent="0.25">
      <c r="A387" s="105">
        <v>386</v>
      </c>
      <c r="B387" s="346" t="s">
        <v>2115</v>
      </c>
      <c r="C387" s="596" t="s">
        <v>326</v>
      </c>
    </row>
    <row r="388" spans="1:3" x14ac:dyDescent="0.25">
      <c r="A388" s="105">
        <v>387</v>
      </c>
      <c r="B388" s="346" t="s">
        <v>2116</v>
      </c>
      <c r="C388" s="596" t="s">
        <v>328</v>
      </c>
    </row>
    <row r="389" spans="1:3" x14ac:dyDescent="0.25">
      <c r="A389" s="105">
        <v>388</v>
      </c>
      <c r="B389" s="346" t="s">
        <v>330</v>
      </c>
      <c r="C389" s="596" t="s">
        <v>330</v>
      </c>
    </row>
    <row r="390" spans="1:3" x14ac:dyDescent="0.25">
      <c r="A390" s="105">
        <v>389</v>
      </c>
      <c r="B390" s="346" t="s">
        <v>2117</v>
      </c>
      <c r="C390" s="596" t="s">
        <v>333</v>
      </c>
    </row>
    <row r="391" spans="1:3" x14ac:dyDescent="0.25">
      <c r="A391" s="105">
        <v>390</v>
      </c>
      <c r="B391" s="346" t="s">
        <v>2118</v>
      </c>
      <c r="C391" s="596" t="s">
        <v>577</v>
      </c>
    </row>
    <row r="392" spans="1:3" x14ac:dyDescent="0.25">
      <c r="A392" s="105">
        <v>391</v>
      </c>
      <c r="B392" s="346" t="s">
        <v>2119</v>
      </c>
      <c r="C392" s="596" t="s">
        <v>336</v>
      </c>
    </row>
    <row r="393" spans="1:3" x14ac:dyDescent="0.25">
      <c r="A393" s="105">
        <v>392</v>
      </c>
      <c r="B393" s="346" t="s">
        <v>2120</v>
      </c>
      <c r="C393" s="596" t="s">
        <v>340</v>
      </c>
    </row>
    <row r="394" spans="1:3" x14ac:dyDescent="0.25">
      <c r="A394" s="105">
        <v>393</v>
      </c>
      <c r="B394" s="346" t="s">
        <v>2121</v>
      </c>
      <c r="C394" s="596" t="s">
        <v>343</v>
      </c>
    </row>
    <row r="395" spans="1:3" x14ac:dyDescent="0.25">
      <c r="A395" s="105">
        <v>394</v>
      </c>
      <c r="B395" s="346" t="s">
        <v>2122</v>
      </c>
      <c r="C395" s="596" t="s">
        <v>346</v>
      </c>
    </row>
    <row r="396" spans="1:3" x14ac:dyDescent="0.25">
      <c r="A396" s="105">
        <v>395</v>
      </c>
      <c r="B396" s="346" t="s">
        <v>2123</v>
      </c>
      <c r="C396" s="596" t="s">
        <v>348</v>
      </c>
    </row>
    <row r="397" spans="1:3" x14ac:dyDescent="0.25">
      <c r="A397" s="105">
        <v>396</v>
      </c>
      <c r="B397" s="346" t="s">
        <v>2124</v>
      </c>
      <c r="C397" s="596" t="s">
        <v>351</v>
      </c>
    </row>
    <row r="398" spans="1:3" x14ac:dyDescent="0.25">
      <c r="A398" s="105">
        <v>397</v>
      </c>
      <c r="B398" s="346" t="s">
        <v>2125</v>
      </c>
      <c r="C398" s="596" t="s">
        <v>353</v>
      </c>
    </row>
    <row r="399" spans="1:3" s="109" customFormat="1" ht="13.8" thickBot="1" x14ac:dyDescent="0.3">
      <c r="A399" s="105">
        <v>398</v>
      </c>
      <c r="B399" s="347" t="s">
        <v>2128</v>
      </c>
      <c r="C399" s="596" t="s">
        <v>360</v>
      </c>
    </row>
    <row r="400" spans="1:3" x14ac:dyDescent="0.25">
      <c r="A400" s="108">
        <v>399</v>
      </c>
      <c r="B400" s="346" t="s">
        <v>2252</v>
      </c>
      <c r="C400" s="596" t="s">
        <v>363</v>
      </c>
    </row>
    <row r="401" spans="1:3" x14ac:dyDescent="0.25">
      <c r="A401" s="105">
        <v>400</v>
      </c>
      <c r="B401" s="346" t="s">
        <v>366</v>
      </c>
      <c r="C401" s="596" t="s">
        <v>366</v>
      </c>
    </row>
    <row r="402" spans="1:3" x14ac:dyDescent="0.25">
      <c r="A402" s="105">
        <v>401</v>
      </c>
      <c r="B402" s="346" t="s">
        <v>2253</v>
      </c>
      <c r="C402" s="596" t="s">
        <v>367</v>
      </c>
    </row>
    <row r="403" spans="1:3" x14ac:dyDescent="0.25">
      <c r="A403" s="105">
        <v>402</v>
      </c>
      <c r="B403" s="346" t="s">
        <v>369</v>
      </c>
      <c r="C403" s="596" t="s">
        <v>369</v>
      </c>
    </row>
    <row r="404" spans="1:3" x14ac:dyDescent="0.25">
      <c r="A404" s="105">
        <v>403</v>
      </c>
      <c r="B404" s="346" t="s">
        <v>371</v>
      </c>
      <c r="C404" s="596" t="s">
        <v>371</v>
      </c>
    </row>
    <row r="405" spans="1:3" x14ac:dyDescent="0.25">
      <c r="A405" s="105">
        <v>404</v>
      </c>
      <c r="B405" s="346" t="s">
        <v>373</v>
      </c>
      <c r="C405" s="596" t="s">
        <v>373</v>
      </c>
    </row>
    <row r="406" spans="1:3" x14ac:dyDescent="0.25">
      <c r="A406" s="105">
        <v>405</v>
      </c>
      <c r="B406" s="346" t="s">
        <v>375</v>
      </c>
      <c r="C406" s="596" t="s">
        <v>375</v>
      </c>
    </row>
    <row r="407" spans="1:3" x14ac:dyDescent="0.25">
      <c r="A407" s="105">
        <v>406</v>
      </c>
      <c r="B407" s="346" t="s">
        <v>2254</v>
      </c>
      <c r="C407" s="596" t="s">
        <v>378</v>
      </c>
    </row>
    <row r="408" spans="1:3" x14ac:dyDescent="0.25">
      <c r="A408" s="105">
        <v>407</v>
      </c>
      <c r="B408" s="346" t="s">
        <v>2255</v>
      </c>
      <c r="C408" s="596" t="s">
        <v>380</v>
      </c>
    </row>
    <row r="409" spans="1:3" x14ac:dyDescent="0.25">
      <c r="A409" s="105">
        <v>408</v>
      </c>
      <c r="B409" s="346" t="s">
        <v>382</v>
      </c>
      <c r="C409" s="596" t="s">
        <v>382</v>
      </c>
    </row>
    <row r="410" spans="1:3" x14ac:dyDescent="0.25">
      <c r="A410" s="105">
        <v>409</v>
      </c>
      <c r="B410" s="346" t="s">
        <v>384</v>
      </c>
      <c r="C410" s="596" t="s">
        <v>384</v>
      </c>
    </row>
    <row r="411" spans="1:3" x14ac:dyDescent="0.25">
      <c r="A411" s="105">
        <v>410</v>
      </c>
      <c r="B411" s="346" t="s">
        <v>386</v>
      </c>
      <c r="C411" s="596" t="s">
        <v>386</v>
      </c>
    </row>
    <row r="412" spans="1:3" x14ac:dyDescent="0.25">
      <c r="A412" s="105">
        <v>411</v>
      </c>
      <c r="B412" s="346" t="s">
        <v>2256</v>
      </c>
      <c r="C412" s="596" t="s">
        <v>391</v>
      </c>
    </row>
    <row r="413" spans="1:3" x14ac:dyDescent="0.25">
      <c r="A413" s="105">
        <v>412</v>
      </c>
      <c r="B413" s="346" t="s">
        <v>2257</v>
      </c>
      <c r="C413" s="596" t="s">
        <v>394</v>
      </c>
    </row>
    <row r="414" spans="1:3" x14ac:dyDescent="0.25">
      <c r="A414" s="105">
        <v>413</v>
      </c>
      <c r="B414" s="346" t="s">
        <v>2258</v>
      </c>
      <c r="C414" s="596" t="s">
        <v>396</v>
      </c>
    </row>
    <row r="415" spans="1:3" x14ac:dyDescent="0.25">
      <c r="A415" s="105">
        <v>414</v>
      </c>
      <c r="B415" s="346" t="s">
        <v>2259</v>
      </c>
      <c r="C415" s="596" t="s">
        <v>398</v>
      </c>
    </row>
    <row r="416" spans="1:3" x14ac:dyDescent="0.25">
      <c r="A416" s="105">
        <v>415</v>
      </c>
      <c r="B416" s="346" t="s">
        <v>400</v>
      </c>
      <c r="C416" s="596" t="s">
        <v>400</v>
      </c>
    </row>
    <row r="417" spans="1:3" x14ac:dyDescent="0.25">
      <c r="A417" s="105">
        <v>416</v>
      </c>
      <c r="B417" s="346" t="s">
        <v>2260</v>
      </c>
      <c r="C417" s="596" t="s">
        <v>402</v>
      </c>
    </row>
    <row r="418" spans="1:3" x14ac:dyDescent="0.25">
      <c r="A418" s="105">
        <v>417</v>
      </c>
      <c r="B418" s="346" t="s">
        <v>405</v>
      </c>
      <c r="C418" s="596" t="s">
        <v>405</v>
      </c>
    </row>
    <row r="419" spans="1:3" x14ac:dyDescent="0.25">
      <c r="A419" s="105">
        <v>418</v>
      </c>
      <c r="B419" s="346" t="s">
        <v>407</v>
      </c>
      <c r="C419" s="596" t="s">
        <v>407</v>
      </c>
    </row>
    <row r="420" spans="1:3" x14ac:dyDescent="0.25">
      <c r="A420" s="105">
        <v>419</v>
      </c>
      <c r="B420" s="346" t="s">
        <v>409</v>
      </c>
      <c r="C420" s="596" t="s">
        <v>409</v>
      </c>
    </row>
    <row r="421" spans="1:3" x14ac:dyDescent="0.25">
      <c r="A421" s="105">
        <v>420</v>
      </c>
      <c r="B421" s="346" t="s">
        <v>411</v>
      </c>
      <c r="C421" s="596" t="s">
        <v>411</v>
      </c>
    </row>
    <row r="422" spans="1:3" ht="14.4" x14ac:dyDescent="0.25">
      <c r="A422" s="105">
        <v>421</v>
      </c>
      <c r="B422" s="348" t="s">
        <v>2261</v>
      </c>
      <c r="C422" s="558" t="s">
        <v>904</v>
      </c>
    </row>
    <row r="423" spans="1:3" x14ac:dyDescent="0.25">
      <c r="A423" s="105">
        <v>422</v>
      </c>
      <c r="B423" s="346" t="s">
        <v>2262</v>
      </c>
      <c r="C423" s="596" t="s">
        <v>414</v>
      </c>
    </row>
    <row r="424" spans="1:3" x14ac:dyDescent="0.25">
      <c r="A424" s="105">
        <v>423</v>
      </c>
      <c r="B424" s="346" t="s">
        <v>416</v>
      </c>
      <c r="C424" s="596" t="s">
        <v>416</v>
      </c>
    </row>
    <row r="425" spans="1:3" x14ac:dyDescent="0.25">
      <c r="A425" s="105">
        <v>424</v>
      </c>
      <c r="B425" s="346" t="s">
        <v>2263</v>
      </c>
      <c r="C425" s="596" t="s">
        <v>418</v>
      </c>
    </row>
    <row r="426" spans="1:3" ht="14.4" x14ac:dyDescent="0.25">
      <c r="A426" s="105">
        <v>425</v>
      </c>
      <c r="B426" s="348" t="s">
        <v>905</v>
      </c>
      <c r="C426" s="558" t="s">
        <v>905</v>
      </c>
    </row>
    <row r="427" spans="1:3" x14ac:dyDescent="0.25">
      <c r="A427" s="105">
        <v>426</v>
      </c>
      <c r="B427" s="346" t="s">
        <v>2264</v>
      </c>
      <c r="C427" s="596" t="s">
        <v>421</v>
      </c>
    </row>
    <row r="428" spans="1:3" x14ac:dyDescent="0.25">
      <c r="A428" s="105">
        <v>427</v>
      </c>
      <c r="B428" s="346" t="s">
        <v>424</v>
      </c>
      <c r="C428" s="596" t="s">
        <v>424</v>
      </c>
    </row>
    <row r="429" spans="1:3" x14ac:dyDescent="0.25">
      <c r="A429" s="105">
        <v>428</v>
      </c>
      <c r="B429" s="346" t="s">
        <v>426</v>
      </c>
      <c r="C429" s="596" t="s">
        <v>426</v>
      </c>
    </row>
    <row r="430" spans="1:3" x14ac:dyDescent="0.25">
      <c r="A430" s="105">
        <v>429</v>
      </c>
      <c r="B430" s="346" t="s">
        <v>2265</v>
      </c>
      <c r="C430" s="596" t="s">
        <v>428</v>
      </c>
    </row>
    <row r="431" spans="1:3" x14ac:dyDescent="0.25">
      <c r="A431" s="105">
        <v>430</v>
      </c>
      <c r="B431" s="346" t="s">
        <v>2266</v>
      </c>
      <c r="C431" s="596" t="s">
        <v>430</v>
      </c>
    </row>
    <row r="432" spans="1:3" x14ac:dyDescent="0.25">
      <c r="A432" s="105">
        <v>431</v>
      </c>
      <c r="B432" s="346" t="s">
        <v>2267</v>
      </c>
      <c r="C432" s="596" t="s">
        <v>432</v>
      </c>
    </row>
    <row r="433" spans="1:3" x14ac:dyDescent="0.25">
      <c r="A433" s="105">
        <v>432</v>
      </c>
      <c r="B433" s="346" t="s">
        <v>2268</v>
      </c>
      <c r="C433" s="596" t="s">
        <v>434</v>
      </c>
    </row>
    <row r="434" spans="1:3" x14ac:dyDescent="0.25">
      <c r="A434" s="105">
        <v>433</v>
      </c>
      <c r="B434" s="346" t="s">
        <v>436</v>
      </c>
      <c r="C434" s="596" t="s">
        <v>436</v>
      </c>
    </row>
    <row r="435" spans="1:3" x14ac:dyDescent="0.25">
      <c r="A435" s="105">
        <v>434</v>
      </c>
      <c r="B435" s="346" t="s">
        <v>2269</v>
      </c>
      <c r="C435" s="596" t="s">
        <v>438</v>
      </c>
    </row>
    <row r="436" spans="1:3" x14ac:dyDescent="0.25">
      <c r="A436" s="105">
        <v>435</v>
      </c>
      <c r="B436" s="346" t="s">
        <v>2270</v>
      </c>
      <c r="C436" s="596" t="s">
        <v>440</v>
      </c>
    </row>
    <row r="437" spans="1:3" x14ac:dyDescent="0.25">
      <c r="A437" s="105">
        <v>436</v>
      </c>
      <c r="B437" s="346" t="s">
        <v>442</v>
      </c>
      <c r="C437" s="596" t="s">
        <v>442</v>
      </c>
    </row>
    <row r="438" spans="1:3" x14ac:dyDescent="0.25">
      <c r="A438" s="105">
        <v>437</v>
      </c>
      <c r="B438" s="346" t="s">
        <v>444</v>
      </c>
      <c r="C438" s="596" t="s">
        <v>444</v>
      </c>
    </row>
    <row r="439" spans="1:3" x14ac:dyDescent="0.25">
      <c r="A439" s="105">
        <v>438</v>
      </c>
      <c r="B439" s="346" t="s">
        <v>2271</v>
      </c>
      <c r="C439" s="596" t="s">
        <v>446</v>
      </c>
    </row>
    <row r="440" spans="1:3" ht="14.4" x14ac:dyDescent="0.25">
      <c r="A440" s="105">
        <v>439</v>
      </c>
      <c r="B440" s="348" t="s">
        <v>970</v>
      </c>
      <c r="C440" s="558" t="s">
        <v>970</v>
      </c>
    </row>
    <row r="441" spans="1:3" ht="14.4" x14ac:dyDescent="0.25">
      <c r="A441" s="105">
        <v>440</v>
      </c>
      <c r="B441" s="348" t="s">
        <v>906</v>
      </c>
      <c r="C441" s="558" t="s">
        <v>906</v>
      </c>
    </row>
    <row r="442" spans="1:3" x14ac:dyDescent="0.25">
      <c r="A442" s="105">
        <v>441</v>
      </c>
      <c r="B442" s="346" t="s">
        <v>2272</v>
      </c>
      <c r="C442" s="596" t="s">
        <v>451</v>
      </c>
    </row>
    <row r="443" spans="1:3" x14ac:dyDescent="0.25">
      <c r="A443" s="105">
        <v>442</v>
      </c>
      <c r="B443" s="346" t="s">
        <v>2273</v>
      </c>
      <c r="C443" s="596" t="s">
        <v>453</v>
      </c>
    </row>
    <row r="444" spans="1:3" x14ac:dyDescent="0.25">
      <c r="A444" s="105">
        <v>443</v>
      </c>
      <c r="B444" s="346" t="s">
        <v>2274</v>
      </c>
      <c r="C444" s="596" t="s">
        <v>455</v>
      </c>
    </row>
    <row r="445" spans="1:3" x14ac:dyDescent="0.25">
      <c r="A445" s="105">
        <v>444</v>
      </c>
      <c r="B445" s="346" t="s">
        <v>2275</v>
      </c>
      <c r="C445" s="596" t="s">
        <v>457</v>
      </c>
    </row>
    <row r="446" spans="1:3" x14ac:dyDescent="0.25">
      <c r="A446" s="105">
        <v>445</v>
      </c>
      <c r="B446" s="346" t="s">
        <v>2276</v>
      </c>
      <c r="C446" s="596" t="s">
        <v>459</v>
      </c>
    </row>
    <row r="447" spans="1:3" x14ac:dyDescent="0.25">
      <c r="A447" s="105">
        <v>446</v>
      </c>
      <c r="B447" s="346" t="s">
        <v>2277</v>
      </c>
      <c r="C447" s="596" t="s">
        <v>461</v>
      </c>
    </row>
    <row r="448" spans="1:3" x14ac:dyDescent="0.25">
      <c r="A448" s="105">
        <v>447</v>
      </c>
      <c r="B448" s="346" t="s">
        <v>2278</v>
      </c>
      <c r="C448" s="596" t="s">
        <v>465</v>
      </c>
    </row>
    <row r="449" spans="1:3" ht="14.4" x14ac:dyDescent="0.25">
      <c r="A449" s="105">
        <v>448</v>
      </c>
      <c r="B449" s="348" t="s">
        <v>2279</v>
      </c>
      <c r="C449" s="558" t="s">
        <v>907</v>
      </c>
    </row>
    <row r="450" spans="1:3" ht="14.4" x14ac:dyDescent="0.25">
      <c r="A450" s="105">
        <v>449</v>
      </c>
      <c r="B450" s="348" t="s">
        <v>2280</v>
      </c>
      <c r="C450" s="558" t="s">
        <v>908</v>
      </c>
    </row>
    <row r="451" spans="1:3" x14ac:dyDescent="0.25">
      <c r="A451" s="105">
        <v>450</v>
      </c>
      <c r="B451" s="346" t="s">
        <v>2281</v>
      </c>
      <c r="C451" s="596" t="s">
        <v>472</v>
      </c>
    </row>
    <row r="452" spans="1:3" x14ac:dyDescent="0.25">
      <c r="A452" s="105">
        <v>451</v>
      </c>
      <c r="B452" s="346" t="s">
        <v>2282</v>
      </c>
      <c r="C452" s="596" t="s">
        <v>474</v>
      </c>
    </row>
    <row r="453" spans="1:3" x14ac:dyDescent="0.25">
      <c r="A453" s="105">
        <v>452</v>
      </c>
      <c r="B453" s="346" t="s">
        <v>2283</v>
      </c>
      <c r="C453" s="596" t="s">
        <v>476</v>
      </c>
    </row>
    <row r="454" spans="1:3" x14ac:dyDescent="0.25">
      <c r="A454" s="105">
        <v>453</v>
      </c>
      <c r="B454" s="346" t="s">
        <v>2284</v>
      </c>
      <c r="C454" s="596" t="s">
        <v>478</v>
      </c>
    </row>
    <row r="455" spans="1:3" x14ac:dyDescent="0.25">
      <c r="A455" s="105">
        <v>454</v>
      </c>
      <c r="B455" s="346" t="s">
        <v>2285</v>
      </c>
      <c r="C455" s="596" t="s">
        <v>480</v>
      </c>
    </row>
    <row r="456" spans="1:3" x14ac:dyDescent="0.25">
      <c r="A456" s="105">
        <v>455</v>
      </c>
      <c r="B456" s="346" t="s">
        <v>2286</v>
      </c>
      <c r="C456" s="596" t="s">
        <v>482</v>
      </c>
    </row>
    <row r="457" spans="1:3" x14ac:dyDescent="0.25">
      <c r="A457" s="105">
        <v>456</v>
      </c>
      <c r="B457" s="346" t="s">
        <v>2287</v>
      </c>
      <c r="C457" s="596" t="s">
        <v>484</v>
      </c>
    </row>
    <row r="458" spans="1:3" x14ac:dyDescent="0.25">
      <c r="A458" s="105">
        <v>457</v>
      </c>
      <c r="B458" s="346" t="s">
        <v>2288</v>
      </c>
      <c r="C458" s="596" t="s">
        <v>486</v>
      </c>
    </row>
    <row r="459" spans="1:3" x14ac:dyDescent="0.25">
      <c r="A459" s="105">
        <v>458</v>
      </c>
      <c r="B459" s="346" t="s">
        <v>2289</v>
      </c>
      <c r="C459" s="596" t="s">
        <v>489</v>
      </c>
    </row>
    <row r="460" spans="1:3" ht="14.4" x14ac:dyDescent="0.25">
      <c r="A460" s="105">
        <v>459</v>
      </c>
      <c r="B460" s="348" t="s">
        <v>909</v>
      </c>
      <c r="C460" s="558" t="s">
        <v>909</v>
      </c>
    </row>
    <row r="461" spans="1:3" x14ac:dyDescent="0.25">
      <c r="A461" s="105">
        <v>460</v>
      </c>
      <c r="B461" s="346" t="s">
        <v>492</v>
      </c>
      <c r="C461" s="596" t="s">
        <v>492</v>
      </c>
    </row>
    <row r="462" spans="1:3" x14ac:dyDescent="0.25">
      <c r="A462" s="105">
        <v>461</v>
      </c>
      <c r="B462" s="346" t="s">
        <v>2290</v>
      </c>
      <c r="C462" s="596" t="s">
        <v>494</v>
      </c>
    </row>
    <row r="463" spans="1:3" x14ac:dyDescent="0.25">
      <c r="A463" s="105" t="s">
        <v>1616</v>
      </c>
      <c r="B463" s="346" t="s">
        <v>499</v>
      </c>
      <c r="C463" s="596" t="s">
        <v>499</v>
      </c>
    </row>
    <row r="464" spans="1:3" x14ac:dyDescent="0.25">
      <c r="A464" s="105">
        <v>463</v>
      </c>
      <c r="B464" s="346" t="s">
        <v>501</v>
      </c>
      <c r="C464" s="596" t="s">
        <v>501</v>
      </c>
    </row>
    <row r="465" spans="1:3" x14ac:dyDescent="0.25">
      <c r="A465" s="105">
        <v>464</v>
      </c>
      <c r="B465" s="346" t="s">
        <v>503</v>
      </c>
      <c r="C465" s="596" t="s">
        <v>503</v>
      </c>
    </row>
    <row r="466" spans="1:3" x14ac:dyDescent="0.25">
      <c r="A466" s="105">
        <v>465</v>
      </c>
      <c r="B466" s="346" t="s">
        <v>505</v>
      </c>
      <c r="C466" s="596" t="s">
        <v>505</v>
      </c>
    </row>
    <row r="467" spans="1:3" x14ac:dyDescent="0.25">
      <c r="A467" s="105">
        <v>466</v>
      </c>
      <c r="B467" s="346" t="s">
        <v>2291</v>
      </c>
      <c r="C467" s="596" t="s">
        <v>507</v>
      </c>
    </row>
    <row r="468" spans="1:3" x14ac:dyDescent="0.25">
      <c r="A468" s="105">
        <v>467</v>
      </c>
      <c r="B468" s="346" t="s">
        <v>508</v>
      </c>
      <c r="C468" s="596" t="s">
        <v>508</v>
      </c>
    </row>
    <row r="469" spans="1:3" x14ac:dyDescent="0.25">
      <c r="A469" s="105">
        <v>468</v>
      </c>
      <c r="B469" s="346" t="s">
        <v>509</v>
      </c>
      <c r="C469" s="596" t="s">
        <v>509</v>
      </c>
    </row>
    <row r="470" spans="1:3" x14ac:dyDescent="0.25">
      <c r="A470" s="105">
        <v>469</v>
      </c>
      <c r="B470" s="346" t="s">
        <v>2292</v>
      </c>
      <c r="C470" s="596" t="s">
        <v>510</v>
      </c>
    </row>
    <row r="471" spans="1:3" x14ac:dyDescent="0.25">
      <c r="A471" s="105">
        <v>470</v>
      </c>
      <c r="B471" s="346" t="s">
        <v>511</v>
      </c>
      <c r="C471" s="596" t="s">
        <v>511</v>
      </c>
    </row>
    <row r="472" spans="1:3" x14ac:dyDescent="0.25">
      <c r="A472" s="105" t="s">
        <v>1616</v>
      </c>
      <c r="B472" s="346" t="s">
        <v>512</v>
      </c>
      <c r="C472" s="596" t="s">
        <v>512</v>
      </c>
    </row>
    <row r="473" spans="1:3" x14ac:dyDescent="0.25">
      <c r="A473" s="105">
        <v>472</v>
      </c>
      <c r="B473" s="346" t="s">
        <v>513</v>
      </c>
      <c r="C473" s="596" t="s">
        <v>513</v>
      </c>
    </row>
    <row r="474" spans="1:3" x14ac:dyDescent="0.25">
      <c r="A474" s="105">
        <v>473</v>
      </c>
      <c r="B474" s="346" t="s">
        <v>2293</v>
      </c>
      <c r="C474" s="596" t="s">
        <v>514</v>
      </c>
    </row>
    <row r="475" spans="1:3" x14ac:dyDescent="0.25">
      <c r="A475" s="105">
        <v>474</v>
      </c>
      <c r="B475" s="346" t="s">
        <v>515</v>
      </c>
      <c r="C475" s="596" t="s">
        <v>515</v>
      </c>
    </row>
    <row r="476" spans="1:3" x14ac:dyDescent="0.25">
      <c r="A476" s="105">
        <v>475</v>
      </c>
      <c r="B476" s="346" t="s">
        <v>2294</v>
      </c>
      <c r="C476" s="596" t="s">
        <v>516</v>
      </c>
    </row>
    <row r="477" spans="1:3" x14ac:dyDescent="0.25">
      <c r="A477" s="105">
        <v>476</v>
      </c>
      <c r="B477" s="346" t="s">
        <v>517</v>
      </c>
      <c r="C477" s="596" t="s">
        <v>517</v>
      </c>
    </row>
    <row r="478" spans="1:3" x14ac:dyDescent="0.25">
      <c r="A478" s="105">
        <v>477</v>
      </c>
      <c r="B478" s="346" t="s">
        <v>2295</v>
      </c>
      <c r="C478" s="596" t="s">
        <v>518</v>
      </c>
    </row>
    <row r="479" spans="1:3" x14ac:dyDescent="0.25">
      <c r="A479" s="105">
        <v>478</v>
      </c>
      <c r="B479" s="346" t="s">
        <v>519</v>
      </c>
      <c r="C479" s="596" t="s">
        <v>519</v>
      </c>
    </row>
    <row r="480" spans="1:3" ht="14.4" x14ac:dyDescent="0.25">
      <c r="A480" s="105">
        <v>479</v>
      </c>
      <c r="B480" s="348" t="s">
        <v>910</v>
      </c>
      <c r="C480" s="558" t="s">
        <v>910</v>
      </c>
    </row>
    <row r="481" spans="1:3" x14ac:dyDescent="0.25">
      <c r="A481" s="105">
        <v>480</v>
      </c>
      <c r="B481" s="346" t="s">
        <v>520</v>
      </c>
      <c r="C481" s="596" t="s">
        <v>520</v>
      </c>
    </row>
    <row r="482" spans="1:3" x14ac:dyDescent="0.25">
      <c r="A482" s="105">
        <v>481</v>
      </c>
      <c r="B482" s="346" t="s">
        <v>2296</v>
      </c>
      <c r="C482" s="596" t="s">
        <v>522</v>
      </c>
    </row>
    <row r="483" spans="1:3" x14ac:dyDescent="0.25">
      <c r="A483" s="105">
        <v>482</v>
      </c>
      <c r="B483" s="346" t="s">
        <v>2297</v>
      </c>
      <c r="C483" s="596" t="s">
        <v>523</v>
      </c>
    </row>
    <row r="484" spans="1:3" x14ac:dyDescent="0.25">
      <c r="A484" s="105">
        <v>483</v>
      </c>
      <c r="B484" s="346" t="s">
        <v>2298</v>
      </c>
      <c r="C484" s="596" t="s">
        <v>524</v>
      </c>
    </row>
    <row r="485" spans="1:3" x14ac:dyDescent="0.25">
      <c r="A485" s="105">
        <v>484</v>
      </c>
      <c r="B485" s="346" t="s">
        <v>2299</v>
      </c>
      <c r="C485" s="596" t="s">
        <v>525</v>
      </c>
    </row>
    <row r="486" spans="1:3" x14ac:dyDescent="0.25">
      <c r="A486" s="105">
        <v>485</v>
      </c>
      <c r="B486" s="346" t="s">
        <v>526</v>
      </c>
      <c r="C486" s="596" t="s">
        <v>526</v>
      </c>
    </row>
    <row r="487" spans="1:3" x14ac:dyDescent="0.25">
      <c r="A487" s="105">
        <v>486</v>
      </c>
      <c r="B487" s="346" t="s">
        <v>2300</v>
      </c>
      <c r="C487" s="596" t="s">
        <v>527</v>
      </c>
    </row>
    <row r="488" spans="1:3" x14ac:dyDescent="0.25">
      <c r="A488" s="105">
        <v>487</v>
      </c>
      <c r="B488" s="346" t="s">
        <v>2301</v>
      </c>
      <c r="C488" s="596" t="s">
        <v>528</v>
      </c>
    </row>
    <row r="489" spans="1:3" x14ac:dyDescent="0.25">
      <c r="A489" s="105">
        <v>488</v>
      </c>
      <c r="B489" s="346" t="s">
        <v>2302</v>
      </c>
      <c r="C489" s="596" t="s">
        <v>529</v>
      </c>
    </row>
    <row r="490" spans="1:3" x14ac:dyDescent="0.25">
      <c r="A490" s="105">
        <v>489</v>
      </c>
      <c r="B490" s="346" t="s">
        <v>530</v>
      </c>
      <c r="C490" s="596" t="s">
        <v>530</v>
      </c>
    </row>
    <row r="491" spans="1:3" x14ac:dyDescent="0.25">
      <c r="A491" s="105">
        <v>490</v>
      </c>
      <c r="B491" s="346" t="s">
        <v>2303</v>
      </c>
      <c r="C491" s="596" t="s">
        <v>531</v>
      </c>
    </row>
    <row r="492" spans="1:3" x14ac:dyDescent="0.25">
      <c r="A492" s="105">
        <v>491</v>
      </c>
      <c r="B492" s="346" t="s">
        <v>2304</v>
      </c>
      <c r="C492" s="596" t="s">
        <v>532</v>
      </c>
    </row>
    <row r="493" spans="1:3" x14ac:dyDescent="0.25">
      <c r="A493" s="105">
        <v>492</v>
      </c>
      <c r="B493" s="346" t="s">
        <v>2305</v>
      </c>
      <c r="C493" s="596" t="s">
        <v>533</v>
      </c>
    </row>
    <row r="494" spans="1:3" x14ac:dyDescent="0.25">
      <c r="A494" s="105">
        <v>493</v>
      </c>
      <c r="B494" s="346" t="s">
        <v>534</v>
      </c>
      <c r="C494" s="596" t="s">
        <v>534</v>
      </c>
    </row>
    <row r="495" spans="1:3" x14ac:dyDescent="0.25">
      <c r="A495" s="105">
        <v>494</v>
      </c>
      <c r="B495" s="346" t="s">
        <v>2306</v>
      </c>
      <c r="C495" s="596" t="s">
        <v>535</v>
      </c>
    </row>
    <row r="496" spans="1:3" x14ac:dyDescent="0.25">
      <c r="A496" s="105">
        <v>495</v>
      </c>
      <c r="B496" s="346" t="s">
        <v>2307</v>
      </c>
      <c r="C496" s="596" t="s">
        <v>536</v>
      </c>
    </row>
    <row r="497" spans="1:3" x14ac:dyDescent="0.25">
      <c r="A497" s="105">
        <v>496</v>
      </c>
      <c r="B497" s="346" t="s">
        <v>2308</v>
      </c>
      <c r="C497" s="596" t="s">
        <v>537</v>
      </c>
    </row>
    <row r="498" spans="1:3" x14ac:dyDescent="0.25">
      <c r="A498" s="105">
        <v>497</v>
      </c>
      <c r="B498" s="346" t="s">
        <v>2309</v>
      </c>
      <c r="C498" s="596" t="s">
        <v>538</v>
      </c>
    </row>
    <row r="499" spans="1:3" x14ac:dyDescent="0.25">
      <c r="A499" s="105">
        <v>498</v>
      </c>
      <c r="B499" s="346" t="s">
        <v>539</v>
      </c>
      <c r="C499" s="596" t="s">
        <v>539</v>
      </c>
    </row>
    <row r="500" spans="1:3" x14ac:dyDescent="0.25">
      <c r="A500" s="105">
        <v>499</v>
      </c>
      <c r="B500" s="346" t="s">
        <v>540</v>
      </c>
      <c r="C500" s="596" t="s">
        <v>540</v>
      </c>
    </row>
    <row r="501" spans="1:3" ht="14.4" x14ac:dyDescent="0.25">
      <c r="A501" s="105">
        <v>500</v>
      </c>
      <c r="B501" s="348" t="s">
        <v>2310</v>
      </c>
      <c r="C501" s="558" t="s">
        <v>911</v>
      </c>
    </row>
    <row r="502" spans="1:3" x14ac:dyDescent="0.25">
      <c r="A502" s="105">
        <v>501</v>
      </c>
      <c r="B502" s="346" t="s">
        <v>2311</v>
      </c>
      <c r="C502" s="596" t="s">
        <v>542</v>
      </c>
    </row>
    <row r="503" spans="1:3" x14ac:dyDescent="0.25">
      <c r="A503" s="105">
        <v>502</v>
      </c>
      <c r="B503" s="346" t="s">
        <v>543</v>
      </c>
      <c r="C503" s="596" t="s">
        <v>543</v>
      </c>
    </row>
    <row r="504" spans="1:3" x14ac:dyDescent="0.25">
      <c r="A504" s="105">
        <v>503</v>
      </c>
      <c r="B504" s="346" t="s">
        <v>2312</v>
      </c>
      <c r="C504" s="596" t="s">
        <v>544</v>
      </c>
    </row>
    <row r="505" spans="1:3" x14ac:dyDescent="0.25">
      <c r="A505" s="105">
        <v>504</v>
      </c>
      <c r="B505" s="346" t="s">
        <v>2313</v>
      </c>
      <c r="C505" s="596" t="s">
        <v>545</v>
      </c>
    </row>
    <row r="506" spans="1:3" x14ac:dyDescent="0.25">
      <c r="A506" s="105">
        <v>505</v>
      </c>
      <c r="B506" s="346" t="s">
        <v>546</v>
      </c>
      <c r="C506" s="596" t="s">
        <v>546</v>
      </c>
    </row>
    <row r="507" spans="1:3" x14ac:dyDescent="0.25">
      <c r="A507" s="105">
        <v>506</v>
      </c>
      <c r="B507" s="346" t="s">
        <v>2314</v>
      </c>
      <c r="C507" s="596" t="s">
        <v>547</v>
      </c>
    </row>
    <row r="508" spans="1:3" x14ac:dyDescent="0.25">
      <c r="A508" s="105" t="s">
        <v>1616</v>
      </c>
      <c r="B508" s="346" t="s">
        <v>548</v>
      </c>
      <c r="C508" s="596" t="s">
        <v>548</v>
      </c>
    </row>
    <row r="509" spans="1:3" x14ac:dyDescent="0.25">
      <c r="A509" s="105">
        <v>508</v>
      </c>
      <c r="B509" s="346" t="s">
        <v>2315</v>
      </c>
      <c r="C509" s="596" t="s">
        <v>549</v>
      </c>
    </row>
    <row r="510" spans="1:3" x14ac:dyDescent="0.25">
      <c r="A510" s="105">
        <v>509</v>
      </c>
      <c r="B510" s="346" t="s">
        <v>550</v>
      </c>
      <c r="C510" s="596" t="s">
        <v>550</v>
      </c>
    </row>
    <row r="511" spans="1:3" x14ac:dyDescent="0.25">
      <c r="A511" s="105">
        <v>510</v>
      </c>
      <c r="B511" s="346" t="s">
        <v>551</v>
      </c>
      <c r="C511" s="596" t="s">
        <v>551</v>
      </c>
    </row>
    <row r="512" spans="1:3" x14ac:dyDescent="0.25">
      <c r="A512" s="105">
        <v>511</v>
      </c>
      <c r="B512" s="346" t="s">
        <v>2316</v>
      </c>
      <c r="C512" s="596" t="s">
        <v>556</v>
      </c>
    </row>
    <row r="513" spans="1:3" x14ac:dyDescent="0.25">
      <c r="A513" s="105">
        <v>512</v>
      </c>
      <c r="B513" s="346" t="s">
        <v>2317</v>
      </c>
      <c r="C513" s="596" t="s">
        <v>557</v>
      </c>
    </row>
    <row r="514" spans="1:3" x14ac:dyDescent="0.25">
      <c r="A514" s="105">
        <v>513</v>
      </c>
      <c r="B514" s="346" t="s">
        <v>2318</v>
      </c>
      <c r="C514" s="596" t="s">
        <v>558</v>
      </c>
    </row>
    <row r="515" spans="1:3" x14ac:dyDescent="0.25">
      <c r="A515" s="105">
        <v>514</v>
      </c>
      <c r="B515" s="346" t="s">
        <v>559</v>
      </c>
      <c r="C515" s="596" t="s">
        <v>559</v>
      </c>
    </row>
    <row r="516" spans="1:3" x14ac:dyDescent="0.25">
      <c r="A516" s="105">
        <v>515</v>
      </c>
      <c r="B516" s="346" t="s">
        <v>2319</v>
      </c>
      <c r="C516" s="596" t="s">
        <v>560</v>
      </c>
    </row>
    <row r="517" spans="1:3" x14ac:dyDescent="0.25">
      <c r="A517" s="105">
        <v>516</v>
      </c>
      <c r="B517" s="346" t="s">
        <v>561</v>
      </c>
      <c r="C517" s="596" t="s">
        <v>561</v>
      </c>
    </row>
    <row r="518" spans="1:3" x14ac:dyDescent="0.25">
      <c r="A518" s="105">
        <v>517</v>
      </c>
      <c r="B518" s="346" t="s">
        <v>2320</v>
      </c>
      <c r="C518" s="596" t="s">
        <v>562</v>
      </c>
    </row>
    <row r="519" spans="1:3" x14ac:dyDescent="0.25">
      <c r="A519" s="105">
        <v>518</v>
      </c>
      <c r="B519" s="346" t="s">
        <v>2321</v>
      </c>
      <c r="C519" s="596" t="s">
        <v>563</v>
      </c>
    </row>
    <row r="520" spans="1:3" x14ac:dyDescent="0.25">
      <c r="A520" s="105">
        <v>519</v>
      </c>
      <c r="B520" s="346" t="s">
        <v>2322</v>
      </c>
      <c r="C520" s="596" t="s">
        <v>564</v>
      </c>
    </row>
    <row r="521" spans="1:3" x14ac:dyDescent="0.25">
      <c r="A521" s="105">
        <v>520</v>
      </c>
      <c r="B521" s="346" t="s">
        <v>565</v>
      </c>
      <c r="C521" s="596" t="s">
        <v>565</v>
      </c>
    </row>
    <row r="522" spans="1:3" x14ac:dyDescent="0.25">
      <c r="A522" s="105">
        <v>521</v>
      </c>
      <c r="B522" s="346" t="s">
        <v>566</v>
      </c>
      <c r="C522" s="596" t="s">
        <v>566</v>
      </c>
    </row>
    <row r="523" spans="1:3" x14ac:dyDescent="0.25">
      <c r="A523" s="105">
        <v>522</v>
      </c>
      <c r="B523" s="346" t="s">
        <v>567</v>
      </c>
      <c r="C523" s="596" t="s">
        <v>567</v>
      </c>
    </row>
    <row r="524" spans="1:3" x14ac:dyDescent="0.25">
      <c r="A524" s="105" t="s">
        <v>1616</v>
      </c>
      <c r="B524" s="346" t="s">
        <v>568</v>
      </c>
      <c r="C524" s="596" t="s">
        <v>568</v>
      </c>
    </row>
    <row r="525" spans="1:3" x14ac:dyDescent="0.25">
      <c r="A525" s="105">
        <v>524</v>
      </c>
      <c r="B525" s="346" t="s">
        <v>569</v>
      </c>
      <c r="C525" s="596" t="s">
        <v>569</v>
      </c>
    </row>
    <row r="526" spans="1:3" x14ac:dyDescent="0.25">
      <c r="A526" s="105">
        <v>525</v>
      </c>
      <c r="B526" s="346" t="s">
        <v>2323</v>
      </c>
      <c r="C526" s="596" t="s">
        <v>570</v>
      </c>
    </row>
    <row r="527" spans="1:3" x14ac:dyDescent="0.25">
      <c r="A527" s="105">
        <v>526</v>
      </c>
      <c r="B527" s="346" t="s">
        <v>2324</v>
      </c>
      <c r="C527" s="596" t="s">
        <v>571</v>
      </c>
    </row>
    <row r="528" spans="1:3" x14ac:dyDescent="0.25">
      <c r="A528" s="105">
        <v>527</v>
      </c>
      <c r="B528" s="346" t="s">
        <v>572</v>
      </c>
      <c r="C528" s="596" t="s">
        <v>572</v>
      </c>
    </row>
    <row r="529" spans="1:3" x14ac:dyDescent="0.25">
      <c r="A529" s="105">
        <v>528</v>
      </c>
      <c r="B529" s="346" t="s">
        <v>573</v>
      </c>
      <c r="C529" s="596" t="s">
        <v>573</v>
      </c>
    </row>
    <row r="530" spans="1:3" x14ac:dyDescent="0.25">
      <c r="A530" s="105">
        <v>529</v>
      </c>
      <c r="B530" s="346" t="s">
        <v>574</v>
      </c>
      <c r="C530" s="596" t="s">
        <v>574</v>
      </c>
    </row>
    <row r="531" spans="1:3" x14ac:dyDescent="0.25">
      <c r="A531" s="105">
        <v>530</v>
      </c>
      <c r="B531" s="346" t="s">
        <v>575</v>
      </c>
      <c r="C531" s="596" t="s">
        <v>575</v>
      </c>
    </row>
    <row r="532" spans="1:3" x14ac:dyDescent="0.25">
      <c r="A532" s="105">
        <v>531</v>
      </c>
      <c r="B532" s="346" t="s">
        <v>576</v>
      </c>
      <c r="C532" s="596" t="s">
        <v>576</v>
      </c>
    </row>
    <row r="533" spans="1:3" ht="14.4" x14ac:dyDescent="0.25">
      <c r="A533" s="105">
        <v>532</v>
      </c>
      <c r="B533" s="348" t="s">
        <v>913</v>
      </c>
      <c r="C533" s="558" t="s">
        <v>913</v>
      </c>
    </row>
    <row r="534" spans="1:3" x14ac:dyDescent="0.25">
      <c r="A534" s="105">
        <v>533</v>
      </c>
      <c r="B534" s="346" t="s">
        <v>578</v>
      </c>
      <c r="C534" s="596" t="s">
        <v>578</v>
      </c>
    </row>
    <row r="535" spans="1:3" x14ac:dyDescent="0.25">
      <c r="A535" s="105">
        <v>534</v>
      </c>
      <c r="B535" s="346" t="s">
        <v>579</v>
      </c>
      <c r="C535" s="596" t="s">
        <v>579</v>
      </c>
    </row>
    <row r="536" spans="1:3" x14ac:dyDescent="0.25">
      <c r="A536" s="105">
        <v>535</v>
      </c>
      <c r="B536" s="346" t="s">
        <v>580</v>
      </c>
      <c r="C536" s="596" t="s">
        <v>580</v>
      </c>
    </row>
    <row r="537" spans="1:3" x14ac:dyDescent="0.25">
      <c r="A537" s="105">
        <v>536</v>
      </c>
      <c r="B537" s="346" t="s">
        <v>581</v>
      </c>
      <c r="C537" s="596" t="s">
        <v>581</v>
      </c>
    </row>
    <row r="538" spans="1:3" x14ac:dyDescent="0.25">
      <c r="A538" s="105">
        <v>537</v>
      </c>
      <c r="B538" s="346" t="s">
        <v>2325</v>
      </c>
      <c r="C538" s="596" t="s">
        <v>582</v>
      </c>
    </row>
    <row r="539" spans="1:3" x14ac:dyDescent="0.25">
      <c r="A539" s="105">
        <v>538</v>
      </c>
      <c r="B539" s="346" t="s">
        <v>2326</v>
      </c>
      <c r="C539" s="596" t="s">
        <v>583</v>
      </c>
    </row>
    <row r="540" spans="1:3" x14ac:dyDescent="0.25">
      <c r="A540" s="105">
        <v>539</v>
      </c>
      <c r="B540" s="346" t="s">
        <v>584</v>
      </c>
      <c r="C540" s="596" t="s">
        <v>584</v>
      </c>
    </row>
    <row r="541" spans="1:3" x14ac:dyDescent="0.25">
      <c r="A541" s="105">
        <v>540</v>
      </c>
      <c r="B541" s="346" t="s">
        <v>2327</v>
      </c>
      <c r="C541" s="596" t="s">
        <v>585</v>
      </c>
    </row>
    <row r="542" spans="1:3" x14ac:dyDescent="0.25">
      <c r="A542" s="105">
        <v>541</v>
      </c>
      <c r="B542" s="346" t="s">
        <v>586</v>
      </c>
      <c r="C542" s="596" t="s">
        <v>586</v>
      </c>
    </row>
    <row r="543" spans="1:3" x14ac:dyDescent="0.25">
      <c r="A543" s="105">
        <v>542</v>
      </c>
      <c r="B543" s="346" t="s">
        <v>587</v>
      </c>
      <c r="C543" s="596" t="s">
        <v>587</v>
      </c>
    </row>
    <row r="544" spans="1:3" x14ac:dyDescent="0.25">
      <c r="A544" s="105">
        <v>543</v>
      </c>
      <c r="B544" s="346" t="s">
        <v>2328</v>
      </c>
      <c r="C544" s="596" t="s">
        <v>588</v>
      </c>
    </row>
    <row r="545" spans="1:3" ht="14.4" x14ac:dyDescent="0.25">
      <c r="A545" s="105">
        <v>544</v>
      </c>
      <c r="B545" s="348" t="s">
        <v>2329</v>
      </c>
      <c r="C545" s="558" t="s">
        <v>912</v>
      </c>
    </row>
    <row r="546" spans="1:3" ht="14.4" x14ac:dyDescent="0.25">
      <c r="A546" s="105">
        <v>545</v>
      </c>
      <c r="B546" s="348" t="s">
        <v>2330</v>
      </c>
      <c r="C546" s="558" t="s">
        <v>914</v>
      </c>
    </row>
    <row r="547" spans="1:3" x14ac:dyDescent="0.25">
      <c r="A547" s="105" t="s">
        <v>1616</v>
      </c>
      <c r="B547" s="346" t="s">
        <v>589</v>
      </c>
      <c r="C547" s="596" t="s">
        <v>589</v>
      </c>
    </row>
    <row r="548" spans="1:3" x14ac:dyDescent="0.25">
      <c r="A548" s="105">
        <v>547</v>
      </c>
      <c r="B548" s="346" t="s">
        <v>2331</v>
      </c>
      <c r="C548" s="596" t="s">
        <v>590</v>
      </c>
    </row>
    <row r="549" spans="1:3" x14ac:dyDescent="0.25">
      <c r="A549" s="105">
        <v>548</v>
      </c>
      <c r="B549" s="346" t="s">
        <v>591</v>
      </c>
      <c r="C549" s="596" t="s">
        <v>591</v>
      </c>
    </row>
    <row r="550" spans="1:3" ht="14.4" x14ac:dyDescent="0.25">
      <c r="A550" s="105">
        <v>549</v>
      </c>
      <c r="B550" s="348" t="s">
        <v>916</v>
      </c>
      <c r="C550" s="558" t="s">
        <v>916</v>
      </c>
    </row>
    <row r="551" spans="1:3" x14ac:dyDescent="0.25">
      <c r="A551" s="105" t="s">
        <v>1616</v>
      </c>
      <c r="B551" s="346" t="s">
        <v>592</v>
      </c>
      <c r="C551" s="596" t="s">
        <v>592</v>
      </c>
    </row>
    <row r="552" spans="1:3" x14ac:dyDescent="0.25">
      <c r="A552" s="105">
        <v>551</v>
      </c>
      <c r="B552" s="346" t="s">
        <v>593</v>
      </c>
      <c r="C552" s="596" t="s">
        <v>593</v>
      </c>
    </row>
    <row r="553" spans="1:3" x14ac:dyDescent="0.25">
      <c r="A553" s="105">
        <v>552</v>
      </c>
      <c r="B553" s="346" t="s">
        <v>594</v>
      </c>
      <c r="C553" s="596" t="s">
        <v>594</v>
      </c>
    </row>
    <row r="554" spans="1:3" x14ac:dyDescent="0.25">
      <c r="A554" s="105">
        <v>553</v>
      </c>
      <c r="B554" s="346" t="s">
        <v>595</v>
      </c>
      <c r="C554" s="596" t="s">
        <v>595</v>
      </c>
    </row>
    <row r="555" spans="1:3" x14ac:dyDescent="0.25">
      <c r="A555" s="105">
        <v>554</v>
      </c>
      <c r="B555" s="346" t="s">
        <v>596</v>
      </c>
      <c r="C555" s="596" t="s">
        <v>596</v>
      </c>
    </row>
    <row r="556" spans="1:3" x14ac:dyDescent="0.25">
      <c r="A556" s="105">
        <v>555</v>
      </c>
      <c r="B556" s="346" t="s">
        <v>2332</v>
      </c>
      <c r="C556" s="596" t="s">
        <v>597</v>
      </c>
    </row>
    <row r="557" spans="1:3" x14ac:dyDescent="0.25">
      <c r="A557" s="105">
        <v>556</v>
      </c>
      <c r="B557" s="346" t="s">
        <v>598</v>
      </c>
      <c r="C557" s="596" t="s">
        <v>598</v>
      </c>
    </row>
    <row r="558" spans="1:3" x14ac:dyDescent="0.25">
      <c r="A558" s="105">
        <v>557</v>
      </c>
      <c r="B558" s="346" t="s">
        <v>599</v>
      </c>
      <c r="C558" s="596" t="s">
        <v>599</v>
      </c>
    </row>
    <row r="559" spans="1:3" x14ac:dyDescent="0.25">
      <c r="A559" s="105">
        <v>558</v>
      </c>
      <c r="B559" s="346" t="s">
        <v>2333</v>
      </c>
      <c r="C559" s="596" t="s">
        <v>600</v>
      </c>
    </row>
    <row r="560" spans="1:3" x14ac:dyDescent="0.25">
      <c r="A560" s="105">
        <v>559</v>
      </c>
      <c r="B560" s="346" t="s">
        <v>2334</v>
      </c>
      <c r="C560" s="596" t="s">
        <v>601</v>
      </c>
    </row>
    <row r="561" spans="1:3" x14ac:dyDescent="0.25">
      <c r="A561" s="105">
        <v>560</v>
      </c>
      <c r="B561" s="346" t="s">
        <v>602</v>
      </c>
      <c r="C561" s="596" t="s">
        <v>602</v>
      </c>
    </row>
    <row r="562" spans="1:3" x14ac:dyDescent="0.25">
      <c r="A562" s="105">
        <v>561</v>
      </c>
      <c r="B562" s="346" t="s">
        <v>603</v>
      </c>
      <c r="C562" s="596" t="s">
        <v>603</v>
      </c>
    </row>
    <row r="563" spans="1:3" x14ac:dyDescent="0.25">
      <c r="A563" s="105">
        <v>562</v>
      </c>
      <c r="B563" s="346" t="s">
        <v>2335</v>
      </c>
      <c r="C563" s="596" t="s">
        <v>604</v>
      </c>
    </row>
    <row r="564" spans="1:3" x14ac:dyDescent="0.25">
      <c r="A564" s="105">
        <v>563</v>
      </c>
      <c r="B564" s="346" t="s">
        <v>605</v>
      </c>
      <c r="C564" s="596" t="s">
        <v>605</v>
      </c>
    </row>
    <row r="565" spans="1:3" x14ac:dyDescent="0.25">
      <c r="A565" s="105">
        <v>564</v>
      </c>
      <c r="B565" s="346" t="s">
        <v>2336</v>
      </c>
      <c r="C565" s="596" t="s">
        <v>606</v>
      </c>
    </row>
    <row r="566" spans="1:3" x14ac:dyDescent="0.25">
      <c r="A566" s="105">
        <v>565</v>
      </c>
      <c r="B566" s="346" t="s">
        <v>2337</v>
      </c>
      <c r="C566" s="596" t="s">
        <v>607</v>
      </c>
    </row>
    <row r="567" spans="1:3" x14ac:dyDescent="0.25">
      <c r="A567" s="105">
        <v>566</v>
      </c>
      <c r="B567" s="346" t="s">
        <v>608</v>
      </c>
      <c r="C567" s="596" t="s">
        <v>608</v>
      </c>
    </row>
    <row r="568" spans="1:3" x14ac:dyDescent="0.25">
      <c r="A568" s="105">
        <v>567</v>
      </c>
      <c r="B568" s="346" t="s">
        <v>2338</v>
      </c>
      <c r="C568" s="596" t="s">
        <v>609</v>
      </c>
    </row>
    <row r="569" spans="1:3" x14ac:dyDescent="0.25">
      <c r="A569" s="105">
        <v>568</v>
      </c>
      <c r="B569" s="346" t="s">
        <v>610</v>
      </c>
      <c r="C569" s="596" t="s">
        <v>610</v>
      </c>
    </row>
    <row r="570" spans="1:3" x14ac:dyDescent="0.25">
      <c r="A570" s="105">
        <v>569</v>
      </c>
      <c r="B570" s="346" t="s">
        <v>611</v>
      </c>
      <c r="C570" s="596" t="s">
        <v>611</v>
      </c>
    </row>
    <row r="571" spans="1:3" x14ac:dyDescent="0.25">
      <c r="A571" s="105">
        <v>570</v>
      </c>
      <c r="B571" s="346" t="s">
        <v>2339</v>
      </c>
      <c r="C571" s="596" t="s">
        <v>612</v>
      </c>
    </row>
    <row r="572" spans="1:3" x14ac:dyDescent="0.25">
      <c r="A572" s="105">
        <v>571</v>
      </c>
      <c r="B572" s="346" t="s">
        <v>613</v>
      </c>
      <c r="C572" s="596" t="s">
        <v>613</v>
      </c>
    </row>
    <row r="573" spans="1:3" x14ac:dyDescent="0.25">
      <c r="A573" s="105">
        <v>572</v>
      </c>
      <c r="B573" s="346" t="s">
        <v>614</v>
      </c>
      <c r="C573" s="596" t="s">
        <v>614</v>
      </c>
    </row>
    <row r="574" spans="1:3" x14ac:dyDescent="0.25">
      <c r="A574" s="105">
        <v>573</v>
      </c>
      <c r="B574" s="346" t="s">
        <v>2127</v>
      </c>
      <c r="C574" s="596" t="s">
        <v>615</v>
      </c>
    </row>
    <row r="575" spans="1:3" x14ac:dyDescent="0.25">
      <c r="A575" s="105">
        <v>574</v>
      </c>
      <c r="B575" s="346" t="s">
        <v>2340</v>
      </c>
      <c r="C575" s="596" t="s">
        <v>616</v>
      </c>
    </row>
    <row r="576" spans="1:3" x14ac:dyDescent="0.25">
      <c r="A576" s="105">
        <v>575</v>
      </c>
      <c r="B576" s="346" t="s">
        <v>2341</v>
      </c>
      <c r="C576" s="596" t="s">
        <v>617</v>
      </c>
    </row>
    <row r="577" spans="1:3" x14ac:dyDescent="0.25">
      <c r="A577" s="105">
        <v>576</v>
      </c>
      <c r="B577" s="346" t="s">
        <v>2342</v>
      </c>
      <c r="C577" s="596" t="s">
        <v>618</v>
      </c>
    </row>
    <row r="578" spans="1:3" ht="14.4" x14ac:dyDescent="0.25">
      <c r="A578" s="105" t="s">
        <v>1616</v>
      </c>
      <c r="B578" s="348" t="s">
        <v>2343</v>
      </c>
      <c r="C578" s="558" t="s">
        <v>915</v>
      </c>
    </row>
    <row r="579" spans="1:3" x14ac:dyDescent="0.25">
      <c r="A579" s="105">
        <v>578</v>
      </c>
      <c r="B579" s="346" t="s">
        <v>2344</v>
      </c>
      <c r="C579" s="596" t="s">
        <v>619</v>
      </c>
    </row>
    <row r="580" spans="1:3" x14ac:dyDescent="0.25">
      <c r="A580" s="105">
        <v>579</v>
      </c>
      <c r="B580" s="346" t="s">
        <v>620</v>
      </c>
      <c r="C580" s="596" t="s">
        <v>620</v>
      </c>
    </row>
    <row r="581" spans="1:3" x14ac:dyDescent="0.25">
      <c r="A581" s="105">
        <v>580</v>
      </c>
      <c r="B581" s="346" t="s">
        <v>621</v>
      </c>
      <c r="C581" s="596" t="s">
        <v>621</v>
      </c>
    </row>
    <row r="582" spans="1:3" x14ac:dyDescent="0.25">
      <c r="A582" s="105">
        <v>581</v>
      </c>
      <c r="B582" s="346" t="s">
        <v>622</v>
      </c>
      <c r="C582" s="596" t="s">
        <v>622</v>
      </c>
    </row>
    <row r="583" spans="1:3" x14ac:dyDescent="0.25">
      <c r="A583" s="105">
        <v>582</v>
      </c>
      <c r="B583" s="346" t="s">
        <v>2345</v>
      </c>
      <c r="C583" s="596" t="s">
        <v>623</v>
      </c>
    </row>
    <row r="584" spans="1:3" x14ac:dyDescent="0.25">
      <c r="A584" s="105">
        <v>583</v>
      </c>
      <c r="B584" s="346" t="s">
        <v>2346</v>
      </c>
      <c r="C584" s="596" t="s">
        <v>624</v>
      </c>
    </row>
    <row r="585" spans="1:3" x14ac:dyDescent="0.25">
      <c r="A585" s="105" t="s">
        <v>1616</v>
      </c>
      <c r="B585" s="346" t="s">
        <v>2347</v>
      </c>
      <c r="C585" s="596" t="s">
        <v>625</v>
      </c>
    </row>
    <row r="586" spans="1:3" x14ac:dyDescent="0.25">
      <c r="A586" s="105">
        <v>585</v>
      </c>
      <c r="B586" s="346" t="s">
        <v>626</v>
      </c>
      <c r="C586" s="596" t="s">
        <v>626</v>
      </c>
    </row>
    <row r="587" spans="1:3" x14ac:dyDescent="0.25">
      <c r="A587" s="105">
        <v>586</v>
      </c>
      <c r="B587" s="346" t="s">
        <v>627</v>
      </c>
      <c r="C587" s="596" t="s">
        <v>627</v>
      </c>
    </row>
    <row r="588" spans="1:3" x14ac:dyDescent="0.25">
      <c r="A588" s="105">
        <v>587</v>
      </c>
      <c r="B588" s="346" t="s">
        <v>628</v>
      </c>
      <c r="C588" s="596" t="s">
        <v>628</v>
      </c>
    </row>
    <row r="589" spans="1:3" x14ac:dyDescent="0.25">
      <c r="A589" s="105">
        <v>588</v>
      </c>
      <c r="B589" s="346" t="s">
        <v>629</v>
      </c>
      <c r="C589" s="596" t="s">
        <v>629</v>
      </c>
    </row>
    <row r="590" spans="1:3" x14ac:dyDescent="0.25">
      <c r="A590" s="105">
        <v>589</v>
      </c>
      <c r="B590" s="346" t="s">
        <v>2348</v>
      </c>
      <c r="C590" s="596" t="s">
        <v>630</v>
      </c>
    </row>
    <row r="591" spans="1:3" x14ac:dyDescent="0.25">
      <c r="A591" s="105">
        <v>590</v>
      </c>
      <c r="B591" s="346" t="s">
        <v>2349</v>
      </c>
      <c r="C591" s="596" t="s">
        <v>631</v>
      </c>
    </row>
    <row r="592" spans="1:3" ht="14.4" x14ac:dyDescent="0.25">
      <c r="A592" s="105">
        <v>591</v>
      </c>
      <c r="B592" s="348" t="s">
        <v>2350</v>
      </c>
      <c r="C592" s="558" t="s">
        <v>917</v>
      </c>
    </row>
    <row r="593" spans="1:3" ht="14.4" x14ac:dyDescent="0.25">
      <c r="A593" s="105">
        <v>592</v>
      </c>
      <c r="B593" s="348" t="s">
        <v>2351</v>
      </c>
      <c r="C593" s="558" t="s">
        <v>918</v>
      </c>
    </row>
    <row r="594" spans="1:3" ht="14.4" x14ac:dyDescent="0.25">
      <c r="A594" s="105">
        <v>593</v>
      </c>
      <c r="B594" s="348" t="s">
        <v>919</v>
      </c>
      <c r="C594" s="558" t="s">
        <v>919</v>
      </c>
    </row>
    <row r="595" spans="1:3" x14ac:dyDescent="0.25">
      <c r="A595" s="105">
        <v>594</v>
      </c>
      <c r="B595" s="346" t="s">
        <v>2352</v>
      </c>
      <c r="C595" s="596" t="s">
        <v>632</v>
      </c>
    </row>
    <row r="596" spans="1:3" x14ac:dyDescent="0.25">
      <c r="A596" s="105">
        <v>595</v>
      </c>
      <c r="B596" s="346" t="s">
        <v>633</v>
      </c>
      <c r="C596" s="596" t="s">
        <v>633</v>
      </c>
    </row>
    <row r="597" spans="1:3" x14ac:dyDescent="0.25">
      <c r="A597" s="105">
        <v>596</v>
      </c>
      <c r="B597" s="346" t="s">
        <v>634</v>
      </c>
      <c r="C597" s="596" t="s">
        <v>634</v>
      </c>
    </row>
    <row r="598" spans="1:3" ht="14.4" x14ac:dyDescent="0.25">
      <c r="A598" s="105">
        <v>597</v>
      </c>
      <c r="B598" s="348" t="s">
        <v>2353</v>
      </c>
      <c r="C598" s="558" t="s">
        <v>920</v>
      </c>
    </row>
    <row r="599" spans="1:3" x14ac:dyDescent="0.25">
      <c r="A599" s="105">
        <v>598</v>
      </c>
      <c r="B599" s="346" t="s">
        <v>2354</v>
      </c>
      <c r="C599" s="596" t="s">
        <v>635</v>
      </c>
    </row>
    <row r="600" spans="1:3" x14ac:dyDescent="0.25">
      <c r="A600" s="105">
        <v>599</v>
      </c>
      <c r="B600" s="346" t="s">
        <v>636</v>
      </c>
      <c r="C600" s="596" t="s">
        <v>636</v>
      </c>
    </row>
    <row r="601" spans="1:3" x14ac:dyDescent="0.25">
      <c r="A601" s="105">
        <v>600</v>
      </c>
      <c r="B601" s="346" t="s">
        <v>637</v>
      </c>
      <c r="C601" s="596" t="s">
        <v>637</v>
      </c>
    </row>
    <row r="602" spans="1:3" x14ac:dyDescent="0.25">
      <c r="A602" s="105">
        <v>601</v>
      </c>
      <c r="B602" s="346" t="s">
        <v>2355</v>
      </c>
      <c r="C602" s="596" t="s">
        <v>638</v>
      </c>
    </row>
    <row r="603" spans="1:3" x14ac:dyDescent="0.25">
      <c r="A603" s="105">
        <v>602</v>
      </c>
      <c r="B603" s="346" t="s">
        <v>639</v>
      </c>
      <c r="C603" s="596" t="s">
        <v>639</v>
      </c>
    </row>
    <row r="604" spans="1:3" x14ac:dyDescent="0.25">
      <c r="A604" s="105">
        <v>603</v>
      </c>
      <c r="B604" s="346" t="s">
        <v>640</v>
      </c>
      <c r="C604" s="596" t="s">
        <v>640</v>
      </c>
    </row>
    <row r="605" spans="1:3" x14ac:dyDescent="0.25">
      <c r="A605" s="105">
        <v>604</v>
      </c>
      <c r="B605" s="349" t="s">
        <v>840</v>
      </c>
      <c r="C605" s="596" t="s">
        <v>840</v>
      </c>
    </row>
    <row r="606" spans="1:3" x14ac:dyDescent="0.25">
      <c r="A606" s="105">
        <v>605</v>
      </c>
      <c r="B606" s="349" t="s">
        <v>842</v>
      </c>
      <c r="C606" s="596" t="s">
        <v>842</v>
      </c>
    </row>
    <row r="607" spans="1:3" x14ac:dyDescent="0.25">
      <c r="A607" s="105">
        <v>606</v>
      </c>
      <c r="B607" s="349" t="s">
        <v>858</v>
      </c>
      <c r="C607" s="596" t="s">
        <v>858</v>
      </c>
    </row>
    <row r="608" spans="1:3" x14ac:dyDescent="0.25">
      <c r="A608" s="105">
        <v>607</v>
      </c>
      <c r="B608" s="349" t="s">
        <v>841</v>
      </c>
      <c r="C608" s="596" t="s">
        <v>841</v>
      </c>
    </row>
    <row r="609" spans="1:3" x14ac:dyDescent="0.25">
      <c r="A609" s="105">
        <v>608</v>
      </c>
      <c r="B609" s="349" t="s">
        <v>859</v>
      </c>
      <c r="C609" s="596" t="s">
        <v>859</v>
      </c>
    </row>
    <row r="610" spans="1:3" x14ac:dyDescent="0.25">
      <c r="A610" s="105">
        <v>609</v>
      </c>
      <c r="B610" s="346" t="s">
        <v>288</v>
      </c>
      <c r="C610" s="596" t="s">
        <v>288</v>
      </c>
    </row>
    <row r="611" spans="1:3" x14ac:dyDescent="0.25">
      <c r="A611" s="105">
        <v>610</v>
      </c>
      <c r="B611" s="346" t="s">
        <v>290</v>
      </c>
      <c r="C611" s="596" t="s">
        <v>290</v>
      </c>
    </row>
    <row r="612" spans="1:3" x14ac:dyDescent="0.25">
      <c r="A612" s="105">
        <v>611</v>
      </c>
      <c r="B612" s="346" t="s">
        <v>301</v>
      </c>
      <c r="C612" s="596" t="s">
        <v>301</v>
      </c>
    </row>
    <row r="613" spans="1:3" x14ac:dyDescent="0.25">
      <c r="A613" s="105">
        <v>612</v>
      </c>
      <c r="B613" s="346" t="s">
        <v>303</v>
      </c>
      <c r="C613" s="596" t="s">
        <v>303</v>
      </c>
    </row>
    <row r="614" spans="1:3" x14ac:dyDescent="0.25">
      <c r="A614" s="105">
        <v>613</v>
      </c>
      <c r="B614" s="346" t="s">
        <v>306</v>
      </c>
      <c r="C614" s="596" t="s">
        <v>306</v>
      </c>
    </row>
    <row r="615" spans="1:3" x14ac:dyDescent="0.25">
      <c r="A615" s="105">
        <v>614</v>
      </c>
      <c r="B615" s="346" t="s">
        <v>173</v>
      </c>
      <c r="C615" s="596" t="s">
        <v>173</v>
      </c>
    </row>
    <row r="616" spans="1:3" x14ac:dyDescent="0.25">
      <c r="A616" s="105">
        <v>615</v>
      </c>
      <c r="B616" s="346" t="s">
        <v>174</v>
      </c>
      <c r="C616" s="596" t="s">
        <v>174</v>
      </c>
    </row>
    <row r="617" spans="1:3" x14ac:dyDescent="0.25">
      <c r="A617" s="105">
        <v>616</v>
      </c>
      <c r="B617" s="346" t="s">
        <v>2364</v>
      </c>
      <c r="C617" s="596" t="s">
        <v>219</v>
      </c>
    </row>
    <row r="618" spans="1:3" x14ac:dyDescent="0.25">
      <c r="A618" s="105">
        <v>617</v>
      </c>
      <c r="B618" s="346" t="s">
        <v>2365</v>
      </c>
      <c r="C618" s="596" t="s">
        <v>332</v>
      </c>
    </row>
    <row r="619" spans="1:3" x14ac:dyDescent="0.25">
      <c r="A619" s="105">
        <v>618</v>
      </c>
      <c r="B619" s="346" t="s">
        <v>2366</v>
      </c>
      <c r="C619" s="596" t="s">
        <v>335</v>
      </c>
    </row>
    <row r="620" spans="1:3" x14ac:dyDescent="0.25">
      <c r="A620" s="105">
        <v>619</v>
      </c>
      <c r="B620" s="346" t="s">
        <v>345</v>
      </c>
      <c r="C620" s="596" t="s">
        <v>338</v>
      </c>
    </row>
    <row r="621" spans="1:3" x14ac:dyDescent="0.25">
      <c r="A621" s="105">
        <v>620</v>
      </c>
      <c r="B621" s="346"/>
      <c r="C621" s="596" t="s">
        <v>342</v>
      </c>
    </row>
    <row r="622" spans="1:3" x14ac:dyDescent="0.25">
      <c r="A622" s="105">
        <v>621</v>
      </c>
      <c r="B622" s="346"/>
      <c r="C622" s="596" t="s">
        <v>345</v>
      </c>
    </row>
    <row r="623" spans="1:3" x14ac:dyDescent="0.25">
      <c r="A623" s="105">
        <v>622</v>
      </c>
      <c r="B623" s="346" t="s">
        <v>220</v>
      </c>
      <c r="C623" s="596" t="s">
        <v>220</v>
      </c>
    </row>
    <row r="624" spans="1:3" x14ac:dyDescent="0.25">
      <c r="A624" s="105">
        <v>623</v>
      </c>
      <c r="B624" s="346" t="s">
        <v>356</v>
      </c>
      <c r="C624" s="596" t="s">
        <v>356</v>
      </c>
    </row>
    <row r="625" spans="1:3" x14ac:dyDescent="0.25">
      <c r="A625" s="105">
        <v>624</v>
      </c>
      <c r="B625" s="346" t="s">
        <v>221</v>
      </c>
      <c r="C625" s="596" t="s">
        <v>221</v>
      </c>
    </row>
    <row r="626" spans="1:3" x14ac:dyDescent="0.25">
      <c r="A626" s="105">
        <v>625</v>
      </c>
      <c r="B626" s="346" t="s">
        <v>33</v>
      </c>
      <c r="C626" s="596" t="s">
        <v>33</v>
      </c>
    </row>
    <row r="627" spans="1:3" x14ac:dyDescent="0.25">
      <c r="A627" s="105">
        <v>626</v>
      </c>
      <c r="B627" s="346" t="s">
        <v>223</v>
      </c>
      <c r="C627" s="596" t="s">
        <v>223</v>
      </c>
    </row>
    <row r="628" spans="1:3" x14ac:dyDescent="0.25">
      <c r="A628" s="105">
        <v>627</v>
      </c>
      <c r="B628" s="346" t="s">
        <v>225</v>
      </c>
      <c r="C628" s="596" t="s">
        <v>225</v>
      </c>
    </row>
    <row r="629" spans="1:3" x14ac:dyDescent="0.25">
      <c r="A629" s="105">
        <v>628</v>
      </c>
      <c r="B629" s="346" t="s">
        <v>226</v>
      </c>
      <c r="C629" s="596" t="s">
        <v>226</v>
      </c>
    </row>
    <row r="630" spans="1:3" x14ac:dyDescent="0.25">
      <c r="A630" s="105">
        <v>629</v>
      </c>
      <c r="B630" s="346" t="s">
        <v>788</v>
      </c>
      <c r="C630" s="596" t="s">
        <v>788</v>
      </c>
    </row>
    <row r="631" spans="1:3" x14ac:dyDescent="0.25">
      <c r="A631" s="105">
        <v>630</v>
      </c>
      <c r="B631" s="346" t="s">
        <v>789</v>
      </c>
      <c r="C631" s="596" t="s">
        <v>789</v>
      </c>
    </row>
    <row r="632" spans="1:3" x14ac:dyDescent="0.25">
      <c r="A632" s="105">
        <v>631</v>
      </c>
      <c r="B632" s="346" t="s">
        <v>790</v>
      </c>
      <c r="C632" s="596" t="s">
        <v>790</v>
      </c>
    </row>
    <row r="633" spans="1:3" x14ac:dyDescent="0.25">
      <c r="A633" s="105">
        <v>632</v>
      </c>
      <c r="B633" s="346" t="s">
        <v>217</v>
      </c>
      <c r="C633" s="596" t="s">
        <v>217</v>
      </c>
    </row>
    <row r="634" spans="1:3" x14ac:dyDescent="0.25">
      <c r="A634" s="105">
        <v>633</v>
      </c>
      <c r="B634" s="346" t="s">
        <v>218</v>
      </c>
      <c r="C634" s="596" t="s">
        <v>218</v>
      </c>
    </row>
    <row r="635" spans="1:3" x14ac:dyDescent="0.25">
      <c r="A635" s="105">
        <v>634</v>
      </c>
      <c r="B635" s="346" t="s">
        <v>133</v>
      </c>
      <c r="C635" s="596" t="s">
        <v>133</v>
      </c>
    </row>
    <row r="636" spans="1:3" x14ac:dyDescent="0.25">
      <c r="A636" s="105">
        <v>635</v>
      </c>
      <c r="B636" s="346" t="s">
        <v>710</v>
      </c>
      <c r="C636" s="596" t="s">
        <v>710</v>
      </c>
    </row>
    <row r="637" spans="1:3" x14ac:dyDescent="0.25">
      <c r="A637" s="105">
        <v>636</v>
      </c>
      <c r="B637" s="346" t="s">
        <v>2356</v>
      </c>
      <c r="C637" s="596" t="s">
        <v>1000</v>
      </c>
    </row>
    <row r="638" spans="1:3" x14ac:dyDescent="0.25">
      <c r="A638" s="105">
        <v>637</v>
      </c>
      <c r="B638" s="346" t="s">
        <v>138</v>
      </c>
      <c r="C638" s="596" t="s">
        <v>138</v>
      </c>
    </row>
    <row r="639" spans="1:3" x14ac:dyDescent="0.25">
      <c r="A639" s="105">
        <v>638</v>
      </c>
      <c r="B639" s="346" t="s">
        <v>139</v>
      </c>
      <c r="C639" s="596" t="s">
        <v>139</v>
      </c>
    </row>
    <row r="640" spans="1:3" x14ac:dyDescent="0.25">
      <c r="A640" s="105">
        <v>639</v>
      </c>
      <c r="B640" s="346" t="s">
        <v>794</v>
      </c>
      <c r="C640" s="596" t="s">
        <v>794</v>
      </c>
    </row>
    <row r="641" spans="1:3" x14ac:dyDescent="0.25">
      <c r="A641" s="105">
        <v>640</v>
      </c>
      <c r="B641" s="346" t="s">
        <v>795</v>
      </c>
      <c r="C641" s="596" t="s">
        <v>795</v>
      </c>
    </row>
    <row r="642" spans="1:3" x14ac:dyDescent="0.25">
      <c r="A642" s="105">
        <v>641</v>
      </c>
      <c r="B642" s="346" t="s">
        <v>741</v>
      </c>
      <c r="C642" s="596" t="s">
        <v>741</v>
      </c>
    </row>
    <row r="643" spans="1:3" x14ac:dyDescent="0.25">
      <c r="A643" s="105">
        <v>642</v>
      </c>
      <c r="B643" s="346" t="s">
        <v>797</v>
      </c>
      <c r="C643" s="596" t="s">
        <v>797</v>
      </c>
    </row>
    <row r="644" spans="1:3" x14ac:dyDescent="0.25">
      <c r="A644" s="105">
        <v>643</v>
      </c>
      <c r="B644" s="346" t="s">
        <v>798</v>
      </c>
      <c r="C644" s="596" t="s">
        <v>798</v>
      </c>
    </row>
    <row r="645" spans="1:3" x14ac:dyDescent="0.25">
      <c r="A645" s="105">
        <v>644</v>
      </c>
      <c r="B645" s="346" t="s">
        <v>799</v>
      </c>
      <c r="C645" s="596" t="s">
        <v>799</v>
      </c>
    </row>
    <row r="646" spans="1:3" x14ac:dyDescent="0.25">
      <c r="A646" s="105">
        <v>645</v>
      </c>
      <c r="B646" s="346" t="s">
        <v>800</v>
      </c>
      <c r="C646" s="596" t="s">
        <v>800</v>
      </c>
    </row>
    <row r="647" spans="1:3" x14ac:dyDescent="0.25">
      <c r="A647" s="105">
        <v>646</v>
      </c>
      <c r="B647" s="346" t="s">
        <v>801</v>
      </c>
      <c r="C647" s="596" t="s">
        <v>801</v>
      </c>
    </row>
    <row r="648" spans="1:3" x14ac:dyDescent="0.25">
      <c r="A648" s="105">
        <v>647</v>
      </c>
      <c r="B648" s="346" t="s">
        <v>802</v>
      </c>
      <c r="C648" s="596" t="s">
        <v>802</v>
      </c>
    </row>
    <row r="649" spans="1:3" x14ac:dyDescent="0.25">
      <c r="A649" s="105">
        <v>648</v>
      </c>
      <c r="B649" s="346" t="s">
        <v>803</v>
      </c>
      <c r="C649" s="596" t="s">
        <v>803</v>
      </c>
    </row>
    <row r="650" spans="1:3" x14ac:dyDescent="0.25">
      <c r="A650" s="105">
        <v>649</v>
      </c>
      <c r="B650" s="346" t="s">
        <v>807</v>
      </c>
      <c r="C650" s="596" t="s">
        <v>807</v>
      </c>
    </row>
    <row r="651" spans="1:3" x14ac:dyDescent="0.25">
      <c r="A651" s="105">
        <v>650</v>
      </c>
      <c r="B651" s="346" t="s">
        <v>806</v>
      </c>
      <c r="C651" s="596" t="s">
        <v>806</v>
      </c>
    </row>
    <row r="652" spans="1:3" x14ac:dyDescent="0.25">
      <c r="A652" s="105">
        <v>651</v>
      </c>
      <c r="B652" s="346" t="s">
        <v>808</v>
      </c>
      <c r="C652" s="596" t="s">
        <v>808</v>
      </c>
    </row>
    <row r="653" spans="1:3" x14ac:dyDescent="0.25">
      <c r="A653" s="105">
        <v>652</v>
      </c>
      <c r="B653" s="346" t="s">
        <v>805</v>
      </c>
      <c r="C653" s="596" t="s">
        <v>805</v>
      </c>
    </row>
    <row r="654" spans="1:3" x14ac:dyDescent="0.25">
      <c r="A654" s="105">
        <v>653</v>
      </c>
      <c r="B654" s="346" t="s">
        <v>666</v>
      </c>
      <c r="C654" s="596" t="s">
        <v>666</v>
      </c>
    </row>
    <row r="655" spans="1:3" x14ac:dyDescent="0.25">
      <c r="A655" s="105">
        <v>654</v>
      </c>
      <c r="B655" s="346" t="s">
        <v>13</v>
      </c>
      <c r="C655" s="596" t="s">
        <v>13</v>
      </c>
    </row>
    <row r="656" spans="1:3" x14ac:dyDescent="0.25">
      <c r="A656" s="105">
        <v>655</v>
      </c>
      <c r="B656" s="346" t="s">
        <v>14</v>
      </c>
      <c r="C656" s="596" t="s">
        <v>14</v>
      </c>
    </row>
    <row r="657" spans="1:3" x14ac:dyDescent="0.25">
      <c r="A657" s="105">
        <v>656</v>
      </c>
      <c r="B657" s="346" t="s">
        <v>15</v>
      </c>
      <c r="C657" s="596" t="s">
        <v>15</v>
      </c>
    </row>
    <row r="658" spans="1:3" x14ac:dyDescent="0.25">
      <c r="A658" s="105">
        <v>657</v>
      </c>
      <c r="B658" s="346" t="s">
        <v>18</v>
      </c>
      <c r="C658" s="596" t="s">
        <v>18</v>
      </c>
    </row>
    <row r="659" spans="1:3" x14ac:dyDescent="0.25">
      <c r="A659" s="105">
        <v>658</v>
      </c>
      <c r="B659" s="346" t="s">
        <v>19</v>
      </c>
      <c r="C659" s="596" t="s">
        <v>19</v>
      </c>
    </row>
    <row r="660" spans="1:3" x14ac:dyDescent="0.25">
      <c r="A660" s="105">
        <v>659</v>
      </c>
      <c r="B660" s="346" t="s">
        <v>20</v>
      </c>
      <c r="C660" s="596" t="s">
        <v>20</v>
      </c>
    </row>
    <row r="661" spans="1:3" x14ac:dyDescent="0.25">
      <c r="A661" s="105">
        <v>660</v>
      </c>
      <c r="B661" s="346" t="s">
        <v>760</v>
      </c>
      <c r="C661" s="596" t="s">
        <v>760</v>
      </c>
    </row>
    <row r="662" spans="1:3" x14ac:dyDescent="0.25">
      <c r="A662" s="105">
        <v>661</v>
      </c>
      <c r="B662" s="346" t="s">
        <v>762</v>
      </c>
      <c r="C662" s="596" t="s">
        <v>762</v>
      </c>
    </row>
    <row r="663" spans="1:3" x14ac:dyDescent="0.25">
      <c r="A663" s="105">
        <v>662</v>
      </c>
      <c r="B663" s="346" t="s">
        <v>763</v>
      </c>
      <c r="C663" s="596" t="s">
        <v>763</v>
      </c>
    </row>
    <row r="664" spans="1:3" x14ac:dyDescent="0.25">
      <c r="A664" s="105">
        <v>663</v>
      </c>
      <c r="B664" s="346" t="s">
        <v>764</v>
      </c>
      <c r="C664" s="596" t="s">
        <v>764</v>
      </c>
    </row>
    <row r="665" spans="1:3" x14ac:dyDescent="0.25">
      <c r="A665" s="105">
        <v>664</v>
      </c>
      <c r="B665" s="346" t="s">
        <v>30</v>
      </c>
      <c r="C665" s="596" t="s">
        <v>30</v>
      </c>
    </row>
    <row r="666" spans="1:3" x14ac:dyDescent="0.25">
      <c r="A666" s="105" t="s">
        <v>1616</v>
      </c>
      <c r="B666" s="350" t="s">
        <v>0</v>
      </c>
      <c r="C666" s="599" t="s">
        <v>0</v>
      </c>
    </row>
    <row r="667" spans="1:3" x14ac:dyDescent="0.25">
      <c r="A667" s="105" t="s">
        <v>1616</v>
      </c>
      <c r="B667" s="346" t="s">
        <v>1</v>
      </c>
      <c r="C667" s="596" t="s">
        <v>1</v>
      </c>
    </row>
    <row r="668" spans="1:3" x14ac:dyDescent="0.25">
      <c r="A668" s="105">
        <v>667</v>
      </c>
      <c r="B668" s="346" t="s">
        <v>2357</v>
      </c>
      <c r="C668" s="596" t="s">
        <v>181</v>
      </c>
    </row>
    <row r="669" spans="1:3" x14ac:dyDescent="0.25">
      <c r="A669" s="105">
        <v>668</v>
      </c>
      <c r="B669" s="346" t="s">
        <v>2358</v>
      </c>
      <c r="C669" s="596" t="s">
        <v>182</v>
      </c>
    </row>
    <row r="670" spans="1:3" x14ac:dyDescent="0.25">
      <c r="A670" s="105">
        <v>669</v>
      </c>
      <c r="B670" s="346" t="s">
        <v>2359</v>
      </c>
      <c r="C670" s="596" t="s">
        <v>183</v>
      </c>
    </row>
    <row r="671" spans="1:3" x14ac:dyDescent="0.25">
      <c r="A671" s="105">
        <v>670</v>
      </c>
      <c r="B671" s="346" t="s">
        <v>2360</v>
      </c>
      <c r="C671" s="596" t="s">
        <v>184</v>
      </c>
    </row>
    <row r="672" spans="1:3" x14ac:dyDescent="0.25">
      <c r="A672" s="105">
        <v>671</v>
      </c>
      <c r="B672" s="346" t="s">
        <v>289</v>
      </c>
      <c r="C672" s="596" t="s">
        <v>289</v>
      </c>
    </row>
    <row r="673" spans="1:3" x14ac:dyDescent="0.25">
      <c r="A673" s="105">
        <v>672</v>
      </c>
      <c r="B673" s="346" t="s">
        <v>291</v>
      </c>
      <c r="C673" s="596" t="s">
        <v>291</v>
      </c>
    </row>
    <row r="674" spans="1:3" x14ac:dyDescent="0.25">
      <c r="A674" s="105">
        <v>673</v>
      </c>
      <c r="B674" s="346" t="s">
        <v>293</v>
      </c>
      <c r="C674" s="596" t="s">
        <v>293</v>
      </c>
    </row>
    <row r="675" spans="1:3" x14ac:dyDescent="0.25">
      <c r="A675" s="105">
        <v>674</v>
      </c>
      <c r="B675" s="346" t="s">
        <v>295</v>
      </c>
      <c r="C675" s="596" t="s">
        <v>295</v>
      </c>
    </row>
    <row r="676" spans="1:3" x14ac:dyDescent="0.25">
      <c r="A676" s="105">
        <v>675</v>
      </c>
      <c r="B676" s="346" t="s">
        <v>298</v>
      </c>
      <c r="C676" s="596" t="s">
        <v>298</v>
      </c>
    </row>
    <row r="677" spans="1:3" x14ac:dyDescent="0.25">
      <c r="A677" s="105">
        <v>676</v>
      </c>
      <c r="B677" s="346" t="s">
        <v>300</v>
      </c>
      <c r="C677" s="596" t="s">
        <v>300</v>
      </c>
    </row>
    <row r="678" spans="1:3" x14ac:dyDescent="0.25">
      <c r="A678" s="105">
        <v>677</v>
      </c>
      <c r="B678" s="346" t="s">
        <v>302</v>
      </c>
      <c r="C678" s="596" t="s">
        <v>302</v>
      </c>
    </row>
    <row r="679" spans="1:3" x14ac:dyDescent="0.25">
      <c r="A679" s="105">
        <v>678</v>
      </c>
      <c r="B679" s="346" t="s">
        <v>305</v>
      </c>
      <c r="C679" s="596" t="s">
        <v>305</v>
      </c>
    </row>
    <row r="680" spans="1:3" x14ac:dyDescent="0.25">
      <c r="A680" s="105">
        <v>679</v>
      </c>
      <c r="B680" s="346" t="s">
        <v>308</v>
      </c>
      <c r="C680" s="596" t="s">
        <v>308</v>
      </c>
    </row>
    <row r="681" spans="1:3" x14ac:dyDescent="0.25">
      <c r="A681" s="105">
        <v>680</v>
      </c>
      <c r="B681" s="346" t="s">
        <v>310</v>
      </c>
      <c r="C681" s="596" t="s">
        <v>310</v>
      </c>
    </row>
    <row r="682" spans="1:3" x14ac:dyDescent="0.25">
      <c r="A682" s="105">
        <v>681</v>
      </c>
      <c r="B682" s="346" t="s">
        <v>312</v>
      </c>
      <c r="C682" s="596" t="s">
        <v>312</v>
      </c>
    </row>
    <row r="683" spans="1:3" x14ac:dyDescent="0.25">
      <c r="A683" s="105">
        <v>682</v>
      </c>
      <c r="B683" s="346" t="s">
        <v>315</v>
      </c>
      <c r="C683" s="596" t="s">
        <v>315</v>
      </c>
    </row>
    <row r="684" spans="1:3" x14ac:dyDescent="0.25">
      <c r="A684" s="105">
        <v>683</v>
      </c>
      <c r="B684" s="346" t="s">
        <v>317</v>
      </c>
      <c r="C684" s="596" t="s">
        <v>317</v>
      </c>
    </row>
    <row r="685" spans="1:3" x14ac:dyDescent="0.25">
      <c r="A685" s="105">
        <v>684</v>
      </c>
      <c r="B685" s="346" t="s">
        <v>319</v>
      </c>
      <c r="C685" s="596" t="s">
        <v>319</v>
      </c>
    </row>
    <row r="686" spans="1:3" x14ac:dyDescent="0.25">
      <c r="A686" s="105">
        <v>685</v>
      </c>
      <c r="B686" s="346" t="s">
        <v>321</v>
      </c>
      <c r="C686" s="596" t="s">
        <v>321</v>
      </c>
    </row>
    <row r="687" spans="1:3" x14ac:dyDescent="0.25">
      <c r="A687" s="105">
        <v>686</v>
      </c>
      <c r="B687" s="346" t="s">
        <v>323</v>
      </c>
      <c r="C687" s="596" t="s">
        <v>323</v>
      </c>
    </row>
    <row r="688" spans="1:3" x14ac:dyDescent="0.25">
      <c r="A688" s="105">
        <v>687</v>
      </c>
      <c r="B688" s="346" t="s">
        <v>325</v>
      </c>
      <c r="C688" s="596" t="s">
        <v>325</v>
      </c>
    </row>
    <row r="689" spans="1:3" x14ac:dyDescent="0.25">
      <c r="A689" s="105">
        <v>688</v>
      </c>
      <c r="B689" s="346" t="s">
        <v>327</v>
      </c>
      <c r="C689" s="596" t="s">
        <v>327</v>
      </c>
    </row>
    <row r="690" spans="1:3" x14ac:dyDescent="0.25">
      <c r="A690" s="105">
        <v>689</v>
      </c>
      <c r="B690" s="346" t="s">
        <v>329</v>
      </c>
      <c r="C690" s="596" t="s">
        <v>329</v>
      </c>
    </row>
    <row r="691" spans="1:3" x14ac:dyDescent="0.25">
      <c r="A691" s="105">
        <v>690</v>
      </c>
      <c r="B691" s="346" t="s">
        <v>331</v>
      </c>
      <c r="C691" s="596" t="s">
        <v>331</v>
      </c>
    </row>
    <row r="692" spans="1:3" x14ac:dyDescent="0.25">
      <c r="A692" s="105">
        <v>691</v>
      </c>
      <c r="B692" s="346" t="s">
        <v>334</v>
      </c>
      <c r="C692" s="596" t="s">
        <v>334</v>
      </c>
    </row>
    <row r="693" spans="1:3" x14ac:dyDescent="0.25">
      <c r="A693" s="105">
        <v>692</v>
      </c>
      <c r="B693" s="346" t="s">
        <v>337</v>
      </c>
      <c r="C693" s="596" t="s">
        <v>337</v>
      </c>
    </row>
    <row r="694" spans="1:3" x14ac:dyDescent="0.25">
      <c r="A694" s="105">
        <v>693</v>
      </c>
      <c r="B694" s="346" t="s">
        <v>341</v>
      </c>
      <c r="C694" s="596" t="s">
        <v>341</v>
      </c>
    </row>
    <row r="695" spans="1:3" x14ac:dyDescent="0.25">
      <c r="A695" s="105">
        <v>694</v>
      </c>
      <c r="B695" s="346" t="s">
        <v>344</v>
      </c>
      <c r="C695" s="596" t="s">
        <v>344</v>
      </c>
    </row>
    <row r="696" spans="1:3" x14ac:dyDescent="0.25">
      <c r="A696" s="105">
        <v>695</v>
      </c>
      <c r="B696" s="346" t="s">
        <v>347</v>
      </c>
      <c r="C696" s="596" t="s">
        <v>347</v>
      </c>
    </row>
    <row r="697" spans="1:3" x14ac:dyDescent="0.25">
      <c r="A697" s="105">
        <v>696</v>
      </c>
      <c r="B697" s="346" t="s">
        <v>349</v>
      </c>
      <c r="C697" s="596" t="s">
        <v>349</v>
      </c>
    </row>
    <row r="698" spans="1:3" x14ac:dyDescent="0.25">
      <c r="A698" s="105">
        <v>697</v>
      </c>
      <c r="B698" s="346" t="s">
        <v>352</v>
      </c>
      <c r="C698" s="596" t="s">
        <v>352</v>
      </c>
    </row>
    <row r="699" spans="1:3" x14ac:dyDescent="0.25">
      <c r="A699" s="105">
        <v>698</v>
      </c>
      <c r="B699" s="346" t="s">
        <v>1447</v>
      </c>
      <c r="C699" s="596" t="s">
        <v>1447</v>
      </c>
    </row>
    <row r="700" spans="1:3" x14ac:dyDescent="0.25">
      <c r="A700" s="105">
        <v>699</v>
      </c>
      <c r="B700" s="346" t="s">
        <v>354</v>
      </c>
      <c r="C700" s="596" t="s">
        <v>354</v>
      </c>
    </row>
    <row r="701" spans="1:3" x14ac:dyDescent="0.25">
      <c r="A701" s="105">
        <v>700</v>
      </c>
      <c r="B701" s="346" t="s">
        <v>355</v>
      </c>
      <c r="C701" s="596" t="s">
        <v>355</v>
      </c>
    </row>
    <row r="702" spans="1:3" x14ac:dyDescent="0.25">
      <c r="A702" s="105">
        <v>701</v>
      </c>
      <c r="B702" s="346" t="s">
        <v>358</v>
      </c>
      <c r="C702" s="596" t="s">
        <v>358</v>
      </c>
    </row>
    <row r="703" spans="1:3" x14ac:dyDescent="0.25">
      <c r="A703" s="105">
        <v>702</v>
      </c>
      <c r="B703" s="346" t="s">
        <v>359</v>
      </c>
      <c r="C703" s="596" t="s">
        <v>359</v>
      </c>
    </row>
    <row r="704" spans="1:3" x14ac:dyDescent="0.25">
      <c r="A704" s="105">
        <v>703</v>
      </c>
      <c r="B704" s="346" t="s">
        <v>361</v>
      </c>
      <c r="C704" s="596" t="s">
        <v>361</v>
      </c>
    </row>
    <row r="705" spans="1:3" x14ac:dyDescent="0.25">
      <c r="A705" s="105">
        <v>704</v>
      </c>
      <c r="B705" s="346" t="s">
        <v>362</v>
      </c>
      <c r="C705" s="596" t="s">
        <v>362</v>
      </c>
    </row>
    <row r="706" spans="1:3" x14ac:dyDescent="0.25">
      <c r="A706" s="105">
        <v>705</v>
      </c>
      <c r="B706" s="346" t="s">
        <v>364</v>
      </c>
      <c r="C706" s="596" t="s">
        <v>364</v>
      </c>
    </row>
    <row r="707" spans="1:3" x14ac:dyDescent="0.25">
      <c r="A707" s="105">
        <v>706</v>
      </c>
      <c r="B707" s="346" t="s">
        <v>365</v>
      </c>
      <c r="C707" s="596" t="s">
        <v>365</v>
      </c>
    </row>
    <row r="708" spans="1:3" x14ac:dyDescent="0.25">
      <c r="A708" s="105">
        <v>707</v>
      </c>
      <c r="B708" s="346" t="s">
        <v>170</v>
      </c>
      <c r="C708" s="596" t="s">
        <v>170</v>
      </c>
    </row>
    <row r="709" spans="1:3" x14ac:dyDescent="0.25">
      <c r="A709" s="105">
        <v>708</v>
      </c>
      <c r="B709" s="346" t="s">
        <v>368</v>
      </c>
      <c r="C709" s="596" t="s">
        <v>368</v>
      </c>
    </row>
    <row r="710" spans="1:3" x14ac:dyDescent="0.25">
      <c r="A710" s="105">
        <v>709</v>
      </c>
      <c r="B710" s="346" t="s">
        <v>370</v>
      </c>
      <c r="C710" s="596" t="s">
        <v>370</v>
      </c>
    </row>
    <row r="711" spans="1:3" x14ac:dyDescent="0.25">
      <c r="A711" s="105">
        <v>710</v>
      </c>
      <c r="B711" s="346" t="s">
        <v>372</v>
      </c>
      <c r="C711" s="596" t="s">
        <v>372</v>
      </c>
    </row>
    <row r="712" spans="1:3" x14ac:dyDescent="0.25">
      <c r="A712" s="105">
        <v>711</v>
      </c>
      <c r="B712" s="346" t="s">
        <v>374</v>
      </c>
      <c r="C712" s="596" t="s">
        <v>374</v>
      </c>
    </row>
    <row r="713" spans="1:3" x14ac:dyDescent="0.25">
      <c r="A713" s="105">
        <v>712</v>
      </c>
      <c r="B713" s="346" t="s">
        <v>376</v>
      </c>
      <c r="C713" s="596" t="s">
        <v>376</v>
      </c>
    </row>
    <row r="714" spans="1:3" x14ac:dyDescent="0.25">
      <c r="A714" s="105">
        <v>713</v>
      </c>
      <c r="B714" s="346" t="s">
        <v>379</v>
      </c>
      <c r="C714" s="596" t="s">
        <v>379</v>
      </c>
    </row>
    <row r="715" spans="1:3" x14ac:dyDescent="0.25">
      <c r="A715" s="105">
        <v>714</v>
      </c>
      <c r="B715" s="346" t="s">
        <v>381</v>
      </c>
      <c r="C715" s="596" t="s">
        <v>381</v>
      </c>
    </row>
    <row r="716" spans="1:3" x14ac:dyDescent="0.25">
      <c r="A716" s="105">
        <v>715</v>
      </c>
      <c r="B716" s="346" t="s">
        <v>383</v>
      </c>
      <c r="C716" s="596" t="s">
        <v>383</v>
      </c>
    </row>
    <row r="717" spans="1:3" x14ac:dyDescent="0.25">
      <c r="A717" s="105">
        <v>716</v>
      </c>
      <c r="B717" s="346" t="s">
        <v>385</v>
      </c>
      <c r="C717" s="596" t="s">
        <v>385</v>
      </c>
    </row>
    <row r="718" spans="1:3" x14ac:dyDescent="0.25">
      <c r="A718" s="105">
        <v>717</v>
      </c>
      <c r="B718" s="346" t="s">
        <v>387</v>
      </c>
      <c r="C718" s="596" t="s">
        <v>387</v>
      </c>
    </row>
    <row r="719" spans="1:3" x14ac:dyDescent="0.25">
      <c r="A719" s="105">
        <v>718</v>
      </c>
      <c r="B719" s="346" t="s">
        <v>389</v>
      </c>
      <c r="C719" s="596" t="s">
        <v>389</v>
      </c>
    </row>
    <row r="720" spans="1:3" x14ac:dyDescent="0.25">
      <c r="A720" s="105" t="s">
        <v>1616</v>
      </c>
      <c r="B720" s="346" t="s">
        <v>392</v>
      </c>
      <c r="C720" s="596" t="s">
        <v>392</v>
      </c>
    </row>
    <row r="721" spans="1:3" x14ac:dyDescent="0.25">
      <c r="A721" s="105">
        <v>720</v>
      </c>
      <c r="B721" s="346" t="s">
        <v>395</v>
      </c>
      <c r="C721" s="596" t="s">
        <v>395</v>
      </c>
    </row>
    <row r="722" spans="1:3" x14ac:dyDescent="0.25">
      <c r="A722" s="105">
        <v>721</v>
      </c>
      <c r="B722" s="346" t="s">
        <v>397</v>
      </c>
      <c r="C722" s="596" t="s">
        <v>397</v>
      </c>
    </row>
    <row r="723" spans="1:3" ht="26.4" x14ac:dyDescent="0.25">
      <c r="A723" s="105">
        <v>722</v>
      </c>
      <c r="B723" s="346" t="s">
        <v>399</v>
      </c>
      <c r="C723" s="596" t="s">
        <v>399</v>
      </c>
    </row>
    <row r="724" spans="1:3" x14ac:dyDescent="0.25">
      <c r="A724" s="105">
        <v>723</v>
      </c>
      <c r="B724" s="346" t="s">
        <v>401</v>
      </c>
      <c r="C724" s="596" t="s">
        <v>401</v>
      </c>
    </row>
    <row r="725" spans="1:3" x14ac:dyDescent="0.25">
      <c r="A725" s="105">
        <v>724</v>
      </c>
      <c r="B725" s="346" t="s">
        <v>403</v>
      </c>
      <c r="C725" s="596" t="s">
        <v>403</v>
      </c>
    </row>
    <row r="726" spans="1:3" x14ac:dyDescent="0.25">
      <c r="A726" s="105">
        <v>725</v>
      </c>
      <c r="B726" s="346" t="s">
        <v>404</v>
      </c>
      <c r="C726" s="596" t="s">
        <v>404</v>
      </c>
    </row>
    <row r="727" spans="1:3" x14ac:dyDescent="0.25">
      <c r="A727" s="105">
        <v>726</v>
      </c>
      <c r="B727" s="346" t="s">
        <v>406</v>
      </c>
      <c r="C727" s="596" t="s">
        <v>406</v>
      </c>
    </row>
    <row r="728" spans="1:3" x14ac:dyDescent="0.25">
      <c r="A728" s="105">
        <v>727</v>
      </c>
      <c r="B728" s="346" t="s">
        <v>408</v>
      </c>
      <c r="C728" s="596" t="s">
        <v>408</v>
      </c>
    </row>
    <row r="729" spans="1:3" x14ac:dyDescent="0.25">
      <c r="A729" s="105">
        <v>728</v>
      </c>
      <c r="B729" s="346" t="s">
        <v>410</v>
      </c>
      <c r="C729" s="596" t="s">
        <v>410</v>
      </c>
    </row>
    <row r="730" spans="1:3" x14ac:dyDescent="0.25">
      <c r="A730" s="105">
        <v>729</v>
      </c>
      <c r="B730" s="346" t="s">
        <v>412</v>
      </c>
      <c r="C730" s="596" t="s">
        <v>412</v>
      </c>
    </row>
    <row r="731" spans="1:3" x14ac:dyDescent="0.25">
      <c r="A731" s="105">
        <v>730</v>
      </c>
      <c r="B731" s="346" t="s">
        <v>413</v>
      </c>
      <c r="C731" s="596" t="s">
        <v>413</v>
      </c>
    </row>
    <row r="732" spans="1:3" x14ac:dyDescent="0.25">
      <c r="A732" s="105" t="s">
        <v>1616</v>
      </c>
      <c r="B732" s="346" t="s">
        <v>415</v>
      </c>
      <c r="C732" s="596" t="s">
        <v>415</v>
      </c>
    </row>
    <row r="733" spans="1:3" x14ac:dyDescent="0.25">
      <c r="A733" s="105">
        <v>732</v>
      </c>
      <c r="B733" s="346" t="s">
        <v>417</v>
      </c>
      <c r="C733" s="596" t="s">
        <v>417</v>
      </c>
    </row>
    <row r="734" spans="1:3" x14ac:dyDescent="0.25">
      <c r="A734" s="105">
        <v>733</v>
      </c>
      <c r="B734" s="346" t="s">
        <v>419</v>
      </c>
      <c r="C734" s="596" t="s">
        <v>419</v>
      </c>
    </row>
    <row r="735" spans="1:3" x14ac:dyDescent="0.25">
      <c r="A735" s="105">
        <v>734</v>
      </c>
      <c r="B735" s="346" t="s">
        <v>420</v>
      </c>
      <c r="C735" s="596" t="s">
        <v>420</v>
      </c>
    </row>
    <row r="736" spans="1:3" x14ac:dyDescent="0.25">
      <c r="A736" s="105">
        <v>735</v>
      </c>
      <c r="B736" s="346" t="s">
        <v>422</v>
      </c>
      <c r="C736" s="596" t="s">
        <v>422</v>
      </c>
    </row>
    <row r="737" spans="1:3" x14ac:dyDescent="0.25">
      <c r="A737" s="105">
        <v>736</v>
      </c>
      <c r="B737" s="346" t="s">
        <v>423</v>
      </c>
      <c r="C737" s="596" t="s">
        <v>423</v>
      </c>
    </row>
    <row r="738" spans="1:3" x14ac:dyDescent="0.25">
      <c r="A738" s="105">
        <v>737</v>
      </c>
      <c r="B738" s="346" t="s">
        <v>425</v>
      </c>
      <c r="C738" s="596" t="s">
        <v>425</v>
      </c>
    </row>
    <row r="739" spans="1:3" x14ac:dyDescent="0.25">
      <c r="A739" s="105">
        <v>738</v>
      </c>
      <c r="B739" s="346" t="s">
        <v>427</v>
      </c>
      <c r="C739" s="596" t="s">
        <v>427</v>
      </c>
    </row>
    <row r="740" spans="1:3" x14ac:dyDescent="0.25">
      <c r="A740" s="105">
        <v>739</v>
      </c>
      <c r="B740" s="346" t="s">
        <v>429</v>
      </c>
      <c r="C740" s="596" t="s">
        <v>429</v>
      </c>
    </row>
    <row r="741" spans="1:3" x14ac:dyDescent="0.25">
      <c r="A741" s="105">
        <v>740</v>
      </c>
      <c r="B741" s="346" t="s">
        <v>431</v>
      </c>
      <c r="C741" s="596" t="s">
        <v>431</v>
      </c>
    </row>
    <row r="742" spans="1:3" x14ac:dyDescent="0.25">
      <c r="A742" s="105">
        <v>741</v>
      </c>
      <c r="B742" s="346" t="s">
        <v>433</v>
      </c>
      <c r="C742" s="596" t="s">
        <v>433</v>
      </c>
    </row>
    <row r="743" spans="1:3" x14ac:dyDescent="0.25">
      <c r="A743" s="105">
        <v>742</v>
      </c>
      <c r="B743" s="346" t="s">
        <v>435</v>
      </c>
      <c r="C743" s="596" t="s">
        <v>435</v>
      </c>
    </row>
    <row r="744" spans="1:3" x14ac:dyDescent="0.25">
      <c r="A744" s="105">
        <v>743</v>
      </c>
      <c r="B744" s="346" t="s">
        <v>437</v>
      </c>
      <c r="C744" s="596" t="s">
        <v>437</v>
      </c>
    </row>
    <row r="745" spans="1:3" x14ac:dyDescent="0.25">
      <c r="A745" s="105">
        <v>744</v>
      </c>
      <c r="B745" s="346" t="s">
        <v>439</v>
      </c>
      <c r="C745" s="596" t="s">
        <v>439</v>
      </c>
    </row>
    <row r="746" spans="1:3" x14ac:dyDescent="0.25">
      <c r="A746" s="105">
        <v>745</v>
      </c>
      <c r="B746" s="346" t="s">
        <v>441</v>
      </c>
      <c r="C746" s="596" t="s">
        <v>441</v>
      </c>
    </row>
    <row r="747" spans="1:3" x14ac:dyDescent="0.25">
      <c r="A747" s="105">
        <v>746</v>
      </c>
      <c r="B747" s="346" t="s">
        <v>443</v>
      </c>
      <c r="C747" s="596" t="s">
        <v>443</v>
      </c>
    </row>
    <row r="748" spans="1:3" x14ac:dyDescent="0.25">
      <c r="A748" s="105">
        <v>747</v>
      </c>
      <c r="B748" s="346" t="s">
        <v>445</v>
      </c>
      <c r="C748" s="596" t="s">
        <v>445</v>
      </c>
    </row>
    <row r="749" spans="1:3" x14ac:dyDescent="0.25">
      <c r="A749" s="105">
        <v>748</v>
      </c>
      <c r="B749" s="346" t="s">
        <v>2362</v>
      </c>
      <c r="C749" s="596" t="s">
        <v>447</v>
      </c>
    </row>
    <row r="750" spans="1:3" x14ac:dyDescent="0.25">
      <c r="A750" s="105">
        <v>749</v>
      </c>
      <c r="B750" s="346" t="s">
        <v>448</v>
      </c>
      <c r="C750" s="596" t="s">
        <v>448</v>
      </c>
    </row>
    <row r="751" spans="1:3" x14ac:dyDescent="0.25">
      <c r="A751" s="105">
        <v>750</v>
      </c>
      <c r="B751" s="346" t="s">
        <v>450</v>
      </c>
      <c r="C751" s="596" t="s">
        <v>450</v>
      </c>
    </row>
    <row r="752" spans="1:3" x14ac:dyDescent="0.25">
      <c r="A752" s="105">
        <v>751</v>
      </c>
      <c r="B752" s="346" t="s">
        <v>452</v>
      </c>
      <c r="C752" s="596" t="s">
        <v>452</v>
      </c>
    </row>
    <row r="753" spans="1:3" x14ac:dyDescent="0.25">
      <c r="A753" s="105">
        <v>752</v>
      </c>
      <c r="B753" s="346" t="s">
        <v>454</v>
      </c>
      <c r="C753" s="596" t="s">
        <v>454</v>
      </c>
    </row>
    <row r="754" spans="1:3" x14ac:dyDescent="0.25">
      <c r="A754" s="105">
        <v>753</v>
      </c>
      <c r="B754" s="346" t="s">
        <v>456</v>
      </c>
      <c r="C754" s="596" t="s">
        <v>456</v>
      </c>
    </row>
    <row r="755" spans="1:3" x14ac:dyDescent="0.25">
      <c r="A755" s="105">
        <v>754</v>
      </c>
      <c r="B755" s="346" t="s">
        <v>458</v>
      </c>
      <c r="C755" s="596" t="s">
        <v>458</v>
      </c>
    </row>
    <row r="756" spans="1:3" x14ac:dyDescent="0.25">
      <c r="A756" s="105">
        <v>755</v>
      </c>
      <c r="B756" s="346" t="s">
        <v>460</v>
      </c>
      <c r="C756" s="596" t="s">
        <v>460</v>
      </c>
    </row>
    <row r="757" spans="1:3" x14ac:dyDescent="0.25">
      <c r="A757" s="105">
        <v>756</v>
      </c>
      <c r="B757" s="346" t="s">
        <v>462</v>
      </c>
      <c r="C757" s="596" t="s">
        <v>462</v>
      </c>
    </row>
    <row r="758" spans="1:3" x14ac:dyDescent="0.25">
      <c r="A758" s="105">
        <v>757</v>
      </c>
      <c r="B758" s="346" t="s">
        <v>464</v>
      </c>
      <c r="C758" s="596" t="s">
        <v>464</v>
      </c>
    </row>
    <row r="759" spans="1:3" x14ac:dyDescent="0.25">
      <c r="A759" s="105">
        <v>758</v>
      </c>
      <c r="B759" s="346" t="s">
        <v>466</v>
      </c>
      <c r="C759" s="596" t="s">
        <v>466</v>
      </c>
    </row>
    <row r="760" spans="1:3" x14ac:dyDescent="0.25">
      <c r="A760" s="105">
        <v>759</v>
      </c>
      <c r="B760" s="346" t="s">
        <v>467</v>
      </c>
      <c r="C760" s="596" t="s">
        <v>467</v>
      </c>
    </row>
    <row r="761" spans="1:3" x14ac:dyDescent="0.25">
      <c r="A761" s="105">
        <v>760</v>
      </c>
      <c r="B761" s="346" t="s">
        <v>468</v>
      </c>
      <c r="C761" s="596" t="s">
        <v>468</v>
      </c>
    </row>
    <row r="762" spans="1:3" x14ac:dyDescent="0.25">
      <c r="A762" s="105">
        <v>761</v>
      </c>
      <c r="B762" s="346" t="s">
        <v>469</v>
      </c>
      <c r="C762" s="596" t="s">
        <v>469</v>
      </c>
    </row>
    <row r="763" spans="1:3" x14ac:dyDescent="0.25">
      <c r="A763" s="105">
        <v>762</v>
      </c>
      <c r="B763" s="346" t="s">
        <v>470</v>
      </c>
      <c r="C763" s="596" t="s">
        <v>470</v>
      </c>
    </row>
    <row r="764" spans="1:3" x14ac:dyDescent="0.25">
      <c r="A764" s="105">
        <v>763</v>
      </c>
      <c r="B764" s="346" t="s">
        <v>471</v>
      </c>
      <c r="C764" s="596" t="s">
        <v>471</v>
      </c>
    </row>
    <row r="765" spans="1:3" x14ac:dyDescent="0.25">
      <c r="A765" s="105">
        <v>764</v>
      </c>
      <c r="B765" s="346" t="s">
        <v>473</v>
      </c>
      <c r="C765" s="596" t="s">
        <v>473</v>
      </c>
    </row>
    <row r="766" spans="1:3" x14ac:dyDescent="0.25">
      <c r="A766" s="105">
        <v>765</v>
      </c>
      <c r="B766" s="346" t="s">
        <v>475</v>
      </c>
      <c r="C766" s="596" t="s">
        <v>475</v>
      </c>
    </row>
    <row r="767" spans="1:3" x14ac:dyDescent="0.25">
      <c r="A767" s="105">
        <v>766</v>
      </c>
      <c r="B767" s="346" t="s">
        <v>477</v>
      </c>
      <c r="C767" s="596" t="s">
        <v>477</v>
      </c>
    </row>
    <row r="768" spans="1:3" x14ac:dyDescent="0.25">
      <c r="A768" s="105">
        <v>767</v>
      </c>
      <c r="B768" s="346" t="s">
        <v>479</v>
      </c>
      <c r="C768" s="596" t="s">
        <v>479</v>
      </c>
    </row>
    <row r="769" spans="1:3" x14ac:dyDescent="0.25">
      <c r="A769" s="105">
        <v>768</v>
      </c>
      <c r="B769" s="346" t="s">
        <v>481</v>
      </c>
      <c r="C769" s="596" t="s">
        <v>481</v>
      </c>
    </row>
    <row r="770" spans="1:3" x14ac:dyDescent="0.25">
      <c r="A770" s="105">
        <v>769</v>
      </c>
      <c r="B770" s="346" t="s">
        <v>1536</v>
      </c>
      <c r="C770" s="596" t="s">
        <v>483</v>
      </c>
    </row>
    <row r="771" spans="1:3" x14ac:dyDescent="0.25">
      <c r="A771" s="105">
        <v>770</v>
      </c>
      <c r="B771" s="346" t="s">
        <v>485</v>
      </c>
      <c r="C771" s="596" t="s">
        <v>485</v>
      </c>
    </row>
    <row r="772" spans="1:3" x14ac:dyDescent="0.25">
      <c r="A772" s="105">
        <v>771</v>
      </c>
      <c r="B772" s="346" t="s">
        <v>487</v>
      </c>
      <c r="C772" s="596" t="s">
        <v>487</v>
      </c>
    </row>
    <row r="773" spans="1:3" x14ac:dyDescent="0.25">
      <c r="A773" s="105">
        <v>772</v>
      </c>
      <c r="B773" s="346" t="s">
        <v>488</v>
      </c>
      <c r="C773" s="596" t="s">
        <v>488</v>
      </c>
    </row>
    <row r="774" spans="1:3" x14ac:dyDescent="0.25">
      <c r="A774" s="105" t="s">
        <v>1616</v>
      </c>
      <c r="B774" s="346" t="s">
        <v>490</v>
      </c>
      <c r="C774" s="596" t="s">
        <v>490</v>
      </c>
    </row>
    <row r="775" spans="1:3" x14ac:dyDescent="0.25">
      <c r="A775" s="105">
        <v>774</v>
      </c>
      <c r="B775" s="346" t="s">
        <v>491</v>
      </c>
      <c r="C775" s="596" t="s">
        <v>491</v>
      </c>
    </row>
    <row r="776" spans="1:3" x14ac:dyDescent="0.25">
      <c r="A776" s="105">
        <v>775</v>
      </c>
      <c r="B776" s="346" t="s">
        <v>493</v>
      </c>
      <c r="C776" s="596" t="s">
        <v>493</v>
      </c>
    </row>
    <row r="777" spans="1:3" x14ac:dyDescent="0.25">
      <c r="A777" s="105">
        <v>776</v>
      </c>
      <c r="B777" s="346" t="s">
        <v>32</v>
      </c>
      <c r="C777" s="596" t="s">
        <v>32</v>
      </c>
    </row>
    <row r="778" spans="1:3" x14ac:dyDescent="0.25">
      <c r="A778" s="105">
        <v>777</v>
      </c>
      <c r="B778" s="346" t="s">
        <v>495</v>
      </c>
      <c r="C778" s="596" t="s">
        <v>495</v>
      </c>
    </row>
    <row r="779" spans="1:3" x14ac:dyDescent="0.25">
      <c r="A779" s="105">
        <v>778</v>
      </c>
      <c r="B779" s="346" t="s">
        <v>496</v>
      </c>
      <c r="C779" s="596" t="s">
        <v>496</v>
      </c>
    </row>
    <row r="780" spans="1:3" x14ac:dyDescent="0.25">
      <c r="A780" s="105">
        <v>779</v>
      </c>
      <c r="B780" s="346" t="s">
        <v>497</v>
      </c>
      <c r="C780" s="596" t="s">
        <v>497</v>
      </c>
    </row>
    <row r="781" spans="1:3" x14ac:dyDescent="0.25">
      <c r="A781" s="105">
        <v>780</v>
      </c>
      <c r="B781" s="346" t="s">
        <v>500</v>
      </c>
      <c r="C781" s="596" t="s">
        <v>500</v>
      </c>
    </row>
    <row r="782" spans="1:3" x14ac:dyDescent="0.25">
      <c r="A782" s="105">
        <v>781</v>
      </c>
      <c r="B782" s="346" t="s">
        <v>502</v>
      </c>
      <c r="C782" s="596" t="s">
        <v>502</v>
      </c>
    </row>
    <row r="783" spans="1:3" x14ac:dyDescent="0.25">
      <c r="A783" s="105">
        <v>782</v>
      </c>
      <c r="B783" s="346" t="s">
        <v>504</v>
      </c>
      <c r="C783" s="596" t="s">
        <v>504</v>
      </c>
    </row>
    <row r="784" spans="1:3" x14ac:dyDescent="0.25">
      <c r="A784" s="105">
        <v>783</v>
      </c>
      <c r="B784" s="346" t="s">
        <v>506</v>
      </c>
      <c r="C784" s="596" t="s">
        <v>506</v>
      </c>
    </row>
    <row r="785" spans="1:3" ht="49.2" x14ac:dyDescent="0.25">
      <c r="A785" s="105" t="s">
        <v>1616</v>
      </c>
      <c r="B785" s="295" t="s">
        <v>928</v>
      </c>
      <c r="C785" s="594" t="s">
        <v>928</v>
      </c>
    </row>
    <row r="786" spans="1:3" x14ac:dyDescent="0.25">
      <c r="A786" s="105" t="s">
        <v>1616</v>
      </c>
      <c r="B786" s="297" t="s">
        <v>929</v>
      </c>
      <c r="C786" s="596" t="s">
        <v>929</v>
      </c>
    </row>
    <row r="787" spans="1:3" x14ac:dyDescent="0.25">
      <c r="A787" s="105" t="s">
        <v>1616</v>
      </c>
      <c r="B787" s="297" t="s">
        <v>930</v>
      </c>
      <c r="C787" s="596" t="s">
        <v>930</v>
      </c>
    </row>
    <row r="788" spans="1:3" ht="26.4" x14ac:dyDescent="0.25">
      <c r="A788" s="105" t="s">
        <v>1616</v>
      </c>
      <c r="B788" s="297" t="s">
        <v>931</v>
      </c>
      <c r="C788" s="596" t="s">
        <v>931</v>
      </c>
    </row>
    <row r="789" spans="1:3" ht="31.2" thickBot="1" x14ac:dyDescent="0.3">
      <c r="A789" s="105" t="s">
        <v>1616</v>
      </c>
      <c r="B789" s="317" t="s">
        <v>932</v>
      </c>
      <c r="C789" s="605" t="s">
        <v>932</v>
      </c>
    </row>
    <row r="790" spans="1:3" ht="21" thickBot="1" x14ac:dyDescent="0.3">
      <c r="A790" s="105" t="s">
        <v>1616</v>
      </c>
      <c r="B790" s="326" t="s">
        <v>933</v>
      </c>
      <c r="C790" s="604" t="s">
        <v>933</v>
      </c>
    </row>
    <row r="791" spans="1:3" ht="13.8" thickBot="1" x14ac:dyDescent="0.3">
      <c r="A791" s="105" t="s">
        <v>1616</v>
      </c>
      <c r="B791" s="327" t="s">
        <v>934</v>
      </c>
      <c r="C791" s="604" t="s">
        <v>934</v>
      </c>
    </row>
    <row r="792" spans="1:3" ht="13.8" thickBot="1" x14ac:dyDescent="0.3">
      <c r="A792" s="105" t="s">
        <v>1616</v>
      </c>
      <c r="B792" s="327" t="s">
        <v>935</v>
      </c>
      <c r="C792" s="604" t="s">
        <v>935</v>
      </c>
    </row>
    <row r="793" spans="1:3" ht="13.8" thickBot="1" x14ac:dyDescent="0.3">
      <c r="A793" s="105" t="s">
        <v>1616</v>
      </c>
      <c r="B793" s="327" t="s">
        <v>936</v>
      </c>
      <c r="C793" s="604" t="s">
        <v>936</v>
      </c>
    </row>
    <row r="794" spans="1:3" x14ac:dyDescent="0.25">
      <c r="A794" s="105" t="s">
        <v>1616</v>
      </c>
      <c r="B794" s="297" t="s">
        <v>937</v>
      </c>
      <c r="C794" s="596" t="s">
        <v>937</v>
      </c>
    </row>
    <row r="795" spans="1:3" ht="17.399999999999999" x14ac:dyDescent="0.25">
      <c r="A795" s="105" t="s">
        <v>1616</v>
      </c>
      <c r="B795" s="296" t="s">
        <v>938</v>
      </c>
      <c r="C795" s="595" t="s">
        <v>938</v>
      </c>
    </row>
    <row r="796" spans="1:3" x14ac:dyDescent="0.25">
      <c r="A796" s="105" t="s">
        <v>1616</v>
      </c>
      <c r="B796" s="310" t="s">
        <v>939</v>
      </c>
      <c r="C796" s="597" t="s">
        <v>939</v>
      </c>
    </row>
    <row r="797" spans="1:3" ht="30.6" x14ac:dyDescent="0.25">
      <c r="A797" s="105" t="s">
        <v>1616</v>
      </c>
      <c r="B797" s="322" t="s">
        <v>940</v>
      </c>
      <c r="C797" s="603" t="s">
        <v>940</v>
      </c>
    </row>
    <row r="798" spans="1:3" ht="26.4" x14ac:dyDescent="0.25">
      <c r="A798" s="105" t="s">
        <v>1616</v>
      </c>
      <c r="B798" s="310" t="s">
        <v>941</v>
      </c>
      <c r="C798" s="597" t="s">
        <v>941</v>
      </c>
    </row>
    <row r="799" spans="1:3" ht="20.399999999999999" x14ac:dyDescent="0.25">
      <c r="A799" s="105" t="s">
        <v>1616</v>
      </c>
      <c r="B799" s="322" t="s">
        <v>942</v>
      </c>
      <c r="C799" s="603" t="s">
        <v>942</v>
      </c>
    </row>
    <row r="800" spans="1:3" ht="26.4" x14ac:dyDescent="0.25">
      <c r="A800" s="105" t="s">
        <v>1616</v>
      </c>
      <c r="B800" s="310" t="s">
        <v>943</v>
      </c>
      <c r="C800" s="597" t="s">
        <v>943</v>
      </c>
    </row>
    <row r="801" spans="1:3" ht="26.4" x14ac:dyDescent="0.25">
      <c r="A801" s="105" t="s">
        <v>1616</v>
      </c>
      <c r="B801" s="310" t="s">
        <v>944</v>
      </c>
      <c r="C801" s="597" t="s">
        <v>944</v>
      </c>
    </row>
    <row r="802" spans="1:3" ht="15.6" x14ac:dyDescent="0.25">
      <c r="A802" s="105" t="s">
        <v>1616</v>
      </c>
      <c r="B802" s="313" t="s">
        <v>945</v>
      </c>
      <c r="C802" s="600" t="s">
        <v>945</v>
      </c>
    </row>
    <row r="803" spans="1:3" x14ac:dyDescent="0.25">
      <c r="A803" s="105" t="s">
        <v>1616</v>
      </c>
      <c r="B803" s="298" t="s">
        <v>946</v>
      </c>
      <c r="C803" s="597" t="s">
        <v>946</v>
      </c>
    </row>
    <row r="804" spans="1:3" ht="20.399999999999999" x14ac:dyDescent="0.25">
      <c r="A804" s="105" t="s">
        <v>1616</v>
      </c>
      <c r="B804" s="322" t="s">
        <v>1183</v>
      </c>
      <c r="C804" s="603" t="s">
        <v>1436</v>
      </c>
    </row>
    <row r="805" spans="1:3" x14ac:dyDescent="0.25">
      <c r="A805" s="105" t="s">
        <v>1616</v>
      </c>
      <c r="B805" s="314" t="s">
        <v>947</v>
      </c>
      <c r="C805" s="603" t="s">
        <v>947</v>
      </c>
    </row>
    <row r="806" spans="1:3" x14ac:dyDescent="0.25">
      <c r="A806" s="105" t="s">
        <v>1616</v>
      </c>
      <c r="B806" s="314" t="s">
        <v>948</v>
      </c>
      <c r="C806" s="603" t="s">
        <v>948</v>
      </c>
    </row>
    <row r="807" spans="1:3" ht="26.4" x14ac:dyDescent="0.25">
      <c r="A807" s="105" t="s">
        <v>1616</v>
      </c>
      <c r="B807" s="298" t="s">
        <v>949</v>
      </c>
      <c r="C807" s="597" t="s">
        <v>949</v>
      </c>
    </row>
    <row r="808" spans="1:3" ht="13.8" thickBot="1" x14ac:dyDescent="0.3">
      <c r="A808" s="105" t="s">
        <v>1616</v>
      </c>
      <c r="B808" s="333" t="s">
        <v>950</v>
      </c>
      <c r="C808" s="603" t="s">
        <v>950</v>
      </c>
    </row>
    <row r="809" spans="1:3" ht="26.4" x14ac:dyDescent="0.25">
      <c r="A809" s="105" t="s">
        <v>1616</v>
      </c>
      <c r="B809" s="298" t="s">
        <v>951</v>
      </c>
      <c r="C809" s="597" t="s">
        <v>1437</v>
      </c>
    </row>
    <row r="810" spans="1:3" ht="15.6" x14ac:dyDescent="0.25">
      <c r="A810" s="105" t="s">
        <v>1616</v>
      </c>
      <c r="B810" s="313" t="s">
        <v>952</v>
      </c>
      <c r="C810" s="600" t="s">
        <v>952</v>
      </c>
    </row>
    <row r="811" spans="1:3" x14ac:dyDescent="0.25">
      <c r="A811" s="105" t="s">
        <v>1616</v>
      </c>
      <c r="B811" s="298" t="s">
        <v>953</v>
      </c>
      <c r="C811" s="597" t="s">
        <v>953</v>
      </c>
    </row>
    <row r="812" spans="1:3" ht="20.399999999999999" x14ac:dyDescent="0.25">
      <c r="A812" s="105" t="s">
        <v>1616</v>
      </c>
      <c r="B812" s="322" t="s">
        <v>1184</v>
      </c>
      <c r="C812" s="603" t="s">
        <v>1438</v>
      </c>
    </row>
    <row r="813" spans="1:3" ht="27" thickBot="1" x14ac:dyDescent="0.3">
      <c r="A813" s="105" t="s">
        <v>1616</v>
      </c>
      <c r="B813" s="351" t="s">
        <v>954</v>
      </c>
      <c r="C813" s="597" t="s">
        <v>954</v>
      </c>
    </row>
    <row r="814" spans="1:3" ht="27" thickBot="1" x14ac:dyDescent="0.3">
      <c r="A814" s="105" t="s">
        <v>1616</v>
      </c>
      <c r="B814" s="351" t="s">
        <v>955</v>
      </c>
      <c r="C814" s="597" t="s">
        <v>955</v>
      </c>
    </row>
    <row r="815" spans="1:3" ht="26.4" x14ac:dyDescent="0.25">
      <c r="A815" s="105" t="s">
        <v>1616</v>
      </c>
      <c r="B815" s="298" t="s">
        <v>956</v>
      </c>
      <c r="C815" s="597" t="s">
        <v>956</v>
      </c>
    </row>
    <row r="816" spans="1:3" ht="26.4" x14ac:dyDescent="0.25">
      <c r="A816" s="105" t="s">
        <v>1616</v>
      </c>
      <c r="B816" s="298" t="s">
        <v>957</v>
      </c>
      <c r="C816" s="597" t="s">
        <v>957</v>
      </c>
    </row>
    <row r="817" spans="1:3" x14ac:dyDescent="0.25">
      <c r="A817" s="105" t="s">
        <v>1616</v>
      </c>
      <c r="B817" s="297" t="s">
        <v>958</v>
      </c>
      <c r="C817" s="596" t="s">
        <v>958</v>
      </c>
    </row>
    <row r="818" spans="1:3" x14ac:dyDescent="0.25">
      <c r="A818" s="105" t="s">
        <v>1616</v>
      </c>
      <c r="B818" s="349" t="s">
        <v>959</v>
      </c>
      <c r="C818" s="596" t="s">
        <v>959</v>
      </c>
    </row>
    <row r="819" spans="1:3" x14ac:dyDescent="0.25">
      <c r="A819" s="105" t="s">
        <v>1616</v>
      </c>
      <c r="B819" s="349" t="s">
        <v>960</v>
      </c>
      <c r="C819" s="596" t="s">
        <v>960</v>
      </c>
    </row>
    <row r="820" spans="1:3" x14ac:dyDescent="0.25">
      <c r="A820" s="105" t="s">
        <v>1616</v>
      </c>
      <c r="B820" s="349" t="s">
        <v>961</v>
      </c>
      <c r="C820" s="596" t="s">
        <v>961</v>
      </c>
    </row>
    <row r="821" spans="1:3" x14ac:dyDescent="0.25">
      <c r="A821" s="105" t="s">
        <v>1616</v>
      </c>
      <c r="B821" s="349" t="s">
        <v>962</v>
      </c>
      <c r="C821" s="596" t="s">
        <v>962</v>
      </c>
    </row>
    <row r="822" spans="1:3" ht="26.4" x14ac:dyDescent="0.25">
      <c r="A822" s="105" t="s">
        <v>1616</v>
      </c>
      <c r="B822" s="349" t="s">
        <v>963</v>
      </c>
      <c r="C822" s="596" t="s">
        <v>963</v>
      </c>
    </row>
    <row r="823" spans="1:3" ht="41.4" thickBot="1" x14ac:dyDescent="0.3">
      <c r="A823" s="105" t="s">
        <v>1616</v>
      </c>
      <c r="B823" s="333" t="s">
        <v>900</v>
      </c>
      <c r="C823" s="603" t="s">
        <v>900</v>
      </c>
    </row>
    <row r="824" spans="1:3" ht="14.4" x14ac:dyDescent="0.25">
      <c r="A824" s="105">
        <v>823</v>
      </c>
      <c r="B824" s="348" t="s">
        <v>921</v>
      </c>
      <c r="C824" s="558" t="s">
        <v>921</v>
      </c>
    </row>
    <row r="825" spans="1:3" ht="14.4" x14ac:dyDescent="0.25">
      <c r="A825" s="105">
        <v>824</v>
      </c>
      <c r="B825" s="348" t="s">
        <v>927</v>
      </c>
      <c r="C825" s="558" t="s">
        <v>927</v>
      </c>
    </row>
    <row r="826" spans="1:3" ht="14.4" x14ac:dyDescent="0.25">
      <c r="A826" s="105">
        <v>825</v>
      </c>
      <c r="B826" s="348" t="s">
        <v>922</v>
      </c>
      <c r="C826" s="558" t="s">
        <v>922</v>
      </c>
    </row>
    <row r="827" spans="1:3" ht="14.4" x14ac:dyDescent="0.25">
      <c r="A827" s="105">
        <v>826</v>
      </c>
      <c r="B827" s="348" t="s">
        <v>923</v>
      </c>
      <c r="C827" s="558" t="s">
        <v>923</v>
      </c>
    </row>
    <row r="828" spans="1:3" ht="14.4" x14ac:dyDescent="0.25">
      <c r="A828" s="105">
        <v>827</v>
      </c>
      <c r="B828" s="348" t="s">
        <v>924</v>
      </c>
      <c r="C828" s="558" t="s">
        <v>924</v>
      </c>
    </row>
    <row r="829" spans="1:3" ht="14.4" x14ac:dyDescent="0.25">
      <c r="A829" s="105">
        <v>828</v>
      </c>
      <c r="B829" s="348" t="s">
        <v>925</v>
      </c>
      <c r="C829" s="558" t="s">
        <v>925</v>
      </c>
    </row>
    <row r="830" spans="1:3" ht="14.4" x14ac:dyDescent="0.25">
      <c r="A830" s="105">
        <v>829</v>
      </c>
      <c r="B830" s="348" t="s">
        <v>926</v>
      </c>
      <c r="C830" s="558" t="s">
        <v>926</v>
      </c>
    </row>
    <row r="831" spans="1:3" x14ac:dyDescent="0.25">
      <c r="A831" s="105">
        <v>830</v>
      </c>
      <c r="B831" s="346" t="s">
        <v>901</v>
      </c>
      <c r="C831" s="596" t="s">
        <v>901</v>
      </c>
    </row>
    <row r="832" spans="1:3" x14ac:dyDescent="0.25">
      <c r="A832" s="105" t="s">
        <v>1616</v>
      </c>
      <c r="B832" s="299" t="s">
        <v>964</v>
      </c>
      <c r="C832" s="596" t="s">
        <v>964</v>
      </c>
    </row>
    <row r="833" spans="1:3" ht="34.799999999999997" x14ac:dyDescent="0.25">
      <c r="A833" s="105" t="s">
        <v>1616</v>
      </c>
      <c r="B833" s="352" t="s">
        <v>965</v>
      </c>
      <c r="C833" s="610" t="s">
        <v>965</v>
      </c>
    </row>
    <row r="834" spans="1:3" ht="40.799999999999997" x14ac:dyDescent="0.25">
      <c r="A834" s="105" t="s">
        <v>1616</v>
      </c>
      <c r="B834" s="314" t="s">
        <v>966</v>
      </c>
      <c r="C834" s="603" t="s">
        <v>966</v>
      </c>
    </row>
    <row r="835" spans="1:3" ht="39.6" x14ac:dyDescent="0.25">
      <c r="A835" s="105" t="s">
        <v>1616</v>
      </c>
      <c r="B835" s="298" t="s">
        <v>967</v>
      </c>
      <c r="C835" s="597" t="s">
        <v>967</v>
      </c>
    </row>
    <row r="836" spans="1:3" ht="20.399999999999999" x14ac:dyDescent="0.25">
      <c r="A836" s="105" t="s">
        <v>1616</v>
      </c>
      <c r="B836" s="322" t="s">
        <v>968</v>
      </c>
      <c r="C836" s="603" t="s">
        <v>968</v>
      </c>
    </row>
    <row r="837" spans="1:3" ht="26.4" x14ac:dyDescent="0.25">
      <c r="A837" s="105" t="s">
        <v>1616</v>
      </c>
      <c r="B837" s="298" t="s">
        <v>969</v>
      </c>
      <c r="C837" s="597" t="s">
        <v>969</v>
      </c>
    </row>
    <row r="838" spans="1:3" x14ac:dyDescent="0.25">
      <c r="A838" s="105" t="s">
        <v>1616</v>
      </c>
      <c r="B838" s="328" t="s">
        <v>972</v>
      </c>
      <c r="C838" s="604" t="s">
        <v>972</v>
      </c>
    </row>
    <row r="839" spans="1:3" ht="45.6" x14ac:dyDescent="0.25">
      <c r="A839" s="105" t="s">
        <v>1616</v>
      </c>
      <c r="B839" s="341" t="s">
        <v>973</v>
      </c>
      <c r="C839" s="602" t="s">
        <v>973</v>
      </c>
    </row>
    <row r="840" spans="1:3" ht="49.2" x14ac:dyDescent="0.25">
      <c r="A840" s="354">
        <v>1000</v>
      </c>
      <c r="B840" s="263" t="s">
        <v>1767</v>
      </c>
      <c r="C840" s="559" t="s">
        <v>999</v>
      </c>
    </row>
    <row r="841" spans="1:3" x14ac:dyDescent="0.25">
      <c r="A841" s="354">
        <v>1001</v>
      </c>
      <c r="B841" s="766" t="s">
        <v>1772</v>
      </c>
      <c r="C841" s="611" t="s">
        <v>1156</v>
      </c>
    </row>
    <row r="842" spans="1:3" x14ac:dyDescent="0.25">
      <c r="A842" s="354">
        <v>1002</v>
      </c>
      <c r="B842" s="589" t="s">
        <v>2372</v>
      </c>
      <c r="C842" s="611" t="s">
        <v>1527</v>
      </c>
    </row>
    <row r="843" spans="1:3" x14ac:dyDescent="0.25">
      <c r="A843" s="354">
        <v>1003</v>
      </c>
      <c r="B843" s="766" t="s">
        <v>1773</v>
      </c>
      <c r="C843" s="611" t="s">
        <v>1040</v>
      </c>
    </row>
    <row r="844" spans="1:3" x14ac:dyDescent="0.25">
      <c r="A844" s="354">
        <v>1004</v>
      </c>
      <c r="B844" s="766" t="s">
        <v>1775</v>
      </c>
      <c r="C844" s="611" t="s">
        <v>1038</v>
      </c>
    </row>
    <row r="845" spans="1:3" x14ac:dyDescent="0.25">
      <c r="A845" s="354">
        <v>1005</v>
      </c>
      <c r="B845" s="766" t="s">
        <v>1776</v>
      </c>
      <c r="C845" s="611" t="s">
        <v>1028</v>
      </c>
    </row>
    <row r="846" spans="1:3" x14ac:dyDescent="0.25">
      <c r="A846" s="354">
        <v>1006</v>
      </c>
      <c r="B846" s="766" t="s">
        <v>1777</v>
      </c>
      <c r="C846" s="611" t="s">
        <v>1017</v>
      </c>
    </row>
    <row r="847" spans="1:3" x14ac:dyDescent="0.25">
      <c r="A847" s="354" t="s">
        <v>1616</v>
      </c>
      <c r="B847" s="5" t="s">
        <v>1064</v>
      </c>
      <c r="C847" s="611" t="s">
        <v>1064</v>
      </c>
    </row>
    <row r="848" spans="1:3" x14ac:dyDescent="0.25">
      <c r="A848" s="354">
        <v>1008</v>
      </c>
      <c r="B848" s="766" t="s">
        <v>1780</v>
      </c>
      <c r="C848" s="611" t="s">
        <v>1075</v>
      </c>
    </row>
    <row r="849" spans="1:3" x14ac:dyDescent="0.25">
      <c r="A849" s="354" t="s">
        <v>1616</v>
      </c>
      <c r="B849" s="5" t="s">
        <v>1167</v>
      </c>
      <c r="C849" s="611" t="s">
        <v>1167</v>
      </c>
    </row>
    <row r="850" spans="1:3" x14ac:dyDescent="0.25">
      <c r="A850" s="354">
        <v>1010</v>
      </c>
      <c r="B850" s="801" t="s">
        <v>1785</v>
      </c>
      <c r="C850" s="560" t="s">
        <v>1013</v>
      </c>
    </row>
    <row r="851" spans="1:3" x14ac:dyDescent="0.25">
      <c r="A851" s="354">
        <v>1011</v>
      </c>
      <c r="B851" s="264" t="s">
        <v>1786</v>
      </c>
      <c r="C851" s="561" t="s">
        <v>1157</v>
      </c>
    </row>
    <row r="852" spans="1:3" x14ac:dyDescent="0.25">
      <c r="A852" s="354" t="s">
        <v>1616</v>
      </c>
      <c r="B852" s="270" t="s">
        <v>1131</v>
      </c>
      <c r="C852" s="483" t="s">
        <v>1131</v>
      </c>
    </row>
    <row r="853" spans="1:3" ht="30.6" x14ac:dyDescent="0.25">
      <c r="A853" s="354">
        <v>1013</v>
      </c>
      <c r="B853" s="266" t="s">
        <v>1793</v>
      </c>
      <c r="C853" s="484" t="s">
        <v>1394</v>
      </c>
    </row>
    <row r="854" spans="1:3" x14ac:dyDescent="0.25">
      <c r="A854" s="354">
        <v>1014</v>
      </c>
      <c r="B854" s="271" t="s">
        <v>1794</v>
      </c>
      <c r="C854" s="485" t="s">
        <v>1129</v>
      </c>
    </row>
    <row r="855" spans="1:3" x14ac:dyDescent="0.25">
      <c r="A855" s="354">
        <v>1015</v>
      </c>
      <c r="B855" s="271" t="s">
        <v>1795</v>
      </c>
      <c r="C855" s="485" t="s">
        <v>1130</v>
      </c>
    </row>
    <row r="856" spans="1:3" x14ac:dyDescent="0.25">
      <c r="A856" s="354" t="s">
        <v>1616</v>
      </c>
      <c r="B856" s="255" t="s">
        <v>977</v>
      </c>
      <c r="C856" s="562" t="s">
        <v>977</v>
      </c>
    </row>
    <row r="857" spans="1:3" ht="26.4" x14ac:dyDescent="0.25">
      <c r="A857" s="354">
        <v>1017</v>
      </c>
      <c r="B857" s="257" t="s">
        <v>978</v>
      </c>
      <c r="C857" s="612" t="s">
        <v>978</v>
      </c>
    </row>
    <row r="858" spans="1:3" x14ac:dyDescent="0.25">
      <c r="A858" s="354">
        <v>1018</v>
      </c>
      <c r="B858" s="255" t="s">
        <v>1844</v>
      </c>
      <c r="C858" s="562" t="s">
        <v>985</v>
      </c>
    </row>
    <row r="859" spans="1:3" ht="66" x14ac:dyDescent="0.25">
      <c r="A859" s="354">
        <v>1019</v>
      </c>
      <c r="B859" s="255" t="s">
        <v>1847</v>
      </c>
      <c r="C859" s="562" t="s">
        <v>986</v>
      </c>
    </row>
    <row r="860" spans="1:3" x14ac:dyDescent="0.25">
      <c r="A860" s="354">
        <v>1020</v>
      </c>
      <c r="B860" s="255" t="s">
        <v>1849</v>
      </c>
      <c r="C860" s="562" t="s">
        <v>987</v>
      </c>
    </row>
    <row r="861" spans="1:3" ht="52.2" x14ac:dyDescent="0.25">
      <c r="A861" s="354" t="s">
        <v>1616</v>
      </c>
      <c r="B861" s="258" t="s">
        <v>1215</v>
      </c>
      <c r="C861" s="613" t="s">
        <v>1215</v>
      </c>
    </row>
    <row r="862" spans="1:3" x14ac:dyDescent="0.25">
      <c r="A862" s="354" t="s">
        <v>1616</v>
      </c>
      <c r="B862" s="5" t="s">
        <v>988</v>
      </c>
      <c r="C862" s="611" t="s">
        <v>988</v>
      </c>
    </row>
    <row r="863" spans="1:3" ht="105.6" x14ac:dyDescent="0.25">
      <c r="A863" s="354" t="s">
        <v>1616</v>
      </c>
      <c r="B863" s="255" t="s">
        <v>1207</v>
      </c>
      <c r="C863" s="562" t="s">
        <v>1395</v>
      </c>
    </row>
    <row r="864" spans="1:3" ht="52.8" x14ac:dyDescent="0.25">
      <c r="A864" s="354" t="s">
        <v>1616</v>
      </c>
      <c r="B864" s="255" t="s">
        <v>1195</v>
      </c>
      <c r="C864" s="562" t="s">
        <v>1195</v>
      </c>
    </row>
    <row r="865" spans="1:3" ht="52.8" x14ac:dyDescent="0.25">
      <c r="A865" s="354" t="s">
        <v>1616</v>
      </c>
      <c r="B865" s="255" t="s">
        <v>1196</v>
      </c>
      <c r="C865" s="562" t="s">
        <v>1196</v>
      </c>
    </row>
    <row r="866" spans="1:3" ht="26.4" x14ac:dyDescent="0.25">
      <c r="A866" s="354" t="s">
        <v>1616</v>
      </c>
      <c r="B866" s="255" t="s">
        <v>1197</v>
      </c>
      <c r="C866" s="562" t="s">
        <v>1197</v>
      </c>
    </row>
    <row r="867" spans="1:3" x14ac:dyDescent="0.25">
      <c r="A867" s="354">
        <v>1027</v>
      </c>
      <c r="B867" s="65" t="s">
        <v>1861</v>
      </c>
      <c r="C867" s="560" t="s">
        <v>990</v>
      </c>
    </row>
    <row r="868" spans="1:3" ht="39.6" x14ac:dyDescent="0.25">
      <c r="A868" s="354">
        <v>1028</v>
      </c>
      <c r="B868" s="255" t="s">
        <v>1863</v>
      </c>
      <c r="C868" s="562" t="s">
        <v>992</v>
      </c>
    </row>
    <row r="869" spans="1:3" ht="92.4" x14ac:dyDescent="0.25">
      <c r="A869" s="354">
        <v>1029</v>
      </c>
      <c r="B869" s="256" t="s">
        <v>1864</v>
      </c>
      <c r="C869" s="561" t="s">
        <v>991</v>
      </c>
    </row>
    <row r="870" spans="1:3" ht="39.6" x14ac:dyDescent="0.25">
      <c r="A870" s="354">
        <v>1030</v>
      </c>
      <c r="B870" s="255" t="s">
        <v>1877</v>
      </c>
      <c r="C870" s="562" t="s">
        <v>993</v>
      </c>
    </row>
    <row r="871" spans="1:3" ht="66" x14ac:dyDescent="0.25">
      <c r="A871" s="354">
        <v>1031</v>
      </c>
      <c r="B871" s="810" t="s">
        <v>1892</v>
      </c>
      <c r="C871" s="563" t="s">
        <v>994</v>
      </c>
    </row>
    <row r="872" spans="1:3" ht="66" x14ac:dyDescent="0.25">
      <c r="A872" s="354">
        <v>1032</v>
      </c>
      <c r="B872" s="814" t="s">
        <v>1893</v>
      </c>
      <c r="C872" s="563" t="s">
        <v>995</v>
      </c>
    </row>
    <row r="873" spans="1:3" ht="79.8" thickBot="1" x14ac:dyDescent="0.3">
      <c r="A873" s="354">
        <v>1033</v>
      </c>
      <c r="B873" s="810" t="s">
        <v>1894</v>
      </c>
      <c r="C873" s="563" t="s">
        <v>996</v>
      </c>
    </row>
    <row r="874" spans="1:3" ht="93" thickBot="1" x14ac:dyDescent="0.3">
      <c r="A874" s="354">
        <v>1034</v>
      </c>
      <c r="B874" s="815" t="s">
        <v>1895</v>
      </c>
      <c r="C874" s="541" t="s">
        <v>998</v>
      </c>
    </row>
    <row r="875" spans="1:3" ht="26.4" x14ac:dyDescent="0.25">
      <c r="A875" s="354">
        <v>1035</v>
      </c>
      <c r="B875" s="272" t="s">
        <v>1896</v>
      </c>
      <c r="C875" s="541" t="s">
        <v>997</v>
      </c>
    </row>
    <row r="876" spans="1:3" ht="17.399999999999999" x14ac:dyDescent="0.25">
      <c r="A876" s="354">
        <v>1036</v>
      </c>
      <c r="B876" s="265" t="s">
        <v>1901</v>
      </c>
      <c r="C876" s="564" t="s">
        <v>1015</v>
      </c>
    </row>
    <row r="877" spans="1:3" ht="15.6" x14ac:dyDescent="0.3">
      <c r="A877" s="354" t="s">
        <v>1616</v>
      </c>
      <c r="B877" s="110" t="s">
        <v>1014</v>
      </c>
      <c r="C877" s="489" t="s">
        <v>1014</v>
      </c>
    </row>
    <row r="878" spans="1:3" x14ac:dyDescent="0.25">
      <c r="A878" s="354">
        <v>1038</v>
      </c>
      <c r="B878" s="260" t="s">
        <v>1903</v>
      </c>
      <c r="C878" s="488" t="s">
        <v>1085</v>
      </c>
    </row>
    <row r="879" spans="1:3" ht="15.6" x14ac:dyDescent="0.3">
      <c r="A879" s="354">
        <v>1039</v>
      </c>
      <c r="B879" s="110" t="s">
        <v>1774</v>
      </c>
      <c r="C879" s="489" t="s">
        <v>1012</v>
      </c>
    </row>
    <row r="880" spans="1:3" x14ac:dyDescent="0.25">
      <c r="A880" s="354">
        <v>1040</v>
      </c>
      <c r="B880" s="820" t="s">
        <v>1925</v>
      </c>
      <c r="C880" s="488" t="s">
        <v>1011</v>
      </c>
    </row>
    <row r="881" spans="1:3" ht="30.6" x14ac:dyDescent="0.25">
      <c r="A881" s="354">
        <v>1041</v>
      </c>
      <c r="B881" s="820" t="s">
        <v>1931</v>
      </c>
      <c r="C881" s="488" t="s">
        <v>1097</v>
      </c>
    </row>
    <row r="882" spans="1:3" ht="30.6" x14ac:dyDescent="0.25">
      <c r="A882" s="354">
        <v>1042</v>
      </c>
      <c r="B882" s="820" t="s">
        <v>1932</v>
      </c>
      <c r="C882" s="488" t="s">
        <v>1089</v>
      </c>
    </row>
    <row r="883" spans="1:3" x14ac:dyDescent="0.25">
      <c r="A883" s="354">
        <v>1043</v>
      </c>
      <c r="B883" s="95" t="s">
        <v>1950</v>
      </c>
      <c r="C883" s="486" t="s">
        <v>1008</v>
      </c>
    </row>
    <row r="884" spans="1:3" x14ac:dyDescent="0.25">
      <c r="A884" s="354">
        <v>1044</v>
      </c>
      <c r="B884" s="822" t="s">
        <v>1951</v>
      </c>
      <c r="C884" s="486" t="s">
        <v>1007</v>
      </c>
    </row>
    <row r="885" spans="1:3" ht="30.6" x14ac:dyDescent="0.25">
      <c r="A885" s="354">
        <v>1045</v>
      </c>
      <c r="B885" s="821" t="s">
        <v>1952</v>
      </c>
      <c r="C885" s="488" t="s">
        <v>1090</v>
      </c>
    </row>
    <row r="886" spans="1:3" ht="20.399999999999999" x14ac:dyDescent="0.25">
      <c r="A886" s="354">
        <v>1046</v>
      </c>
      <c r="B886" s="821" t="s">
        <v>1959</v>
      </c>
      <c r="C886" s="488" t="s">
        <v>1006</v>
      </c>
    </row>
    <row r="887" spans="1:3" x14ac:dyDescent="0.25">
      <c r="A887" s="354" t="s">
        <v>1616</v>
      </c>
      <c r="B887" s="161" t="s">
        <v>1005</v>
      </c>
      <c r="C887" s="486" t="s">
        <v>1005</v>
      </c>
    </row>
    <row r="888" spans="1:3" x14ac:dyDescent="0.25">
      <c r="A888" s="354">
        <v>1048</v>
      </c>
      <c r="B888" s="822" t="s">
        <v>1965</v>
      </c>
      <c r="C888" s="486" t="s">
        <v>1004</v>
      </c>
    </row>
    <row r="889" spans="1:3" x14ac:dyDescent="0.25">
      <c r="A889" s="354" t="s">
        <v>1616</v>
      </c>
      <c r="B889" s="273" t="s">
        <v>1003</v>
      </c>
      <c r="C889" s="486" t="s">
        <v>1003</v>
      </c>
    </row>
    <row r="890" spans="1:3" ht="20.399999999999999" x14ac:dyDescent="0.25">
      <c r="A890" s="354">
        <v>1050</v>
      </c>
      <c r="B890" s="821" t="s">
        <v>1966</v>
      </c>
      <c r="C890" s="488" t="s">
        <v>1091</v>
      </c>
    </row>
    <row r="891" spans="1:3" x14ac:dyDescent="0.25">
      <c r="A891" s="354" t="s">
        <v>1616</v>
      </c>
      <c r="B891" s="273" t="s">
        <v>1002</v>
      </c>
      <c r="C891" s="486" t="s">
        <v>1002</v>
      </c>
    </row>
    <row r="892" spans="1:3" ht="20.399999999999999" x14ac:dyDescent="0.25">
      <c r="A892" s="354" t="s">
        <v>1616</v>
      </c>
      <c r="B892" s="259" t="s">
        <v>1094</v>
      </c>
      <c r="C892" s="488" t="s">
        <v>1094</v>
      </c>
    </row>
    <row r="893" spans="1:3" x14ac:dyDescent="0.25">
      <c r="A893" s="354">
        <v>1053</v>
      </c>
      <c r="B893" s="821" t="s">
        <v>1971</v>
      </c>
      <c r="C893" s="488" t="s">
        <v>1095</v>
      </c>
    </row>
    <row r="894" spans="1:3" x14ac:dyDescent="0.25">
      <c r="A894" s="354">
        <v>1054</v>
      </c>
      <c r="B894" s="95" t="s">
        <v>1967</v>
      </c>
      <c r="C894" s="486" t="s">
        <v>1092</v>
      </c>
    </row>
    <row r="895" spans="1:3" x14ac:dyDescent="0.25">
      <c r="A895" s="354">
        <v>1055</v>
      </c>
      <c r="B895" s="273" t="s">
        <v>1968</v>
      </c>
      <c r="C895" s="486" t="s">
        <v>1093</v>
      </c>
    </row>
    <row r="896" spans="1:3" ht="20.399999999999999" x14ac:dyDescent="0.25">
      <c r="A896" s="354">
        <v>1056</v>
      </c>
      <c r="B896" s="821" t="s">
        <v>1969</v>
      </c>
      <c r="C896" s="488" t="s">
        <v>1096</v>
      </c>
    </row>
    <row r="897" spans="1:3" x14ac:dyDescent="0.25">
      <c r="A897" s="354">
        <v>1057</v>
      </c>
      <c r="B897" s="766" t="s">
        <v>1972</v>
      </c>
      <c r="C897" s="611" t="s">
        <v>1001</v>
      </c>
    </row>
    <row r="898" spans="1:3" ht="17.399999999999999" x14ac:dyDescent="0.25">
      <c r="A898" s="354">
        <v>1058</v>
      </c>
      <c r="B898" s="265" t="s">
        <v>1975</v>
      </c>
      <c r="C898" s="564" t="s">
        <v>1041</v>
      </c>
    </row>
    <row r="899" spans="1:3" x14ac:dyDescent="0.25">
      <c r="A899" s="354">
        <v>1059</v>
      </c>
      <c r="B899" s="83" t="s">
        <v>1790</v>
      </c>
      <c r="C899" s="487" t="s">
        <v>1098</v>
      </c>
    </row>
    <row r="900" spans="1:3" x14ac:dyDescent="0.25">
      <c r="A900" s="354">
        <v>1060</v>
      </c>
      <c r="B900" s="826" t="s">
        <v>1977</v>
      </c>
      <c r="C900" s="487" t="s">
        <v>1492</v>
      </c>
    </row>
    <row r="901" spans="1:3" ht="26.4" x14ac:dyDescent="0.25">
      <c r="A901" s="354">
        <v>1061</v>
      </c>
      <c r="B901" s="826" t="s">
        <v>1978</v>
      </c>
      <c r="C901" s="487" t="s">
        <v>1039</v>
      </c>
    </row>
    <row r="902" spans="1:3" ht="39.6" x14ac:dyDescent="0.25">
      <c r="A902" s="354">
        <v>1062</v>
      </c>
      <c r="B902" s="487" t="s">
        <v>1979</v>
      </c>
      <c r="C902" s="487" t="s">
        <v>1187</v>
      </c>
    </row>
    <row r="903" spans="1:3" x14ac:dyDescent="0.25">
      <c r="A903" s="354">
        <v>1063</v>
      </c>
      <c r="B903" s="487" t="s">
        <v>1983</v>
      </c>
      <c r="C903" s="487" t="s">
        <v>1037</v>
      </c>
    </row>
    <row r="904" spans="1:3" x14ac:dyDescent="0.25">
      <c r="A904" s="354">
        <v>1064</v>
      </c>
      <c r="B904" s="95" t="s">
        <v>1989</v>
      </c>
      <c r="C904" s="486" t="s">
        <v>1101</v>
      </c>
    </row>
    <row r="905" spans="1:3" ht="30.6" x14ac:dyDescent="0.25">
      <c r="A905" s="354">
        <v>1065</v>
      </c>
      <c r="B905" s="828" t="s">
        <v>1990</v>
      </c>
      <c r="C905" s="488" t="s">
        <v>1107</v>
      </c>
    </row>
    <row r="906" spans="1:3" x14ac:dyDescent="0.25">
      <c r="A906" s="354">
        <v>1066</v>
      </c>
      <c r="B906" s="274" t="s">
        <v>1991</v>
      </c>
      <c r="C906" s="565" t="s">
        <v>1109</v>
      </c>
    </row>
    <row r="907" spans="1:3" ht="40.799999999999997" x14ac:dyDescent="0.25">
      <c r="A907" s="354">
        <v>1067</v>
      </c>
      <c r="B907" s="275" t="s">
        <v>1992</v>
      </c>
      <c r="C907" s="484" t="s">
        <v>1168</v>
      </c>
    </row>
    <row r="908" spans="1:3" ht="20.399999999999999" x14ac:dyDescent="0.25">
      <c r="A908" s="354">
        <v>1068</v>
      </c>
      <c r="B908" s="275" t="s">
        <v>1993</v>
      </c>
      <c r="C908" s="484" t="s">
        <v>1108</v>
      </c>
    </row>
    <row r="909" spans="1:3" x14ac:dyDescent="0.25">
      <c r="A909" s="354">
        <v>1069</v>
      </c>
      <c r="B909" s="274" t="s">
        <v>1994</v>
      </c>
      <c r="C909" s="565" t="s">
        <v>1110</v>
      </c>
    </row>
    <row r="910" spans="1:3" ht="40.799999999999997" x14ac:dyDescent="0.25">
      <c r="A910" s="354" t="s">
        <v>1616</v>
      </c>
      <c r="B910" s="275" t="s">
        <v>1190</v>
      </c>
      <c r="C910" s="484" t="s">
        <v>1190</v>
      </c>
    </row>
    <row r="911" spans="1:3" x14ac:dyDescent="0.25">
      <c r="A911" s="354">
        <v>1071</v>
      </c>
      <c r="B911" s="274" t="s">
        <v>1996</v>
      </c>
      <c r="C911" s="565" t="s">
        <v>1111</v>
      </c>
    </row>
    <row r="912" spans="1:3" ht="30.6" x14ac:dyDescent="0.25">
      <c r="A912" s="354">
        <v>1072</v>
      </c>
      <c r="B912" s="275" t="s">
        <v>1997</v>
      </c>
      <c r="C912" s="484" t="s">
        <v>1189</v>
      </c>
    </row>
    <row r="913" spans="1:3" ht="30.6" x14ac:dyDescent="0.25">
      <c r="A913" s="354">
        <v>1073</v>
      </c>
      <c r="B913" s="274" t="s">
        <v>1998</v>
      </c>
      <c r="C913" s="565" t="s">
        <v>1112</v>
      </c>
    </row>
    <row r="914" spans="1:3" x14ac:dyDescent="0.25">
      <c r="A914" s="354">
        <v>1074</v>
      </c>
      <c r="B914" s="830" t="s">
        <v>1999</v>
      </c>
      <c r="C914" s="566" t="s">
        <v>1104</v>
      </c>
    </row>
    <row r="915" spans="1:3" x14ac:dyDescent="0.25">
      <c r="A915" s="354">
        <v>1075</v>
      </c>
      <c r="B915" s="830" t="s">
        <v>2000</v>
      </c>
      <c r="C915" s="566" t="s">
        <v>1030</v>
      </c>
    </row>
    <row r="916" spans="1:3" ht="20.399999999999999" x14ac:dyDescent="0.25">
      <c r="A916" s="354">
        <v>1076</v>
      </c>
      <c r="B916" s="830" t="s">
        <v>2001</v>
      </c>
      <c r="C916" s="566" t="s">
        <v>1103</v>
      </c>
    </row>
    <row r="917" spans="1:3" ht="20.399999999999999" x14ac:dyDescent="0.25">
      <c r="A917" s="354">
        <v>1077</v>
      </c>
      <c r="B917" s="830" t="s">
        <v>2002</v>
      </c>
      <c r="C917" s="566" t="s">
        <v>1035</v>
      </c>
    </row>
    <row r="918" spans="1:3" ht="30.6" x14ac:dyDescent="0.25">
      <c r="A918" s="354">
        <v>1078</v>
      </c>
      <c r="B918" s="830" t="s">
        <v>2003</v>
      </c>
      <c r="C918" s="566" t="s">
        <v>1105</v>
      </c>
    </row>
    <row r="919" spans="1:3" x14ac:dyDescent="0.25">
      <c r="A919" s="354">
        <v>1079</v>
      </c>
      <c r="B919" s="830" t="s">
        <v>2004</v>
      </c>
      <c r="C919" s="566" t="s">
        <v>1106</v>
      </c>
    </row>
    <row r="920" spans="1:3" x14ac:dyDescent="0.25">
      <c r="A920" s="354" t="s">
        <v>1616</v>
      </c>
      <c r="B920" s="526" t="s">
        <v>1033</v>
      </c>
      <c r="C920" s="567" t="s">
        <v>1033</v>
      </c>
    </row>
    <row r="921" spans="1:3" x14ac:dyDescent="0.25">
      <c r="A921" s="354">
        <v>1081</v>
      </c>
      <c r="B921" s="828" t="s">
        <v>2005</v>
      </c>
      <c r="C921" s="488" t="s">
        <v>1113</v>
      </c>
    </row>
    <row r="922" spans="1:3" x14ac:dyDescent="0.25">
      <c r="A922" s="354" t="s">
        <v>1616</v>
      </c>
      <c r="B922" s="95" t="s">
        <v>1102</v>
      </c>
      <c r="C922" s="486" t="s">
        <v>1102</v>
      </c>
    </row>
    <row r="923" spans="1:3" ht="30.6" x14ac:dyDescent="0.25">
      <c r="A923" s="354">
        <v>1083</v>
      </c>
      <c r="B923" s="828" t="s">
        <v>2016</v>
      </c>
      <c r="C923" s="488" t="s">
        <v>1115</v>
      </c>
    </row>
    <row r="924" spans="1:3" x14ac:dyDescent="0.25">
      <c r="A924" s="354">
        <v>1084</v>
      </c>
      <c r="B924" s="274" t="s">
        <v>2017</v>
      </c>
      <c r="C924" s="565" t="s">
        <v>1116</v>
      </c>
    </row>
    <row r="925" spans="1:3" ht="20.399999999999999" x14ac:dyDescent="0.25">
      <c r="A925" s="354">
        <v>1085</v>
      </c>
      <c r="B925" s="275" t="s">
        <v>2018</v>
      </c>
      <c r="C925" s="484" t="s">
        <v>1117</v>
      </c>
    </row>
    <row r="926" spans="1:3" x14ac:dyDescent="0.25">
      <c r="A926" s="354">
        <v>1086</v>
      </c>
      <c r="B926" s="274" t="s">
        <v>2019</v>
      </c>
      <c r="C926" s="565" t="s">
        <v>1118</v>
      </c>
    </row>
    <row r="927" spans="1:3" ht="30.6" x14ac:dyDescent="0.25">
      <c r="A927" s="354">
        <v>1087</v>
      </c>
      <c r="B927" s="275" t="s">
        <v>2020</v>
      </c>
      <c r="C927" s="484" t="s">
        <v>1208</v>
      </c>
    </row>
    <row r="928" spans="1:3" ht="22.8" x14ac:dyDescent="0.25">
      <c r="A928" s="354">
        <v>1088</v>
      </c>
      <c r="B928" s="274" t="s">
        <v>2021</v>
      </c>
      <c r="C928" s="565" t="s">
        <v>1034</v>
      </c>
    </row>
    <row r="929" spans="1:5" ht="20.399999999999999" x14ac:dyDescent="0.25">
      <c r="A929" s="354">
        <v>1089</v>
      </c>
      <c r="B929" s="275" t="s">
        <v>2022</v>
      </c>
      <c r="C929" s="484" t="s">
        <v>1169</v>
      </c>
    </row>
    <row r="930" spans="1:5" ht="20.399999999999999" x14ac:dyDescent="0.25">
      <c r="A930" s="354">
        <v>1090</v>
      </c>
      <c r="B930" s="274" t="s">
        <v>2023</v>
      </c>
      <c r="C930" s="565" t="s">
        <v>1119</v>
      </c>
    </row>
    <row r="931" spans="1:5" x14ac:dyDescent="0.25">
      <c r="A931" s="354">
        <v>1091</v>
      </c>
      <c r="B931" s="275" t="s">
        <v>2024</v>
      </c>
      <c r="C931" s="484" t="s">
        <v>1121</v>
      </c>
    </row>
    <row r="932" spans="1:5" ht="20.399999999999999" x14ac:dyDescent="0.25">
      <c r="A932" s="354">
        <v>1092</v>
      </c>
      <c r="B932" s="274" t="s">
        <v>2025</v>
      </c>
      <c r="C932" s="565" t="s">
        <v>1120</v>
      </c>
    </row>
    <row r="933" spans="1:5" ht="20.399999999999999" x14ac:dyDescent="0.25">
      <c r="A933" s="354">
        <v>1093</v>
      </c>
      <c r="B933" s="275" t="s">
        <v>2076</v>
      </c>
      <c r="C933" s="484" t="s">
        <v>1122</v>
      </c>
    </row>
    <row r="934" spans="1:5" ht="20.399999999999999" x14ac:dyDescent="0.25">
      <c r="A934" s="354">
        <v>1094</v>
      </c>
      <c r="B934" s="830" t="s">
        <v>2026</v>
      </c>
      <c r="C934" s="566" t="s">
        <v>1114</v>
      </c>
    </row>
    <row r="935" spans="1:5" ht="20.399999999999999" x14ac:dyDescent="0.25">
      <c r="A935" s="354">
        <v>1095</v>
      </c>
      <c r="B935" s="830" t="s">
        <v>2027</v>
      </c>
      <c r="C935" s="566" t="s">
        <v>1125</v>
      </c>
    </row>
    <row r="936" spans="1:5" ht="20.399999999999999" x14ac:dyDescent="0.25">
      <c r="A936" s="354">
        <v>1096</v>
      </c>
      <c r="B936" s="828" t="s">
        <v>2028</v>
      </c>
      <c r="C936" s="488" t="s">
        <v>1126</v>
      </c>
    </row>
    <row r="937" spans="1:5" x14ac:dyDescent="0.25">
      <c r="A937" s="354" t="s">
        <v>1616</v>
      </c>
      <c r="B937" s="276" t="s">
        <v>1032</v>
      </c>
      <c r="C937" s="487" t="s">
        <v>1032</v>
      </c>
    </row>
    <row r="938" spans="1:5" ht="66" x14ac:dyDescent="0.25">
      <c r="A938" s="354">
        <v>1098</v>
      </c>
      <c r="B938" s="829" t="s">
        <v>2077</v>
      </c>
      <c r="C938" s="487" t="s">
        <v>1396</v>
      </c>
    </row>
    <row r="939" spans="1:5" x14ac:dyDescent="0.25">
      <c r="A939" s="354">
        <v>1099</v>
      </c>
      <c r="B939" s="277" t="s">
        <v>2030</v>
      </c>
      <c r="C939" s="568" t="s">
        <v>1123</v>
      </c>
    </row>
    <row r="940" spans="1:5" x14ac:dyDescent="0.25">
      <c r="A940" s="354">
        <v>1100</v>
      </c>
      <c r="B940" s="277" t="s">
        <v>2029</v>
      </c>
      <c r="C940" s="568" t="s">
        <v>1124</v>
      </c>
    </row>
    <row r="941" spans="1:5" x14ac:dyDescent="0.25">
      <c r="A941" s="354" t="s">
        <v>1616</v>
      </c>
      <c r="B941" s="95" t="s">
        <v>1031</v>
      </c>
      <c r="C941" s="486" t="s">
        <v>1031</v>
      </c>
    </row>
    <row r="942" spans="1:5" ht="20.399999999999999" x14ac:dyDescent="0.25">
      <c r="A942" s="354" t="s">
        <v>1616</v>
      </c>
      <c r="B942" s="261" t="s">
        <v>1127</v>
      </c>
      <c r="C942" s="488" t="s">
        <v>1127</v>
      </c>
    </row>
    <row r="943" spans="1:5" x14ac:dyDescent="0.25">
      <c r="A943" s="354" t="s">
        <v>1616</v>
      </c>
      <c r="B943" s="278" t="s">
        <v>1029</v>
      </c>
      <c r="C943" s="566" t="s">
        <v>1029</v>
      </c>
    </row>
    <row r="944" spans="1:5" ht="26.4" x14ac:dyDescent="0.25">
      <c r="A944" s="354">
        <v>1104</v>
      </c>
      <c r="B944" s="72" t="s">
        <v>1128</v>
      </c>
      <c r="C944" s="487" t="s">
        <v>1128</v>
      </c>
      <c r="E944" s="708" t="s">
        <v>1618</v>
      </c>
    </row>
    <row r="945" spans="1:3" ht="30.6" x14ac:dyDescent="0.25">
      <c r="A945" s="354">
        <v>1105</v>
      </c>
      <c r="B945" s="828" t="s">
        <v>2035</v>
      </c>
      <c r="C945" s="488" t="s">
        <v>1590</v>
      </c>
    </row>
    <row r="946" spans="1:3" ht="39.6" x14ac:dyDescent="0.25">
      <c r="A946" s="354">
        <v>1106</v>
      </c>
      <c r="B946" s="831" t="s">
        <v>2036</v>
      </c>
      <c r="C946" s="487" t="s">
        <v>1397</v>
      </c>
    </row>
    <row r="947" spans="1:3" x14ac:dyDescent="0.25">
      <c r="A947" s="354">
        <v>1107</v>
      </c>
      <c r="B947" s="828" t="s">
        <v>2037</v>
      </c>
      <c r="C947" s="488" t="s">
        <v>1027</v>
      </c>
    </row>
    <row r="948" spans="1:3" x14ac:dyDescent="0.25">
      <c r="A948" s="354">
        <v>1108</v>
      </c>
      <c r="B948" s="279" t="s">
        <v>2038</v>
      </c>
      <c r="C948" s="540" t="s">
        <v>1026</v>
      </c>
    </row>
    <row r="949" spans="1:3" x14ac:dyDescent="0.25">
      <c r="A949" s="354">
        <v>1109</v>
      </c>
      <c r="B949" s="279" t="s">
        <v>2039</v>
      </c>
      <c r="C949" s="540" t="s">
        <v>1025</v>
      </c>
    </row>
    <row r="950" spans="1:3" x14ac:dyDescent="0.25">
      <c r="A950" s="354">
        <v>1110</v>
      </c>
      <c r="B950" s="280" t="s">
        <v>2040</v>
      </c>
      <c r="C950" s="569" t="s">
        <v>1024</v>
      </c>
    </row>
    <row r="951" spans="1:3" x14ac:dyDescent="0.25">
      <c r="A951" s="354">
        <v>1111</v>
      </c>
      <c r="B951" s="280" t="s">
        <v>2041</v>
      </c>
      <c r="C951" s="569" t="s">
        <v>1023</v>
      </c>
    </row>
    <row r="952" spans="1:3" x14ac:dyDescent="0.25">
      <c r="A952" s="354">
        <v>1112</v>
      </c>
      <c r="B952" s="280" t="s">
        <v>2042</v>
      </c>
      <c r="C952" s="569" t="s">
        <v>1022</v>
      </c>
    </row>
    <row r="953" spans="1:3" x14ac:dyDescent="0.25">
      <c r="A953" s="354">
        <v>1113</v>
      </c>
      <c r="B953" s="279" t="s">
        <v>2043</v>
      </c>
      <c r="C953" s="540" t="s">
        <v>1021</v>
      </c>
    </row>
    <row r="954" spans="1:3" x14ac:dyDescent="0.25">
      <c r="A954" s="354">
        <v>1114</v>
      </c>
      <c r="B954" s="831" t="s">
        <v>2044</v>
      </c>
      <c r="C954" s="487" t="s">
        <v>1019</v>
      </c>
    </row>
    <row r="955" spans="1:3" x14ac:dyDescent="0.25">
      <c r="A955" s="354">
        <v>1115</v>
      </c>
      <c r="B955" s="357" t="s">
        <v>2045</v>
      </c>
      <c r="C955" s="570" t="s">
        <v>1203</v>
      </c>
    </row>
    <row r="956" spans="1:3" x14ac:dyDescent="0.25">
      <c r="A956" s="354">
        <v>1116</v>
      </c>
      <c r="B956" s="95" t="s">
        <v>2046</v>
      </c>
      <c r="C956" s="486" t="s">
        <v>1018</v>
      </c>
    </row>
    <row r="957" spans="1:3" ht="20.399999999999999" x14ac:dyDescent="0.25">
      <c r="A957" s="354" t="s">
        <v>1616</v>
      </c>
      <c r="B957" s="281" t="s">
        <v>1138</v>
      </c>
      <c r="C957" s="565" t="s">
        <v>1138</v>
      </c>
    </row>
    <row r="958" spans="1:3" ht="20.399999999999999" x14ac:dyDescent="0.25">
      <c r="A958" s="354">
        <v>1118</v>
      </c>
      <c r="B958" s="828" t="s">
        <v>2080</v>
      </c>
      <c r="C958" s="488" t="s">
        <v>1140</v>
      </c>
    </row>
    <row r="959" spans="1:3" ht="30.6" x14ac:dyDescent="0.25">
      <c r="A959" s="354">
        <v>1119</v>
      </c>
      <c r="B959" s="828" t="s">
        <v>2048</v>
      </c>
      <c r="C959" s="488" t="s">
        <v>1139</v>
      </c>
    </row>
    <row r="960" spans="1:3" x14ac:dyDescent="0.25">
      <c r="A960" s="354">
        <v>1120</v>
      </c>
      <c r="B960" s="72" t="s">
        <v>2058</v>
      </c>
      <c r="C960" s="487" t="s">
        <v>1170</v>
      </c>
    </row>
    <row r="961" spans="1:5" ht="20.399999999999999" x14ac:dyDescent="0.25">
      <c r="A961" s="354">
        <v>1121</v>
      </c>
      <c r="B961" s="260" t="s">
        <v>1171</v>
      </c>
      <c r="C961" s="488" t="s">
        <v>1171</v>
      </c>
      <c r="E961" s="708" t="s">
        <v>1620</v>
      </c>
    </row>
    <row r="962" spans="1:5" ht="30.6" x14ac:dyDescent="0.25">
      <c r="A962" s="354">
        <v>1122</v>
      </c>
      <c r="B962" s="819" t="s">
        <v>2060</v>
      </c>
      <c r="C962" s="565" t="s">
        <v>1466</v>
      </c>
    </row>
    <row r="963" spans="1:5" x14ac:dyDescent="0.25">
      <c r="A963" s="354">
        <v>1123</v>
      </c>
      <c r="B963" s="828" t="s">
        <v>2061</v>
      </c>
      <c r="C963" s="488" t="s">
        <v>1142</v>
      </c>
    </row>
    <row r="964" spans="1:5" x14ac:dyDescent="0.25">
      <c r="A964" s="354">
        <v>1124</v>
      </c>
      <c r="B964" s="274" t="s">
        <v>2062</v>
      </c>
      <c r="C964" s="565" t="s">
        <v>1143</v>
      </c>
    </row>
    <row r="965" spans="1:5" ht="20.399999999999999" x14ac:dyDescent="0.25">
      <c r="A965" s="354">
        <v>1125</v>
      </c>
      <c r="B965" s="275" t="s">
        <v>2063</v>
      </c>
      <c r="C965" s="484" t="s">
        <v>1172</v>
      </c>
    </row>
    <row r="966" spans="1:5" x14ac:dyDescent="0.25">
      <c r="A966" s="354">
        <v>1126</v>
      </c>
      <c r="B966" s="274" t="s">
        <v>2064</v>
      </c>
      <c r="C966" s="565" t="s">
        <v>1191</v>
      </c>
    </row>
    <row r="967" spans="1:5" x14ac:dyDescent="0.25">
      <c r="A967" s="354">
        <v>1127</v>
      </c>
      <c r="B967" s="275" t="s">
        <v>2065</v>
      </c>
      <c r="C967" s="484" t="s">
        <v>1192</v>
      </c>
    </row>
    <row r="968" spans="1:5" x14ac:dyDescent="0.25">
      <c r="A968" s="354">
        <v>1128</v>
      </c>
      <c r="B968" s="274" t="s">
        <v>2066</v>
      </c>
      <c r="C968" s="565" t="s">
        <v>1144</v>
      </c>
    </row>
    <row r="969" spans="1:5" ht="20.399999999999999" x14ac:dyDescent="0.25">
      <c r="A969" s="354">
        <v>1129</v>
      </c>
      <c r="B969" s="275" t="s">
        <v>2067</v>
      </c>
      <c r="C969" s="484" t="s">
        <v>1145</v>
      </c>
    </row>
    <row r="970" spans="1:5" x14ac:dyDescent="0.25">
      <c r="A970" s="354">
        <v>1130</v>
      </c>
      <c r="B970" s="274" t="s">
        <v>2068</v>
      </c>
      <c r="C970" s="565" t="s">
        <v>1146</v>
      </c>
    </row>
    <row r="971" spans="1:5" ht="20.399999999999999" x14ac:dyDescent="0.25">
      <c r="A971" s="354">
        <v>1131</v>
      </c>
      <c r="B971" s="275" t="s">
        <v>2069</v>
      </c>
      <c r="C971" s="484" t="s">
        <v>1173</v>
      </c>
    </row>
    <row r="972" spans="1:5" x14ac:dyDescent="0.25">
      <c r="A972" s="354">
        <v>1132</v>
      </c>
      <c r="B972" s="274" t="s">
        <v>2070</v>
      </c>
      <c r="C972" s="565" t="s">
        <v>1147</v>
      </c>
    </row>
    <row r="973" spans="1:5" x14ac:dyDescent="0.25">
      <c r="A973" s="354" t="s">
        <v>1616</v>
      </c>
      <c r="B973" s="275" t="s">
        <v>1148</v>
      </c>
      <c r="C973" s="484" t="s">
        <v>1148</v>
      </c>
    </row>
    <row r="974" spans="1:5" x14ac:dyDescent="0.25">
      <c r="A974" s="354">
        <v>1134</v>
      </c>
      <c r="B974" s="766" t="s">
        <v>2075</v>
      </c>
      <c r="C974" s="611" t="s">
        <v>1149</v>
      </c>
    </row>
    <row r="975" spans="1:5" ht="17.399999999999999" x14ac:dyDescent="0.25">
      <c r="A975" s="354" t="s">
        <v>1616</v>
      </c>
      <c r="B975" s="282" t="s">
        <v>1065</v>
      </c>
      <c r="C975" s="571" t="s">
        <v>1065</v>
      </c>
    </row>
    <row r="976" spans="1:5" ht="39.6" x14ac:dyDescent="0.25">
      <c r="A976" s="354">
        <v>1136</v>
      </c>
      <c r="B976" s="834" t="s">
        <v>2081</v>
      </c>
      <c r="C976" s="572" t="s">
        <v>1398</v>
      </c>
    </row>
    <row r="977" spans="1:3" ht="79.2" x14ac:dyDescent="0.25">
      <c r="A977" s="354">
        <v>1137</v>
      </c>
      <c r="B977" s="834" t="s">
        <v>2082</v>
      </c>
      <c r="C977" s="572" t="s">
        <v>1150</v>
      </c>
    </row>
    <row r="978" spans="1:3" ht="39.6" x14ac:dyDescent="0.25">
      <c r="A978" s="354">
        <v>1138</v>
      </c>
      <c r="B978" s="834" t="s">
        <v>2132</v>
      </c>
      <c r="C978" s="572" t="s">
        <v>1151</v>
      </c>
    </row>
    <row r="979" spans="1:3" x14ac:dyDescent="0.25">
      <c r="A979" s="354">
        <v>1139</v>
      </c>
      <c r="B979" s="544" t="s">
        <v>2083</v>
      </c>
      <c r="C979" s="573" t="s">
        <v>1049</v>
      </c>
    </row>
    <row r="980" spans="1:3" ht="20.399999999999999" x14ac:dyDescent="0.25">
      <c r="A980" s="354">
        <v>1140</v>
      </c>
      <c r="B980" s="545" t="s">
        <v>2084</v>
      </c>
      <c r="C980" s="573" t="s">
        <v>1048</v>
      </c>
    </row>
    <row r="981" spans="1:3" ht="20.399999999999999" x14ac:dyDescent="0.25">
      <c r="A981" s="354">
        <v>1141</v>
      </c>
      <c r="B981" s="545" t="s">
        <v>2085</v>
      </c>
      <c r="C981" s="574" t="s">
        <v>1045</v>
      </c>
    </row>
    <row r="982" spans="1:3" x14ac:dyDescent="0.25">
      <c r="A982" s="354">
        <v>1142</v>
      </c>
      <c r="B982" s="546" t="s">
        <v>2086</v>
      </c>
      <c r="C982" s="575" t="s">
        <v>1044</v>
      </c>
    </row>
    <row r="983" spans="1:3" x14ac:dyDescent="0.25">
      <c r="A983" s="354">
        <v>1143</v>
      </c>
      <c r="B983" s="546" t="s">
        <v>2087</v>
      </c>
      <c r="C983" s="575" t="s">
        <v>1043</v>
      </c>
    </row>
    <row r="984" spans="1:3" ht="20.399999999999999" x14ac:dyDescent="0.25">
      <c r="A984" s="354">
        <v>1144</v>
      </c>
      <c r="B984" s="286" t="s">
        <v>2088</v>
      </c>
      <c r="C984" s="574" t="s">
        <v>1399</v>
      </c>
    </row>
    <row r="985" spans="1:3" ht="20.399999999999999" x14ac:dyDescent="0.25">
      <c r="A985" s="354">
        <v>1145</v>
      </c>
      <c r="B985" s="547" t="s">
        <v>2089</v>
      </c>
      <c r="C985" s="575" t="s">
        <v>1061</v>
      </c>
    </row>
    <row r="986" spans="1:3" x14ac:dyDescent="0.25">
      <c r="A986" s="354" t="s">
        <v>1616</v>
      </c>
      <c r="B986" s="547" t="s">
        <v>1216</v>
      </c>
      <c r="C986" s="575" t="s">
        <v>1216</v>
      </c>
    </row>
    <row r="987" spans="1:3" x14ac:dyDescent="0.25">
      <c r="A987" s="354" t="s">
        <v>1616</v>
      </c>
      <c r="B987" s="548" t="s">
        <v>1209</v>
      </c>
      <c r="C987" s="614" t="s">
        <v>1209</v>
      </c>
    </row>
    <row r="988" spans="1:3" x14ac:dyDescent="0.25">
      <c r="A988" s="354">
        <v>1148</v>
      </c>
      <c r="B988" s="548" t="s">
        <v>1057</v>
      </c>
      <c r="C988" s="614" t="s">
        <v>1057</v>
      </c>
    </row>
    <row r="989" spans="1:3" x14ac:dyDescent="0.25">
      <c r="A989" s="354">
        <v>1149</v>
      </c>
      <c r="B989" s="284" t="s">
        <v>2095</v>
      </c>
      <c r="C989" s="576" t="s">
        <v>1213</v>
      </c>
    </row>
    <row r="990" spans="1:3" x14ac:dyDescent="0.25">
      <c r="A990" s="354">
        <v>1150</v>
      </c>
      <c r="B990" s="284" t="s">
        <v>2096</v>
      </c>
      <c r="C990" s="576" t="s">
        <v>1056</v>
      </c>
    </row>
    <row r="991" spans="1:3" ht="26.4" x14ac:dyDescent="0.25">
      <c r="A991" s="354">
        <v>1151</v>
      </c>
      <c r="B991" s="834" t="s">
        <v>2097</v>
      </c>
      <c r="C991" s="572" t="s">
        <v>1055</v>
      </c>
    </row>
    <row r="992" spans="1:3" x14ac:dyDescent="0.25">
      <c r="A992" s="354" t="s">
        <v>1616</v>
      </c>
      <c r="B992" s="285" t="s">
        <v>1050</v>
      </c>
      <c r="C992" s="577" t="s">
        <v>1050</v>
      </c>
    </row>
    <row r="993" spans="1:3" x14ac:dyDescent="0.25">
      <c r="A993" s="354">
        <v>1153</v>
      </c>
      <c r="B993" s="286" t="s">
        <v>2098</v>
      </c>
      <c r="C993" s="574" t="s">
        <v>1054</v>
      </c>
    </row>
    <row r="994" spans="1:3" x14ac:dyDescent="0.25">
      <c r="A994" s="354">
        <v>1154</v>
      </c>
      <c r="B994" s="549" t="s">
        <v>2099</v>
      </c>
      <c r="C994" s="578" t="s">
        <v>1053</v>
      </c>
    </row>
    <row r="995" spans="1:3" ht="26.4" x14ac:dyDescent="0.25">
      <c r="A995" s="354" t="s">
        <v>1616</v>
      </c>
      <c r="B995" s="287" t="s">
        <v>1210</v>
      </c>
      <c r="C995" s="572" t="s">
        <v>1210</v>
      </c>
    </row>
    <row r="996" spans="1:3" x14ac:dyDescent="0.25">
      <c r="A996" s="354">
        <v>1156</v>
      </c>
      <c r="B996" s="286" t="s">
        <v>2129</v>
      </c>
      <c r="C996" s="574" t="s">
        <v>1052</v>
      </c>
    </row>
    <row r="997" spans="1:3" x14ac:dyDescent="0.25">
      <c r="A997" s="354">
        <v>1157</v>
      </c>
      <c r="B997" s="286" t="s">
        <v>2130</v>
      </c>
      <c r="C997" s="574" t="s">
        <v>1051</v>
      </c>
    </row>
    <row r="998" spans="1:3" x14ac:dyDescent="0.25">
      <c r="A998" s="354">
        <v>1158</v>
      </c>
      <c r="B998" s="288" t="s">
        <v>2131</v>
      </c>
      <c r="C998" s="579" t="s">
        <v>1042</v>
      </c>
    </row>
    <row r="999" spans="1:3" x14ac:dyDescent="0.25">
      <c r="A999" s="354">
        <v>1159</v>
      </c>
      <c r="B999" s="283" t="s">
        <v>1174</v>
      </c>
      <c r="C999" s="572" t="s">
        <v>1174</v>
      </c>
    </row>
    <row r="1000" spans="1:3" x14ac:dyDescent="0.25">
      <c r="A1000" s="354">
        <v>1160</v>
      </c>
      <c r="B1000" s="286" t="s">
        <v>1047</v>
      </c>
      <c r="C1000" s="574" t="s">
        <v>1047</v>
      </c>
    </row>
    <row r="1001" spans="1:3" x14ac:dyDescent="0.25">
      <c r="A1001" s="354">
        <v>1161</v>
      </c>
      <c r="B1001" s="286" t="s">
        <v>1046</v>
      </c>
      <c r="C1001" s="574" t="s">
        <v>1046</v>
      </c>
    </row>
    <row r="1002" spans="1:3" x14ac:dyDescent="0.25">
      <c r="A1002" s="354">
        <v>1162</v>
      </c>
      <c r="B1002" s="286" t="s">
        <v>1194</v>
      </c>
      <c r="C1002" s="574" t="s">
        <v>1194</v>
      </c>
    </row>
    <row r="1003" spans="1:3" ht="26.4" x14ac:dyDescent="0.25">
      <c r="A1003" s="354" t="s">
        <v>1616</v>
      </c>
      <c r="B1003" s="289" t="s">
        <v>1074</v>
      </c>
      <c r="C1003" s="487" t="s">
        <v>1074</v>
      </c>
    </row>
    <row r="1004" spans="1:3" ht="30.6" x14ac:dyDescent="0.25">
      <c r="A1004" s="354" t="s">
        <v>1616</v>
      </c>
      <c r="B1004" s="262" t="s">
        <v>1073</v>
      </c>
      <c r="C1004" s="488" t="s">
        <v>1073</v>
      </c>
    </row>
    <row r="1005" spans="1:3" x14ac:dyDescent="0.25">
      <c r="A1005" s="354">
        <v>1165</v>
      </c>
      <c r="B1005" s="550" t="s">
        <v>2156</v>
      </c>
      <c r="C1005" s="566" t="s">
        <v>1072</v>
      </c>
    </row>
    <row r="1006" spans="1:3" x14ac:dyDescent="0.25">
      <c r="A1006" s="354">
        <v>1166</v>
      </c>
      <c r="B1006" s="550" t="s">
        <v>2157</v>
      </c>
      <c r="C1006" s="566" t="s">
        <v>1071</v>
      </c>
    </row>
    <row r="1007" spans="1:3" x14ac:dyDescent="0.25">
      <c r="A1007" s="354">
        <v>1167</v>
      </c>
      <c r="B1007" s="550" t="s">
        <v>2158</v>
      </c>
      <c r="C1007" s="566" t="s">
        <v>1070</v>
      </c>
    </row>
    <row r="1008" spans="1:3" ht="20.399999999999999" x14ac:dyDescent="0.25">
      <c r="A1008" s="354">
        <v>1168</v>
      </c>
      <c r="B1008" s="550" t="s">
        <v>2159</v>
      </c>
      <c r="C1008" s="566" t="s">
        <v>1069</v>
      </c>
    </row>
    <row r="1009" spans="1:3" x14ac:dyDescent="0.25">
      <c r="A1009" s="354">
        <v>1169</v>
      </c>
      <c r="B1009" s="290" t="s">
        <v>2160</v>
      </c>
      <c r="C1009" s="566" t="s">
        <v>1185</v>
      </c>
    </row>
    <row r="1010" spans="1:3" x14ac:dyDescent="0.25">
      <c r="A1010" s="354">
        <v>1170</v>
      </c>
      <c r="B1010" s="290" t="s">
        <v>2161</v>
      </c>
      <c r="C1010" s="566" t="s">
        <v>1068</v>
      </c>
    </row>
    <row r="1011" spans="1:3" x14ac:dyDescent="0.25">
      <c r="A1011" s="354">
        <v>1171</v>
      </c>
      <c r="B1011" s="290" t="s">
        <v>2162</v>
      </c>
      <c r="C1011" s="566" t="s">
        <v>1067</v>
      </c>
    </row>
    <row r="1012" spans="1:3" x14ac:dyDescent="0.25">
      <c r="A1012" s="354" t="s">
        <v>1616</v>
      </c>
      <c r="B1012" s="100" t="s">
        <v>1066</v>
      </c>
      <c r="C1012" s="540" t="s">
        <v>1066</v>
      </c>
    </row>
    <row r="1013" spans="1:3" x14ac:dyDescent="0.25">
      <c r="A1013" s="354">
        <v>1173</v>
      </c>
      <c r="B1013" s="766" t="s">
        <v>2166</v>
      </c>
      <c r="C1013" s="611" t="s">
        <v>1152</v>
      </c>
    </row>
    <row r="1014" spans="1:3" ht="15.6" x14ac:dyDescent="0.3">
      <c r="A1014" s="354" t="s">
        <v>1616</v>
      </c>
      <c r="B1014" s="110" t="s">
        <v>1083</v>
      </c>
      <c r="C1014" s="489" t="s">
        <v>1083</v>
      </c>
    </row>
    <row r="1015" spans="1:3" x14ac:dyDescent="0.25">
      <c r="A1015" s="354">
        <v>1175</v>
      </c>
      <c r="B1015" s="99" t="s">
        <v>2173</v>
      </c>
      <c r="C1015" s="486" t="s">
        <v>1082</v>
      </c>
    </row>
    <row r="1016" spans="1:3" ht="26.4" x14ac:dyDescent="0.25">
      <c r="A1016" s="354">
        <v>1176</v>
      </c>
      <c r="B1016" s="291" t="s">
        <v>2178</v>
      </c>
      <c r="C1016" s="487" t="s">
        <v>1400</v>
      </c>
    </row>
    <row r="1017" spans="1:3" ht="20.399999999999999" x14ac:dyDescent="0.25">
      <c r="A1017" s="354">
        <v>1177</v>
      </c>
      <c r="B1017" s="839" t="s">
        <v>2179</v>
      </c>
      <c r="C1017" s="488" t="s">
        <v>1154</v>
      </c>
    </row>
    <row r="1018" spans="1:3" ht="30.6" x14ac:dyDescent="0.25">
      <c r="A1018" s="354">
        <v>1178</v>
      </c>
      <c r="B1018" s="839" t="s">
        <v>2180</v>
      </c>
      <c r="C1018" s="488" t="s">
        <v>1155</v>
      </c>
    </row>
    <row r="1019" spans="1:3" x14ac:dyDescent="0.25">
      <c r="A1019" s="354">
        <v>1179</v>
      </c>
      <c r="B1019" s="830" t="s">
        <v>2181</v>
      </c>
      <c r="C1019" s="566" t="s">
        <v>1153</v>
      </c>
    </row>
    <row r="1020" spans="1:3" x14ac:dyDescent="0.25">
      <c r="A1020" s="354">
        <v>1180</v>
      </c>
      <c r="B1020" s="830" t="s">
        <v>2182</v>
      </c>
      <c r="C1020" s="566" t="s">
        <v>1081</v>
      </c>
    </row>
    <row r="1021" spans="1:3" ht="20.399999999999999" x14ac:dyDescent="0.25">
      <c r="A1021" s="354">
        <v>1181</v>
      </c>
      <c r="B1021" s="830" t="s">
        <v>2183</v>
      </c>
      <c r="C1021" s="566" t="s">
        <v>1401</v>
      </c>
    </row>
    <row r="1022" spans="1:3" x14ac:dyDescent="0.25">
      <c r="A1022" s="354">
        <v>1182</v>
      </c>
      <c r="B1022" s="267" t="s">
        <v>2184</v>
      </c>
      <c r="C1022" s="580" t="s">
        <v>1160</v>
      </c>
    </row>
    <row r="1023" spans="1:3" x14ac:dyDescent="0.25">
      <c r="A1023" s="354">
        <v>1183</v>
      </c>
      <c r="B1023" s="268" t="s">
        <v>2185</v>
      </c>
      <c r="C1023" s="580" t="s">
        <v>1161</v>
      </c>
    </row>
    <row r="1024" spans="1:3" x14ac:dyDescent="0.25">
      <c r="A1024" s="354">
        <v>1184</v>
      </c>
      <c r="B1024" s="551" t="s">
        <v>2186</v>
      </c>
      <c r="C1024" s="569" t="s">
        <v>1080</v>
      </c>
    </row>
    <row r="1025" spans="1:3" ht="15.6" x14ac:dyDescent="0.25">
      <c r="A1025" s="354">
        <v>1185</v>
      </c>
      <c r="B1025" s="134" t="s">
        <v>2043</v>
      </c>
      <c r="C1025" s="489" t="s">
        <v>1079</v>
      </c>
    </row>
    <row r="1026" spans="1:3" x14ac:dyDescent="0.25">
      <c r="A1026" s="354">
        <v>1186</v>
      </c>
      <c r="B1026" s="830" t="s">
        <v>2090</v>
      </c>
      <c r="C1026" s="566" t="s">
        <v>1078</v>
      </c>
    </row>
    <row r="1027" spans="1:3" x14ac:dyDescent="0.25">
      <c r="A1027" s="354">
        <v>1187</v>
      </c>
      <c r="B1027" s="552" t="s">
        <v>2091</v>
      </c>
      <c r="C1027" s="486" t="s">
        <v>1077</v>
      </c>
    </row>
    <row r="1028" spans="1:3" x14ac:dyDescent="0.25">
      <c r="A1028" s="354">
        <v>1188</v>
      </c>
      <c r="B1028" s="552" t="s">
        <v>2092</v>
      </c>
      <c r="C1028" s="486" t="s">
        <v>1076</v>
      </c>
    </row>
    <row r="1029" spans="1:3" x14ac:dyDescent="0.25">
      <c r="A1029" s="354">
        <v>1189</v>
      </c>
      <c r="B1029" s="292" t="s">
        <v>1133</v>
      </c>
      <c r="C1029" s="560" t="s">
        <v>1133</v>
      </c>
    </row>
    <row r="1030" spans="1:3" x14ac:dyDescent="0.25">
      <c r="A1030" s="354">
        <v>1190</v>
      </c>
      <c r="B1030" s="292" t="s">
        <v>1134</v>
      </c>
      <c r="C1030" s="560" t="s">
        <v>1134</v>
      </c>
    </row>
    <row r="1031" spans="1:3" x14ac:dyDescent="0.25">
      <c r="A1031" s="354">
        <v>1191</v>
      </c>
      <c r="B1031" s="292" t="s">
        <v>1020</v>
      </c>
      <c r="C1031" s="560" t="s">
        <v>1020</v>
      </c>
    </row>
    <row r="1032" spans="1:3" x14ac:dyDescent="0.25">
      <c r="A1032" s="354">
        <v>1192</v>
      </c>
      <c r="B1032" s="269" t="s">
        <v>1193</v>
      </c>
      <c r="C1032" s="560" t="s">
        <v>1193</v>
      </c>
    </row>
    <row r="1033" spans="1:3" x14ac:dyDescent="0.25">
      <c r="A1033" s="354">
        <v>1193</v>
      </c>
      <c r="B1033" s="107" t="s">
        <v>1787</v>
      </c>
      <c r="C1033" s="615" t="s">
        <v>1199</v>
      </c>
    </row>
    <row r="1034" spans="1:3" ht="105.6" x14ac:dyDescent="0.25">
      <c r="A1034" s="354" t="s">
        <v>1616</v>
      </c>
      <c r="B1034" s="355" t="s">
        <v>1212</v>
      </c>
      <c r="C1034" s="615" t="s">
        <v>1212</v>
      </c>
    </row>
    <row r="1035" spans="1:3" ht="26.4" x14ac:dyDescent="0.25">
      <c r="A1035" s="354">
        <v>1195</v>
      </c>
      <c r="B1035" s="355" t="s">
        <v>2094</v>
      </c>
      <c r="C1035" s="615" t="s">
        <v>1204</v>
      </c>
    </row>
    <row r="1036" spans="1:3" x14ac:dyDescent="0.25">
      <c r="A1036" s="354" t="s">
        <v>1616</v>
      </c>
      <c r="B1036" s="103" t="s">
        <v>1457</v>
      </c>
      <c r="C1036" s="581" t="s">
        <v>1457</v>
      </c>
    </row>
    <row r="1037" spans="1:3" ht="49.2" x14ac:dyDescent="0.25">
      <c r="A1037" s="354" t="s">
        <v>1616</v>
      </c>
      <c r="B1037" s="263" t="s">
        <v>1219</v>
      </c>
      <c r="C1037" s="559" t="s">
        <v>1219</v>
      </c>
    </row>
    <row r="1038" spans="1:3" ht="24.6" x14ac:dyDescent="0.25">
      <c r="A1038" s="354" t="s">
        <v>1616</v>
      </c>
      <c r="B1038" s="531" t="s">
        <v>1342</v>
      </c>
      <c r="C1038" s="559" t="s">
        <v>1342</v>
      </c>
    </row>
    <row r="1039" spans="1:3" ht="13.8" x14ac:dyDescent="0.25">
      <c r="A1039" s="354">
        <v>2002</v>
      </c>
      <c r="B1039" s="767" t="s">
        <v>1778</v>
      </c>
      <c r="C1039" s="616" t="s">
        <v>1463</v>
      </c>
    </row>
    <row r="1040" spans="1:3" x14ac:dyDescent="0.25">
      <c r="A1040" s="354" t="s">
        <v>1616</v>
      </c>
      <c r="B1040" t="s">
        <v>1308</v>
      </c>
      <c r="C1040" s="616" t="s">
        <v>1308</v>
      </c>
    </row>
    <row r="1041" spans="1:3" x14ac:dyDescent="0.25">
      <c r="A1041" s="354">
        <v>2004</v>
      </c>
      <c r="B1041" s="767" t="s">
        <v>1784</v>
      </c>
      <c r="C1041" s="616" t="s">
        <v>1307</v>
      </c>
    </row>
    <row r="1042" spans="1:3" x14ac:dyDescent="0.25">
      <c r="A1042" s="354">
        <v>2005</v>
      </c>
      <c r="B1042" s="510" t="s">
        <v>1789</v>
      </c>
      <c r="C1042" s="562" t="s">
        <v>1220</v>
      </c>
    </row>
    <row r="1043" spans="1:3" x14ac:dyDescent="0.25">
      <c r="A1043" s="354">
        <v>2006</v>
      </c>
      <c r="B1043" s="510" t="s">
        <v>1791</v>
      </c>
      <c r="C1043" s="562" t="s">
        <v>1309</v>
      </c>
    </row>
    <row r="1044" spans="1:3" x14ac:dyDescent="0.25">
      <c r="A1044" s="354">
        <v>2007</v>
      </c>
      <c r="B1044" s="532" t="s">
        <v>1792</v>
      </c>
      <c r="C1044" s="541" t="s">
        <v>1343</v>
      </c>
    </row>
    <row r="1045" spans="1:3" x14ac:dyDescent="0.25">
      <c r="A1045" s="354">
        <v>2008</v>
      </c>
      <c r="B1045" s="270" t="s">
        <v>1798</v>
      </c>
      <c r="C1045" s="483" t="s">
        <v>1221</v>
      </c>
    </row>
    <row r="1046" spans="1:3" x14ac:dyDescent="0.25">
      <c r="A1046" s="354">
        <v>2009</v>
      </c>
      <c r="B1046" s="533" t="s">
        <v>1799</v>
      </c>
      <c r="C1046" s="562" t="s">
        <v>1222</v>
      </c>
    </row>
    <row r="1047" spans="1:3" x14ac:dyDescent="0.25">
      <c r="A1047" s="354">
        <v>2010</v>
      </c>
      <c r="B1047" s="533" t="s">
        <v>1223</v>
      </c>
      <c r="C1047" s="562" t="s">
        <v>1223</v>
      </c>
    </row>
    <row r="1048" spans="1:3" x14ac:dyDescent="0.25">
      <c r="A1048" s="354">
        <v>2011</v>
      </c>
      <c r="B1048" s="533" t="s">
        <v>1224</v>
      </c>
      <c r="C1048" s="562" t="s">
        <v>1224</v>
      </c>
    </row>
    <row r="1049" spans="1:3" x14ac:dyDescent="0.25">
      <c r="A1049" s="354">
        <v>2012</v>
      </c>
      <c r="B1049" s="514" t="s">
        <v>1802</v>
      </c>
      <c r="C1049" s="561" t="s">
        <v>1266</v>
      </c>
    </row>
    <row r="1050" spans="1:3" ht="79.2" x14ac:dyDescent="0.25">
      <c r="A1050" s="354">
        <v>2013</v>
      </c>
      <c r="B1050" s="515" t="s">
        <v>1391</v>
      </c>
      <c r="C1050" s="562" t="s">
        <v>1391</v>
      </c>
    </row>
    <row r="1051" spans="1:3" x14ac:dyDescent="0.25">
      <c r="A1051" s="354">
        <v>2014</v>
      </c>
      <c r="B1051" s="510" t="s">
        <v>1804</v>
      </c>
      <c r="C1051" s="562" t="s">
        <v>1377</v>
      </c>
    </row>
    <row r="1052" spans="1:3" x14ac:dyDescent="0.25">
      <c r="A1052" s="354" t="s">
        <v>1616</v>
      </c>
      <c r="B1052" t="s">
        <v>1529</v>
      </c>
      <c r="C1052" s="616" t="s">
        <v>1529</v>
      </c>
    </row>
    <row r="1053" spans="1:3" ht="39.6" x14ac:dyDescent="0.25">
      <c r="A1053" s="354">
        <v>2016</v>
      </c>
      <c r="B1053" s="510" t="s">
        <v>1806</v>
      </c>
      <c r="C1053" s="562" t="s">
        <v>1378</v>
      </c>
    </row>
    <row r="1054" spans="1:3" ht="66" x14ac:dyDescent="0.25">
      <c r="A1054" s="354">
        <v>2017</v>
      </c>
      <c r="B1054" s="510" t="s">
        <v>2191</v>
      </c>
      <c r="C1054" s="562" t="s">
        <v>1444</v>
      </c>
    </row>
    <row r="1055" spans="1:3" x14ac:dyDescent="0.25">
      <c r="A1055" s="354">
        <v>2018</v>
      </c>
      <c r="B1055" s="510" t="s">
        <v>1804</v>
      </c>
      <c r="C1055" s="562" t="s">
        <v>1267</v>
      </c>
    </row>
    <row r="1056" spans="1:3" x14ac:dyDescent="0.25">
      <c r="A1056" s="354">
        <v>2019</v>
      </c>
      <c r="B1056" t="s">
        <v>1443</v>
      </c>
      <c r="C1056" s="616" t="s">
        <v>1443</v>
      </c>
    </row>
    <row r="1057" spans="1:3" ht="26.4" x14ac:dyDescent="0.25">
      <c r="A1057" s="354" t="s">
        <v>1616</v>
      </c>
      <c r="B1057" s="510" t="s">
        <v>1268</v>
      </c>
      <c r="C1057" s="562" t="s">
        <v>1268</v>
      </c>
    </row>
    <row r="1058" spans="1:3" x14ac:dyDescent="0.25">
      <c r="A1058" s="354" t="s">
        <v>1616</v>
      </c>
      <c r="B1058" t="s">
        <v>1269</v>
      </c>
      <c r="C1058" s="616" t="s">
        <v>1269</v>
      </c>
    </row>
    <row r="1059" spans="1:3" ht="52.8" x14ac:dyDescent="0.25">
      <c r="A1059" s="354" t="s">
        <v>1616</v>
      </c>
      <c r="B1059" s="510" t="s">
        <v>1270</v>
      </c>
      <c r="C1059" s="562" t="s">
        <v>1270</v>
      </c>
    </row>
    <row r="1060" spans="1:3" ht="39.6" x14ac:dyDescent="0.25">
      <c r="A1060" s="354" t="s">
        <v>1616</v>
      </c>
      <c r="B1060" s="510" t="s">
        <v>1271</v>
      </c>
      <c r="C1060" s="562" t="s">
        <v>1271</v>
      </c>
    </row>
    <row r="1061" spans="1:3" x14ac:dyDescent="0.25">
      <c r="A1061" s="354" t="s">
        <v>1616</v>
      </c>
      <c r="B1061" t="s">
        <v>1272</v>
      </c>
      <c r="C1061" s="616" t="s">
        <v>1272</v>
      </c>
    </row>
    <row r="1062" spans="1:3" x14ac:dyDescent="0.25">
      <c r="A1062" s="354">
        <v>2025</v>
      </c>
      <c r="B1062" s="805" t="s">
        <v>1822</v>
      </c>
      <c r="C1062" s="561" t="s">
        <v>1273</v>
      </c>
    </row>
    <row r="1063" spans="1:3" ht="53.4" x14ac:dyDescent="0.25">
      <c r="A1063" s="354">
        <v>2026</v>
      </c>
      <c r="B1063" s="804" t="s">
        <v>1823</v>
      </c>
      <c r="C1063" s="562" t="s">
        <v>1274</v>
      </c>
    </row>
    <row r="1064" spans="1:3" ht="39.6" x14ac:dyDescent="0.25">
      <c r="A1064" s="354">
        <v>2027</v>
      </c>
      <c r="B1064" s="804" t="s">
        <v>1824</v>
      </c>
      <c r="C1064" s="562" t="s">
        <v>1344</v>
      </c>
    </row>
    <row r="1065" spans="1:3" x14ac:dyDescent="0.25">
      <c r="A1065" s="354">
        <v>2028</v>
      </c>
      <c r="B1065" s="804" t="s">
        <v>1825</v>
      </c>
      <c r="C1065" s="562" t="s">
        <v>1275</v>
      </c>
    </row>
    <row r="1066" spans="1:3" x14ac:dyDescent="0.25">
      <c r="A1066" s="354">
        <v>2029</v>
      </c>
      <c r="B1066" t="s">
        <v>1276</v>
      </c>
      <c r="C1066" s="616" t="s">
        <v>1276</v>
      </c>
    </row>
    <row r="1067" spans="1:3" ht="52.8" x14ac:dyDescent="0.25">
      <c r="A1067" s="354">
        <v>2030</v>
      </c>
      <c r="B1067" s="804" t="s">
        <v>1826</v>
      </c>
      <c r="C1067" s="562" t="s">
        <v>1465</v>
      </c>
    </row>
    <row r="1068" spans="1:3" x14ac:dyDescent="0.25">
      <c r="A1068" s="354">
        <v>2031</v>
      </c>
      <c r="B1068" s="805" t="s">
        <v>1827</v>
      </c>
      <c r="C1068" s="561" t="s">
        <v>1277</v>
      </c>
    </row>
    <row r="1069" spans="1:3" ht="79.2" x14ac:dyDescent="0.25">
      <c r="A1069" s="354">
        <v>2032</v>
      </c>
      <c r="B1069" s="804" t="s">
        <v>1830</v>
      </c>
      <c r="C1069" s="562" t="s">
        <v>1282</v>
      </c>
    </row>
    <row r="1070" spans="1:3" ht="52.8" x14ac:dyDescent="0.25">
      <c r="A1070" s="354">
        <v>2033</v>
      </c>
      <c r="B1070" s="804" t="s">
        <v>1829</v>
      </c>
      <c r="C1070" s="562" t="s">
        <v>1278</v>
      </c>
    </row>
    <row r="1071" spans="1:3" ht="39.6" x14ac:dyDescent="0.25">
      <c r="A1071" s="354">
        <v>2034</v>
      </c>
      <c r="B1071" s="510" t="s">
        <v>1349</v>
      </c>
      <c r="C1071" s="562" t="s">
        <v>1349</v>
      </c>
    </row>
    <row r="1072" spans="1:3" ht="26.4" x14ac:dyDescent="0.25">
      <c r="A1072" s="354">
        <v>2035</v>
      </c>
      <c r="B1072" s="510" t="s">
        <v>1279</v>
      </c>
      <c r="C1072" s="562" t="s">
        <v>1279</v>
      </c>
    </row>
    <row r="1073" spans="1:3" ht="39.6" x14ac:dyDescent="0.25">
      <c r="A1073" s="354">
        <v>2036</v>
      </c>
      <c r="B1073" s="510" t="s">
        <v>1838</v>
      </c>
      <c r="C1073" s="562" t="s">
        <v>1283</v>
      </c>
    </row>
    <row r="1074" spans="1:3" ht="39.6" x14ac:dyDescent="0.25">
      <c r="A1074" s="354">
        <v>2037</v>
      </c>
      <c r="B1074" s="510" t="s">
        <v>1839</v>
      </c>
      <c r="C1074" s="562" t="s">
        <v>1280</v>
      </c>
    </row>
    <row r="1075" spans="1:3" x14ac:dyDescent="0.25">
      <c r="A1075" s="354" t="s">
        <v>1616</v>
      </c>
      <c r="B1075" t="s">
        <v>1281</v>
      </c>
      <c r="C1075" s="616" t="s">
        <v>1281</v>
      </c>
    </row>
    <row r="1076" spans="1:3" ht="79.2" x14ac:dyDescent="0.25">
      <c r="A1076" s="354">
        <v>2039</v>
      </c>
      <c r="B1076" s="510" t="s">
        <v>1379</v>
      </c>
      <c r="C1076" s="562" t="s">
        <v>1379</v>
      </c>
    </row>
    <row r="1077" spans="1:3" x14ac:dyDescent="0.25">
      <c r="A1077" s="354">
        <v>2040</v>
      </c>
      <c r="B1077" s="511" t="s">
        <v>1841</v>
      </c>
      <c r="C1077" s="561" t="s">
        <v>1286</v>
      </c>
    </row>
    <row r="1078" spans="1:3" ht="26.4" x14ac:dyDescent="0.25">
      <c r="A1078" s="354">
        <v>2041</v>
      </c>
      <c r="B1078" s="510" t="s">
        <v>1848</v>
      </c>
      <c r="C1078" s="562" t="s">
        <v>1284</v>
      </c>
    </row>
    <row r="1079" spans="1:3" ht="104.4" x14ac:dyDescent="0.25">
      <c r="A1079" s="354" t="s">
        <v>1616</v>
      </c>
      <c r="B1079" s="513" t="s">
        <v>1448</v>
      </c>
      <c r="C1079" s="613" t="s">
        <v>1458</v>
      </c>
    </row>
    <row r="1080" spans="1:3" x14ac:dyDescent="0.25">
      <c r="A1080" s="354" t="s">
        <v>1616</v>
      </c>
      <c r="B1080" s="534" t="s">
        <v>1287</v>
      </c>
      <c r="C1080" s="617" t="s">
        <v>1287</v>
      </c>
    </row>
    <row r="1081" spans="1:3" ht="66" x14ac:dyDescent="0.25">
      <c r="A1081" s="354">
        <v>2044</v>
      </c>
      <c r="B1081" s="512" t="s">
        <v>1350</v>
      </c>
      <c r="C1081" s="562" t="s">
        <v>1350</v>
      </c>
    </row>
    <row r="1082" spans="1:3" ht="66" x14ac:dyDescent="0.25">
      <c r="A1082" s="354">
        <v>2045</v>
      </c>
      <c r="B1082" s="812" t="s">
        <v>1854</v>
      </c>
      <c r="C1082" s="561" t="s">
        <v>1335</v>
      </c>
    </row>
    <row r="1083" spans="1:3" ht="39.6" x14ac:dyDescent="0.25">
      <c r="A1083" s="354">
        <v>2046</v>
      </c>
      <c r="B1083" s="813" t="s">
        <v>1855</v>
      </c>
      <c r="C1083" s="561" t="s">
        <v>1351</v>
      </c>
    </row>
    <row r="1084" spans="1:3" ht="79.2" x14ac:dyDescent="0.25">
      <c r="A1084" s="354">
        <v>2047</v>
      </c>
      <c r="B1084" s="813" t="s">
        <v>1856</v>
      </c>
      <c r="C1084" s="561" t="s">
        <v>1352</v>
      </c>
    </row>
    <row r="1085" spans="1:3" x14ac:dyDescent="0.25">
      <c r="A1085" s="354">
        <v>2048</v>
      </c>
      <c r="B1085" s="535" t="s">
        <v>1870</v>
      </c>
      <c r="C1085" s="582" t="s">
        <v>1338</v>
      </c>
    </row>
    <row r="1086" spans="1:3" ht="27" thickBot="1" x14ac:dyDescent="0.3">
      <c r="A1086" s="354">
        <v>2049</v>
      </c>
      <c r="B1086" s="512" t="s">
        <v>1889</v>
      </c>
      <c r="C1086" s="562" t="s">
        <v>1225</v>
      </c>
    </row>
    <row r="1087" spans="1:3" ht="53.4" thickBot="1" x14ac:dyDescent="0.3">
      <c r="A1087" s="354">
        <v>2050</v>
      </c>
      <c r="B1087" s="516" t="s">
        <v>1897</v>
      </c>
      <c r="C1087" s="563" t="s">
        <v>1439</v>
      </c>
    </row>
    <row r="1088" spans="1:3" ht="15.6" x14ac:dyDescent="0.3">
      <c r="A1088" s="354">
        <v>2051</v>
      </c>
      <c r="B1088" s="110" t="s">
        <v>1902</v>
      </c>
      <c r="C1088" s="489" t="s">
        <v>1226</v>
      </c>
    </row>
    <row r="1089" spans="1:4" x14ac:dyDescent="0.25">
      <c r="A1089" s="354">
        <v>2052</v>
      </c>
      <c r="B1089" s="812" t="s">
        <v>1904</v>
      </c>
      <c r="C1089" s="561" t="s">
        <v>1237</v>
      </c>
    </row>
    <row r="1090" spans="1:4" ht="20.399999999999999" x14ac:dyDescent="0.25">
      <c r="A1090" s="354">
        <v>2053</v>
      </c>
      <c r="B1090" s="817" t="s">
        <v>1905</v>
      </c>
      <c r="C1090" s="488" t="s">
        <v>1238</v>
      </c>
    </row>
    <row r="1091" spans="1:4" x14ac:dyDescent="0.25">
      <c r="A1091" s="354">
        <v>2054</v>
      </c>
      <c r="B1091" s="818" t="s">
        <v>1906</v>
      </c>
      <c r="C1091" s="582" t="s">
        <v>1373</v>
      </c>
    </row>
    <row r="1092" spans="1:4" ht="30.6" x14ac:dyDescent="0.25">
      <c r="A1092" s="354">
        <v>2055</v>
      </c>
      <c r="B1092" s="819" t="s">
        <v>1907</v>
      </c>
      <c r="C1092" s="565" t="s">
        <v>1374</v>
      </c>
    </row>
    <row r="1093" spans="1:4" x14ac:dyDescent="0.25">
      <c r="A1093" s="354" t="s">
        <v>1616</v>
      </c>
      <c r="B1093" s="520" t="s">
        <v>1375</v>
      </c>
      <c r="C1093" s="582" t="s">
        <v>1375</v>
      </c>
    </row>
    <row r="1094" spans="1:4" ht="30.6" x14ac:dyDescent="0.25">
      <c r="A1094" s="354" t="s">
        <v>1616</v>
      </c>
      <c r="B1094" s="519" t="s">
        <v>1348</v>
      </c>
      <c r="C1094" s="488" t="s">
        <v>1348</v>
      </c>
    </row>
    <row r="1095" spans="1:4" ht="51" x14ac:dyDescent="0.25">
      <c r="A1095" s="354">
        <v>2058</v>
      </c>
      <c r="B1095" s="816" t="s">
        <v>1910</v>
      </c>
      <c r="C1095" s="488" t="s">
        <v>1346</v>
      </c>
    </row>
    <row r="1096" spans="1:4" x14ac:dyDescent="0.25">
      <c r="A1096" s="354">
        <v>2059</v>
      </c>
      <c r="B1096" s="273" t="s">
        <v>1911</v>
      </c>
      <c r="C1096" s="486" t="s">
        <v>1233</v>
      </c>
    </row>
    <row r="1097" spans="1:4" ht="20.399999999999999" x14ac:dyDescent="0.25">
      <c r="A1097" s="354">
        <v>2060</v>
      </c>
      <c r="B1097" s="817" t="s">
        <v>1912</v>
      </c>
      <c r="C1097" s="488" t="s">
        <v>1234</v>
      </c>
    </row>
    <row r="1098" spans="1:4" ht="39.6" x14ac:dyDescent="0.25">
      <c r="A1098" s="354" t="s">
        <v>1616</v>
      </c>
      <c r="B1098" s="811" t="s">
        <v>1913</v>
      </c>
      <c r="C1098" s="562" t="s">
        <v>1235</v>
      </c>
      <c r="D1098" s="73" t="s">
        <v>1719</v>
      </c>
    </row>
    <row r="1099" spans="1:4" ht="26.4" x14ac:dyDescent="0.25">
      <c r="A1099" s="354" t="s">
        <v>1616</v>
      </c>
      <c r="B1099" s="510" t="s">
        <v>1229</v>
      </c>
      <c r="C1099" s="562" t="s">
        <v>1229</v>
      </c>
    </row>
    <row r="1100" spans="1:4" ht="52.8" x14ac:dyDescent="0.25">
      <c r="A1100" s="354">
        <v>2063</v>
      </c>
      <c r="B1100" s="811" t="s">
        <v>1915</v>
      </c>
      <c r="C1100" s="562" t="s">
        <v>1230</v>
      </c>
    </row>
    <row r="1101" spans="1:4" ht="52.8" x14ac:dyDescent="0.25">
      <c r="A1101" s="354">
        <v>2064</v>
      </c>
      <c r="B1101" s="811" t="s">
        <v>1916</v>
      </c>
      <c r="C1101" s="562" t="s">
        <v>1353</v>
      </c>
    </row>
    <row r="1102" spans="1:4" x14ac:dyDescent="0.25">
      <c r="A1102" s="354">
        <v>2065</v>
      </c>
      <c r="B1102" s="812" t="s">
        <v>1917</v>
      </c>
      <c r="C1102" s="561" t="s">
        <v>1232</v>
      </c>
    </row>
    <row r="1103" spans="1:4" x14ac:dyDescent="0.25">
      <c r="A1103" s="354">
        <v>2066</v>
      </c>
      <c r="B1103" s="812" t="s">
        <v>1918</v>
      </c>
      <c r="C1103" s="561" t="s">
        <v>1355</v>
      </c>
    </row>
    <row r="1104" spans="1:4" x14ac:dyDescent="0.25">
      <c r="A1104" s="354">
        <v>2067</v>
      </c>
      <c r="B1104" s="818" t="s">
        <v>1919</v>
      </c>
      <c r="C1104" s="582" t="s">
        <v>1356</v>
      </c>
    </row>
    <row r="1105" spans="1:3" ht="39.6" x14ac:dyDescent="0.25">
      <c r="A1105" s="354">
        <v>2068</v>
      </c>
      <c r="B1105" s="811" t="s">
        <v>1920</v>
      </c>
      <c r="C1105" s="562" t="s">
        <v>1354</v>
      </c>
    </row>
    <row r="1106" spans="1:3" x14ac:dyDescent="0.25">
      <c r="A1106" s="354">
        <v>2069</v>
      </c>
      <c r="B1106" s="812" t="s">
        <v>1921</v>
      </c>
      <c r="C1106" s="561" t="s">
        <v>1231</v>
      </c>
    </row>
    <row r="1107" spans="1:3" ht="20.399999999999999" x14ac:dyDescent="0.25">
      <c r="A1107" s="354">
        <v>2070</v>
      </c>
      <c r="B1107" s="820" t="s">
        <v>1926</v>
      </c>
      <c r="C1107" s="488" t="s">
        <v>1357</v>
      </c>
    </row>
    <row r="1108" spans="1:3" ht="20.399999999999999" x14ac:dyDescent="0.25">
      <c r="A1108" s="354">
        <v>2071</v>
      </c>
      <c r="B1108" s="820" t="s">
        <v>1927</v>
      </c>
      <c r="C1108" s="488" t="s">
        <v>1358</v>
      </c>
    </row>
    <row r="1109" spans="1:3" ht="20.399999999999999" x14ac:dyDescent="0.25">
      <c r="A1109" s="354">
        <v>2072</v>
      </c>
      <c r="B1109" s="821" t="s">
        <v>1937</v>
      </c>
      <c r="C1109" s="488" t="s">
        <v>1383</v>
      </c>
    </row>
    <row r="1110" spans="1:3" x14ac:dyDescent="0.25">
      <c r="A1110" s="354">
        <v>2073</v>
      </c>
      <c r="B1110" s="520" t="s">
        <v>1973</v>
      </c>
      <c r="C1110" s="582" t="s">
        <v>1260</v>
      </c>
    </row>
    <row r="1111" spans="1:3" ht="20.399999999999999" x14ac:dyDescent="0.25">
      <c r="A1111" s="354">
        <v>2074</v>
      </c>
      <c r="B1111" s="521" t="s">
        <v>1974</v>
      </c>
      <c r="C1111" s="484" t="s">
        <v>1261</v>
      </c>
    </row>
    <row r="1112" spans="1:3" ht="20.399999999999999" x14ac:dyDescent="0.25">
      <c r="A1112" s="354">
        <v>2075</v>
      </c>
      <c r="B1112" s="821" t="s">
        <v>1961</v>
      </c>
      <c r="C1112" s="488" t="s">
        <v>1347</v>
      </c>
    </row>
    <row r="1113" spans="1:3" x14ac:dyDescent="0.25">
      <c r="A1113" s="354">
        <v>2076</v>
      </c>
      <c r="B1113" s="161" t="s">
        <v>1962</v>
      </c>
      <c r="C1113" s="486" t="s">
        <v>1005</v>
      </c>
    </row>
    <row r="1114" spans="1:3" x14ac:dyDescent="0.25">
      <c r="A1114" s="354">
        <v>2077</v>
      </c>
      <c r="B1114" s="273" t="s">
        <v>1963</v>
      </c>
      <c r="C1114" s="486" t="s">
        <v>1468</v>
      </c>
    </row>
    <row r="1115" spans="1:3" x14ac:dyDescent="0.25">
      <c r="A1115" s="354">
        <v>2078</v>
      </c>
      <c r="B1115" s="273" t="s">
        <v>1964</v>
      </c>
      <c r="C1115" s="486" t="s">
        <v>1002</v>
      </c>
    </row>
    <row r="1116" spans="1:3" ht="30.6" x14ac:dyDescent="0.25">
      <c r="A1116" s="354" t="s">
        <v>1616</v>
      </c>
      <c r="B1116" s="519" t="s">
        <v>1360</v>
      </c>
      <c r="C1116" s="488" t="s">
        <v>1360</v>
      </c>
    </row>
    <row r="1117" spans="1:3" ht="40.799999999999997" x14ac:dyDescent="0.25">
      <c r="A1117" s="354">
        <v>2080</v>
      </c>
      <c r="B1117" s="275" t="s">
        <v>1995</v>
      </c>
      <c r="C1117" s="484" t="s">
        <v>1368</v>
      </c>
    </row>
    <row r="1118" spans="1:3" x14ac:dyDescent="0.25">
      <c r="A1118" s="354">
        <v>2081</v>
      </c>
      <c r="B1118" s="95" t="s">
        <v>2009</v>
      </c>
      <c r="C1118" s="486" t="s">
        <v>1337</v>
      </c>
    </row>
    <row r="1119" spans="1:3" ht="20.399999999999999" x14ac:dyDescent="0.25">
      <c r="A1119" s="354">
        <v>2082</v>
      </c>
      <c r="B1119" s="828" t="s">
        <v>2010</v>
      </c>
      <c r="C1119" s="488" t="s">
        <v>1369</v>
      </c>
    </row>
    <row r="1120" spans="1:3" ht="20.399999999999999" x14ac:dyDescent="0.25">
      <c r="A1120" s="354">
        <v>2083</v>
      </c>
      <c r="B1120" s="828" t="s">
        <v>2011</v>
      </c>
      <c r="C1120" s="488" t="s">
        <v>1380</v>
      </c>
    </row>
    <row r="1121" spans="1:3" x14ac:dyDescent="0.25">
      <c r="A1121" s="354">
        <v>2084</v>
      </c>
      <c r="B1121" s="830" t="s">
        <v>2012</v>
      </c>
      <c r="C1121" s="566" t="s">
        <v>1248</v>
      </c>
    </row>
    <row r="1122" spans="1:3" x14ac:dyDescent="0.25">
      <c r="A1122" s="354">
        <v>2085</v>
      </c>
      <c r="B1122" s="830" t="s">
        <v>2013</v>
      </c>
      <c r="C1122" s="566" t="s">
        <v>1250</v>
      </c>
    </row>
    <row r="1123" spans="1:3" x14ac:dyDescent="0.25">
      <c r="A1123" s="354">
        <v>2086</v>
      </c>
      <c r="B1123" s="830" t="s">
        <v>2014</v>
      </c>
      <c r="C1123" s="566" t="s">
        <v>1251</v>
      </c>
    </row>
    <row r="1124" spans="1:3" x14ac:dyDescent="0.25">
      <c r="A1124" s="354">
        <v>2087</v>
      </c>
      <c r="B1124" s="830" t="s">
        <v>2015</v>
      </c>
      <c r="C1124" s="566" t="s">
        <v>1341</v>
      </c>
    </row>
    <row r="1125" spans="1:3" x14ac:dyDescent="0.25">
      <c r="A1125" s="354">
        <v>2088</v>
      </c>
      <c r="B1125" s="95" t="s">
        <v>2049</v>
      </c>
      <c r="C1125" s="486" t="s">
        <v>1381</v>
      </c>
    </row>
    <row r="1126" spans="1:3" x14ac:dyDescent="0.25">
      <c r="A1126" s="354">
        <v>2089</v>
      </c>
      <c r="B1126" s="95" t="s">
        <v>2050</v>
      </c>
      <c r="C1126" s="486" t="s">
        <v>1388</v>
      </c>
    </row>
    <row r="1127" spans="1:3" ht="26.4" x14ac:dyDescent="0.25">
      <c r="A1127" s="354">
        <v>2090</v>
      </c>
      <c r="B1127" s="826" t="s">
        <v>2051</v>
      </c>
      <c r="C1127" s="487" t="s">
        <v>1449</v>
      </c>
    </row>
    <row r="1128" spans="1:3" x14ac:dyDescent="0.25">
      <c r="A1128" s="354">
        <v>2091</v>
      </c>
      <c r="B1128" s="826" t="s">
        <v>2052</v>
      </c>
      <c r="C1128" s="487" t="s">
        <v>1450</v>
      </c>
    </row>
    <row r="1129" spans="1:3" ht="26.4" x14ac:dyDescent="0.25">
      <c r="A1129" s="354">
        <v>2092</v>
      </c>
      <c r="B1129" s="826" t="s">
        <v>2053</v>
      </c>
      <c r="C1129" s="487" t="s">
        <v>1451</v>
      </c>
    </row>
    <row r="1130" spans="1:3" ht="20.399999999999999" x14ac:dyDescent="0.25">
      <c r="A1130" s="354" t="s">
        <v>1616</v>
      </c>
      <c r="B1130" s="517" t="s">
        <v>1452</v>
      </c>
      <c r="C1130" s="488" t="s">
        <v>1452</v>
      </c>
    </row>
    <row r="1131" spans="1:3" x14ac:dyDescent="0.25">
      <c r="A1131" s="354" t="s">
        <v>1616</v>
      </c>
      <c r="B1131" s="524" t="s">
        <v>1311</v>
      </c>
      <c r="C1131" s="484" t="s">
        <v>1311</v>
      </c>
    </row>
    <row r="1132" spans="1:3" x14ac:dyDescent="0.25">
      <c r="A1132" s="354" t="s">
        <v>1616</v>
      </c>
      <c r="B1132" s="525" t="s">
        <v>1312</v>
      </c>
      <c r="C1132" s="583" t="s">
        <v>1312</v>
      </c>
    </row>
    <row r="1133" spans="1:3" ht="20.399999999999999" x14ac:dyDescent="0.25">
      <c r="A1133" s="354" t="s">
        <v>1616</v>
      </c>
      <c r="B1133" s="523" t="s">
        <v>1313</v>
      </c>
      <c r="C1133" s="584" t="s">
        <v>1313</v>
      </c>
    </row>
    <row r="1134" spans="1:3" ht="20.399999999999999" x14ac:dyDescent="0.25">
      <c r="A1134" s="354" t="s">
        <v>1616</v>
      </c>
      <c r="B1134" s="523" t="s">
        <v>1453</v>
      </c>
      <c r="C1134" s="584" t="s">
        <v>1453</v>
      </c>
    </row>
    <row r="1135" spans="1:3" x14ac:dyDescent="0.25">
      <c r="A1135" s="354" t="s">
        <v>1616</v>
      </c>
      <c r="B1135" s="525" t="s">
        <v>1314</v>
      </c>
      <c r="C1135" s="583" t="s">
        <v>1314</v>
      </c>
    </row>
    <row r="1136" spans="1:3" ht="40.799999999999997" x14ac:dyDescent="0.25">
      <c r="A1136" s="354" t="s">
        <v>1616</v>
      </c>
      <c r="B1136" s="523" t="s">
        <v>1454</v>
      </c>
      <c r="C1136" s="584" t="s">
        <v>1454</v>
      </c>
    </row>
    <row r="1137" spans="1:3" ht="30.6" x14ac:dyDescent="0.25">
      <c r="A1137" s="354" t="s">
        <v>1616</v>
      </c>
      <c r="B1137" s="523" t="s">
        <v>1455</v>
      </c>
      <c r="C1137" s="584" t="s">
        <v>1455</v>
      </c>
    </row>
    <row r="1138" spans="1:3" ht="20.399999999999999" x14ac:dyDescent="0.25">
      <c r="A1138" s="354">
        <v>2101</v>
      </c>
      <c r="B1138" s="275" t="s">
        <v>2071</v>
      </c>
      <c r="C1138" s="484" t="s">
        <v>1370</v>
      </c>
    </row>
    <row r="1139" spans="1:3" ht="20.399999999999999" x14ac:dyDescent="0.25">
      <c r="A1139" s="354">
        <v>2102</v>
      </c>
      <c r="B1139" s="828" t="s">
        <v>2073</v>
      </c>
      <c r="C1139" s="488" t="s">
        <v>1442</v>
      </c>
    </row>
    <row r="1140" spans="1:3" x14ac:dyDescent="0.25">
      <c r="A1140" s="354" t="s">
        <v>1616</v>
      </c>
      <c r="B1140" s="518" t="s">
        <v>1371</v>
      </c>
      <c r="C1140" s="487" t="s">
        <v>1371</v>
      </c>
    </row>
    <row r="1141" spans="1:3" ht="26.4" x14ac:dyDescent="0.25">
      <c r="A1141" s="354">
        <v>2104</v>
      </c>
      <c r="B1141" s="826" t="s">
        <v>2074</v>
      </c>
      <c r="C1141" s="487" t="s">
        <v>1372</v>
      </c>
    </row>
    <row r="1142" spans="1:3" ht="20.399999999999999" x14ac:dyDescent="0.25">
      <c r="A1142" s="354" t="s">
        <v>1616</v>
      </c>
      <c r="B1142" s="522" t="s">
        <v>1310</v>
      </c>
      <c r="C1142" s="488" t="s">
        <v>1310</v>
      </c>
    </row>
    <row r="1143" spans="1:3" ht="17.399999999999999" x14ac:dyDescent="0.25">
      <c r="A1143" s="354">
        <v>2106</v>
      </c>
      <c r="B1143" s="282" t="s">
        <v>2144</v>
      </c>
      <c r="C1143" s="571" t="s">
        <v>1288</v>
      </c>
    </row>
    <row r="1144" spans="1:3" ht="20.399999999999999" x14ac:dyDescent="0.25">
      <c r="A1144" s="354">
        <v>2107</v>
      </c>
      <c r="B1144" s="836" t="s">
        <v>2100</v>
      </c>
      <c r="C1144" s="575" t="s">
        <v>1361</v>
      </c>
    </row>
    <row r="1145" spans="1:3" ht="26.4" x14ac:dyDescent="0.25">
      <c r="A1145" s="354">
        <v>2108</v>
      </c>
      <c r="B1145" s="838" t="s">
        <v>2147</v>
      </c>
      <c r="C1145" s="487" t="s">
        <v>1362</v>
      </c>
    </row>
    <row r="1146" spans="1:3" ht="40.799999999999997" x14ac:dyDescent="0.25">
      <c r="A1146" s="354" t="s">
        <v>1616</v>
      </c>
      <c r="B1146" s="527" t="s">
        <v>1323</v>
      </c>
      <c r="C1146" s="488" t="s">
        <v>1323</v>
      </c>
    </row>
    <row r="1147" spans="1:3" ht="20.399999999999999" x14ac:dyDescent="0.25">
      <c r="A1147" s="354">
        <v>2110</v>
      </c>
      <c r="B1147" s="840" t="s">
        <v>2149</v>
      </c>
      <c r="C1147" s="488" t="s">
        <v>1324</v>
      </c>
    </row>
    <row r="1148" spans="1:3" x14ac:dyDescent="0.25">
      <c r="A1148" s="354">
        <v>2111</v>
      </c>
      <c r="B1148" s="290" t="s">
        <v>2150</v>
      </c>
      <c r="C1148" s="566" t="s">
        <v>1240</v>
      </c>
    </row>
    <row r="1149" spans="1:3" x14ac:dyDescent="0.25">
      <c r="A1149" s="354">
        <v>2112</v>
      </c>
      <c r="B1149" s="550" t="s">
        <v>2151</v>
      </c>
      <c r="C1149" s="566" t="s">
        <v>1239</v>
      </c>
    </row>
    <row r="1150" spans="1:3" x14ac:dyDescent="0.25">
      <c r="A1150" s="354">
        <v>2113</v>
      </c>
      <c r="B1150" s="553" t="s">
        <v>2152</v>
      </c>
      <c r="C1150" s="566" t="s">
        <v>1322</v>
      </c>
    </row>
    <row r="1151" spans="1:3" x14ac:dyDescent="0.25">
      <c r="A1151" s="354">
        <v>2114</v>
      </c>
      <c r="B1151" s="290" t="s">
        <v>1241</v>
      </c>
      <c r="C1151" s="566" t="s">
        <v>1241</v>
      </c>
    </row>
    <row r="1152" spans="1:3" x14ac:dyDescent="0.25">
      <c r="A1152" s="354">
        <v>2115</v>
      </c>
      <c r="B1152" s="290" t="s">
        <v>1242</v>
      </c>
      <c r="C1152" s="566" t="s">
        <v>1242</v>
      </c>
    </row>
    <row r="1153" spans="1:3" x14ac:dyDescent="0.25">
      <c r="A1153" s="354">
        <v>2116</v>
      </c>
      <c r="B1153" s="290" t="s">
        <v>1243</v>
      </c>
      <c r="C1153" s="566" t="s">
        <v>1243</v>
      </c>
    </row>
    <row r="1154" spans="1:3" x14ac:dyDescent="0.25">
      <c r="A1154" s="354">
        <v>2117</v>
      </c>
      <c r="B1154" s="290" t="s">
        <v>1244</v>
      </c>
      <c r="C1154" s="566" t="s">
        <v>1244</v>
      </c>
    </row>
    <row r="1155" spans="1:3" x14ac:dyDescent="0.25">
      <c r="A1155" s="354">
        <v>2118</v>
      </c>
      <c r="B1155" s="290" t="s">
        <v>2153</v>
      </c>
      <c r="C1155" s="566" t="s">
        <v>1321</v>
      </c>
    </row>
    <row r="1156" spans="1:3" ht="20.399999999999999" x14ac:dyDescent="0.25">
      <c r="A1156" s="354">
        <v>2119</v>
      </c>
      <c r="B1156" s="841" t="s">
        <v>2154</v>
      </c>
      <c r="C1156" s="566" t="s">
        <v>1467</v>
      </c>
    </row>
    <row r="1157" spans="1:3" ht="15.6" x14ac:dyDescent="0.3">
      <c r="A1157" s="354" t="s">
        <v>1616</v>
      </c>
      <c r="B1157" s="110" t="s">
        <v>1289</v>
      </c>
      <c r="C1157" s="489" t="s">
        <v>1289</v>
      </c>
    </row>
    <row r="1158" spans="1:3" ht="17.399999999999999" x14ac:dyDescent="0.25">
      <c r="A1158" s="354">
        <v>2121</v>
      </c>
      <c r="B1158" s="842" t="s">
        <v>2187</v>
      </c>
      <c r="C1158" s="564" t="s">
        <v>1365</v>
      </c>
    </row>
    <row r="1159" spans="1:3" ht="69" x14ac:dyDescent="0.25">
      <c r="A1159" s="354">
        <v>2122</v>
      </c>
      <c r="B1159" s="844" t="s">
        <v>2188</v>
      </c>
      <c r="C1159" s="585" t="s">
        <v>1367</v>
      </c>
    </row>
    <row r="1160" spans="1:3" ht="39.6" x14ac:dyDescent="0.25">
      <c r="A1160" s="354">
        <v>2123</v>
      </c>
      <c r="B1160" s="843" t="s">
        <v>2189</v>
      </c>
      <c r="C1160" s="562" t="s">
        <v>1366</v>
      </c>
    </row>
    <row r="1161" spans="1:3" ht="57" x14ac:dyDescent="0.25">
      <c r="A1161" s="354">
        <v>2124</v>
      </c>
      <c r="B1161" s="846" t="s">
        <v>2192</v>
      </c>
      <c r="C1161" s="586" t="s">
        <v>1376</v>
      </c>
    </row>
    <row r="1162" spans="1:3" ht="22.8" x14ac:dyDescent="0.25">
      <c r="A1162" s="354">
        <v>2125</v>
      </c>
      <c r="B1162" s="871" t="s">
        <v>2194</v>
      </c>
      <c r="C1162" s="542" t="s">
        <v>1303</v>
      </c>
    </row>
    <row r="1163" spans="1:3" x14ac:dyDescent="0.25">
      <c r="A1163" s="354">
        <v>2126</v>
      </c>
      <c r="B1163" s="871" t="s">
        <v>2195</v>
      </c>
      <c r="C1163" s="542" t="s">
        <v>1293</v>
      </c>
    </row>
    <row r="1164" spans="1:3" ht="34.200000000000003" x14ac:dyDescent="0.25">
      <c r="A1164" s="354">
        <v>2127</v>
      </c>
      <c r="B1164" s="871" t="s">
        <v>2195</v>
      </c>
      <c r="C1164" s="542" t="s">
        <v>1294</v>
      </c>
    </row>
    <row r="1165" spans="1:3" ht="22.8" x14ac:dyDescent="0.25">
      <c r="A1165" s="354">
        <v>2128</v>
      </c>
      <c r="B1165" s="528" t="s">
        <v>1295</v>
      </c>
      <c r="C1165" s="542" t="s">
        <v>1295</v>
      </c>
    </row>
    <row r="1166" spans="1:3" x14ac:dyDescent="0.25">
      <c r="A1166" s="354">
        <v>2129</v>
      </c>
      <c r="B1166" s="428" t="s">
        <v>2202</v>
      </c>
      <c r="C1166" s="582" t="s">
        <v>1291</v>
      </c>
    </row>
    <row r="1167" spans="1:3" ht="15.6" x14ac:dyDescent="0.25">
      <c r="A1167" s="354">
        <v>2130</v>
      </c>
      <c r="B1167" s="870" t="s">
        <v>2197</v>
      </c>
      <c r="C1167" s="560" t="s">
        <v>1459</v>
      </c>
    </row>
    <row r="1168" spans="1:3" ht="15.6" x14ac:dyDescent="0.25">
      <c r="A1168" s="354">
        <v>2131</v>
      </c>
      <c r="B1168" s="870" t="s">
        <v>2198</v>
      </c>
      <c r="C1168" s="560" t="s">
        <v>1460</v>
      </c>
    </row>
    <row r="1169" spans="1:3" x14ac:dyDescent="0.25">
      <c r="A1169" s="354">
        <v>2132</v>
      </c>
      <c r="B1169" s="870" t="s">
        <v>2199</v>
      </c>
      <c r="C1169" s="560" t="s">
        <v>1245</v>
      </c>
    </row>
    <row r="1170" spans="1:3" x14ac:dyDescent="0.25">
      <c r="A1170" s="354">
        <v>2133</v>
      </c>
      <c r="B1170" s="870" t="s">
        <v>2200</v>
      </c>
      <c r="C1170" s="560" t="s">
        <v>1246</v>
      </c>
    </row>
    <row r="1171" spans="1:3" ht="26.4" x14ac:dyDescent="0.25">
      <c r="A1171" s="354">
        <v>2134</v>
      </c>
      <c r="B1171" s="875" t="s">
        <v>2201</v>
      </c>
      <c r="C1171" s="560" t="s">
        <v>1247</v>
      </c>
    </row>
    <row r="1172" spans="1:3" ht="57" x14ac:dyDescent="0.25">
      <c r="A1172" s="354">
        <v>2135</v>
      </c>
      <c r="B1172" s="536" t="s">
        <v>2203</v>
      </c>
      <c r="C1172" s="542" t="s">
        <v>1306</v>
      </c>
    </row>
    <row r="1173" spans="1:3" x14ac:dyDescent="0.25">
      <c r="A1173" s="354">
        <v>2136</v>
      </c>
      <c r="B1173" s="428" t="s">
        <v>2204</v>
      </c>
      <c r="C1173" s="582" t="s">
        <v>1316</v>
      </c>
    </row>
    <row r="1174" spans="1:3" x14ac:dyDescent="0.25">
      <c r="A1174" s="354">
        <v>2137</v>
      </c>
      <c r="B1174" s="428" t="s">
        <v>1317</v>
      </c>
      <c r="C1174" s="582" t="s">
        <v>1317</v>
      </c>
    </row>
    <row r="1175" spans="1:3" ht="34.200000000000003" x14ac:dyDescent="0.25">
      <c r="A1175" s="354">
        <v>2138</v>
      </c>
      <c r="B1175" s="529" t="s">
        <v>1363</v>
      </c>
      <c r="C1175" s="542" t="s">
        <v>1363</v>
      </c>
    </row>
    <row r="1176" spans="1:3" x14ac:dyDescent="0.25">
      <c r="A1176" s="354">
        <v>2139</v>
      </c>
      <c r="B1176" s="537" t="s">
        <v>1325</v>
      </c>
      <c r="C1176" s="562" t="s">
        <v>1325</v>
      </c>
    </row>
    <row r="1177" spans="1:3" ht="13.8" thickBot="1" x14ac:dyDescent="0.3">
      <c r="A1177" s="354">
        <v>2140</v>
      </c>
      <c r="B1177" s="537" t="s">
        <v>1340</v>
      </c>
      <c r="C1177" s="562" t="s">
        <v>1340</v>
      </c>
    </row>
    <row r="1178" spans="1:3" ht="13.8" thickBot="1" x14ac:dyDescent="0.3">
      <c r="A1178" s="354">
        <v>2141</v>
      </c>
      <c r="B1178" s="538" t="s">
        <v>1249</v>
      </c>
      <c r="C1178" s="562" t="s">
        <v>1249</v>
      </c>
    </row>
    <row r="1179" spans="1:3" x14ac:dyDescent="0.25">
      <c r="A1179" s="354">
        <v>2142</v>
      </c>
      <c r="B1179" s="554" t="s">
        <v>1297</v>
      </c>
      <c r="C1179" s="562" t="s">
        <v>1297</v>
      </c>
    </row>
    <row r="1180" spans="1:3" x14ac:dyDescent="0.25">
      <c r="A1180" s="354">
        <v>2143</v>
      </c>
      <c r="B1180" s="530" t="s">
        <v>1296</v>
      </c>
      <c r="C1180" s="587" t="s">
        <v>1296</v>
      </c>
    </row>
    <row r="1181" spans="1:3" x14ac:dyDescent="0.25">
      <c r="A1181" s="354">
        <v>2144</v>
      </c>
      <c r="B1181" s="428" t="s">
        <v>2205</v>
      </c>
      <c r="C1181" s="582" t="s">
        <v>1320</v>
      </c>
    </row>
    <row r="1182" spans="1:3" ht="45.6" x14ac:dyDescent="0.25">
      <c r="A1182" s="354">
        <v>2145</v>
      </c>
      <c r="B1182" s="871" t="s">
        <v>2206</v>
      </c>
      <c r="C1182" s="542" t="s">
        <v>1456</v>
      </c>
    </row>
    <row r="1183" spans="1:3" x14ac:dyDescent="0.25">
      <c r="A1183" s="354">
        <v>2146</v>
      </c>
      <c r="B1183" t="s">
        <v>1364</v>
      </c>
      <c r="C1183" s="616" t="s">
        <v>1364</v>
      </c>
    </row>
    <row r="1184" spans="1:3" x14ac:dyDescent="0.25">
      <c r="A1184" s="354">
        <v>2147</v>
      </c>
      <c r="B1184" s="555" t="s">
        <v>2214</v>
      </c>
      <c r="C1184" s="562" t="s">
        <v>1252</v>
      </c>
    </row>
    <row r="1185" spans="1:3" x14ac:dyDescent="0.25">
      <c r="A1185" s="354">
        <v>2148</v>
      </c>
      <c r="B1185" s="555" t="s">
        <v>2215</v>
      </c>
      <c r="C1185" s="562" t="s">
        <v>1253</v>
      </c>
    </row>
    <row r="1186" spans="1:3" ht="15.6" x14ac:dyDescent="0.25">
      <c r="A1186" s="354">
        <v>2149</v>
      </c>
      <c r="B1186" s="556" t="s">
        <v>2216</v>
      </c>
      <c r="C1186" s="562" t="s">
        <v>1461</v>
      </c>
    </row>
    <row r="1187" spans="1:3" x14ac:dyDescent="0.25">
      <c r="A1187" s="354">
        <v>2150</v>
      </c>
      <c r="B1187" s="555" t="s">
        <v>2090</v>
      </c>
      <c r="C1187" s="562" t="s">
        <v>1254</v>
      </c>
    </row>
    <row r="1188" spans="1:3" ht="26.4" x14ac:dyDescent="0.25">
      <c r="A1188" s="354">
        <v>2151</v>
      </c>
      <c r="B1188" s="555" t="s">
        <v>2217</v>
      </c>
      <c r="C1188" s="562" t="s">
        <v>1255</v>
      </c>
    </row>
    <row r="1189" spans="1:3" x14ac:dyDescent="0.25">
      <c r="A1189" s="354">
        <v>2152</v>
      </c>
      <c r="B1189" s="555" t="s">
        <v>2218</v>
      </c>
      <c r="C1189" s="562" t="s">
        <v>1256</v>
      </c>
    </row>
    <row r="1190" spans="1:3" ht="26.4" x14ac:dyDescent="0.25">
      <c r="A1190" s="354">
        <v>2153</v>
      </c>
      <c r="B1190" s="555" t="s">
        <v>2219</v>
      </c>
      <c r="C1190" s="562" t="s">
        <v>1462</v>
      </c>
    </row>
    <row r="1191" spans="1:3" x14ac:dyDescent="0.25">
      <c r="A1191" s="354">
        <v>2154</v>
      </c>
      <c r="B1191" s="557" t="s">
        <v>2220</v>
      </c>
      <c r="C1191" s="562" t="s">
        <v>1257</v>
      </c>
    </row>
    <row r="1192" spans="1:3" x14ac:dyDescent="0.25">
      <c r="A1192" s="354">
        <v>2155</v>
      </c>
      <c r="B1192" s="555" t="s">
        <v>2221</v>
      </c>
      <c r="C1192" s="562" t="s">
        <v>1258</v>
      </c>
    </row>
    <row r="1193" spans="1:3" x14ac:dyDescent="0.25">
      <c r="A1193" s="354">
        <v>2156</v>
      </c>
      <c r="B1193" s="555" t="s">
        <v>2222</v>
      </c>
      <c r="C1193" s="562" t="s">
        <v>1259</v>
      </c>
    </row>
    <row r="1194" spans="1:3" x14ac:dyDescent="0.25">
      <c r="A1194" s="354">
        <v>2157</v>
      </c>
      <c r="B1194" s="879" t="s">
        <v>2371</v>
      </c>
      <c r="C1194" s="560" t="s">
        <v>1440</v>
      </c>
    </row>
    <row r="1195" spans="1:3" x14ac:dyDescent="0.25">
      <c r="A1195" s="354">
        <v>2158</v>
      </c>
      <c r="B1195" s="269" t="s">
        <v>2367</v>
      </c>
      <c r="C1195" s="560" t="s">
        <v>1385</v>
      </c>
    </row>
    <row r="1196" spans="1:3" x14ac:dyDescent="0.25">
      <c r="A1196" s="354">
        <v>2159</v>
      </c>
      <c r="B1196" s="269" t="s">
        <v>2368</v>
      </c>
      <c r="C1196" s="560" t="s">
        <v>1384</v>
      </c>
    </row>
    <row r="1197" spans="1:3" x14ac:dyDescent="0.25">
      <c r="A1197" s="354">
        <v>2160</v>
      </c>
      <c r="B1197" s="269" t="s">
        <v>2369</v>
      </c>
      <c r="C1197" s="560" t="s">
        <v>1386</v>
      </c>
    </row>
    <row r="1198" spans="1:3" x14ac:dyDescent="0.25">
      <c r="A1198" s="354">
        <v>2161</v>
      </c>
      <c r="B1198" s="39" t="s">
        <v>1382</v>
      </c>
      <c r="C1198" s="560" t="s">
        <v>1382</v>
      </c>
    </row>
    <row r="1199" spans="1:3" x14ac:dyDescent="0.25">
      <c r="A1199" s="354">
        <v>2162</v>
      </c>
      <c r="B1199" s="39" t="s">
        <v>1359</v>
      </c>
      <c r="C1199" s="560" t="s">
        <v>1359</v>
      </c>
    </row>
    <row r="1200" spans="1:3" x14ac:dyDescent="0.25">
      <c r="A1200" s="354">
        <v>2163</v>
      </c>
      <c r="B1200" s="539" t="s">
        <v>1301</v>
      </c>
      <c r="C1200" s="560" t="s">
        <v>1301</v>
      </c>
    </row>
    <row r="1201" spans="1:3" x14ac:dyDescent="0.25">
      <c r="A1201" s="354">
        <v>2164</v>
      </c>
      <c r="B1201" s="539" t="s">
        <v>1302</v>
      </c>
      <c r="C1201" s="560" t="s">
        <v>1302</v>
      </c>
    </row>
    <row r="1202" spans="1:3" x14ac:dyDescent="0.25">
      <c r="A1202" s="354">
        <v>2165</v>
      </c>
      <c r="B1202" s="269" t="s">
        <v>2251</v>
      </c>
      <c r="C1202" s="560" t="s">
        <v>1390</v>
      </c>
    </row>
    <row r="1203" spans="1:3" x14ac:dyDescent="0.25">
      <c r="A1203" s="354">
        <v>2166</v>
      </c>
      <c r="B1203" s="39" t="s">
        <v>49</v>
      </c>
      <c r="C1203" s="560" t="s">
        <v>49</v>
      </c>
    </row>
    <row r="1204" spans="1:3" x14ac:dyDescent="0.25">
      <c r="A1204" s="354">
        <v>2167</v>
      </c>
      <c r="B1204" s="39" t="s">
        <v>51</v>
      </c>
      <c r="C1204" s="560" t="s">
        <v>51</v>
      </c>
    </row>
    <row r="1205" spans="1:3" x14ac:dyDescent="0.25">
      <c r="A1205" s="354">
        <v>2168</v>
      </c>
      <c r="B1205" s="39" t="s">
        <v>827</v>
      </c>
      <c r="C1205" s="560" t="s">
        <v>827</v>
      </c>
    </row>
    <row r="1206" spans="1:3" x14ac:dyDescent="0.25">
      <c r="A1206" s="354">
        <v>2169</v>
      </c>
      <c r="B1206" s="39" t="s">
        <v>53</v>
      </c>
      <c r="C1206" s="560" t="s">
        <v>53</v>
      </c>
    </row>
    <row r="1207" spans="1:3" x14ac:dyDescent="0.25">
      <c r="A1207" s="354">
        <v>2170</v>
      </c>
      <c r="B1207" s="39" t="s">
        <v>55</v>
      </c>
      <c r="C1207" s="560" t="s">
        <v>55</v>
      </c>
    </row>
    <row r="1208" spans="1:3" x14ac:dyDescent="0.25">
      <c r="A1208" s="354">
        <v>2171</v>
      </c>
      <c r="B1208" s="39" t="s">
        <v>57</v>
      </c>
      <c r="C1208" s="560" t="s">
        <v>57</v>
      </c>
    </row>
    <row r="1209" spans="1:3" x14ac:dyDescent="0.25">
      <c r="A1209" s="354">
        <v>2172</v>
      </c>
      <c r="B1209" s="39" t="s">
        <v>59</v>
      </c>
      <c r="C1209" s="560" t="s">
        <v>59</v>
      </c>
    </row>
    <row r="1210" spans="1:3" x14ac:dyDescent="0.25">
      <c r="A1210" s="354">
        <v>2173</v>
      </c>
      <c r="B1210" s="39" t="s">
        <v>61</v>
      </c>
      <c r="C1210" s="560" t="s">
        <v>61</v>
      </c>
    </row>
    <row r="1211" spans="1:3" x14ac:dyDescent="0.25">
      <c r="A1211" s="354">
        <v>2174</v>
      </c>
      <c r="B1211" s="39" t="s">
        <v>63</v>
      </c>
      <c r="C1211" s="560" t="s">
        <v>63</v>
      </c>
    </row>
    <row r="1212" spans="1:3" x14ac:dyDescent="0.25">
      <c r="A1212" s="354">
        <v>2175</v>
      </c>
      <c r="B1212" s="39" t="s">
        <v>65</v>
      </c>
      <c r="C1212" s="560" t="s">
        <v>65</v>
      </c>
    </row>
    <row r="1213" spans="1:3" x14ac:dyDescent="0.25">
      <c r="A1213" s="354">
        <v>2176</v>
      </c>
      <c r="B1213" s="39" t="s">
        <v>829</v>
      </c>
      <c r="C1213" s="560" t="s">
        <v>829</v>
      </c>
    </row>
    <row r="1214" spans="1:3" x14ac:dyDescent="0.25">
      <c r="A1214" s="354">
        <v>2177</v>
      </c>
      <c r="B1214" s="39" t="s">
        <v>67</v>
      </c>
      <c r="C1214" s="560" t="s">
        <v>67</v>
      </c>
    </row>
    <row r="1215" spans="1:3" x14ac:dyDescent="0.25">
      <c r="A1215" s="354">
        <v>2178</v>
      </c>
      <c r="B1215" s="39" t="s">
        <v>69</v>
      </c>
      <c r="C1215" s="560" t="s">
        <v>69</v>
      </c>
    </row>
    <row r="1216" spans="1:3" x14ac:dyDescent="0.25">
      <c r="A1216" s="354">
        <v>2179</v>
      </c>
      <c r="B1216" s="39" t="s">
        <v>71</v>
      </c>
      <c r="C1216" s="560" t="s">
        <v>71</v>
      </c>
    </row>
    <row r="1217" spans="1:3" x14ac:dyDescent="0.25">
      <c r="A1217" s="354">
        <v>2180</v>
      </c>
      <c r="B1217" s="39" t="s">
        <v>73</v>
      </c>
      <c r="C1217" s="560" t="s">
        <v>73</v>
      </c>
    </row>
    <row r="1218" spans="1:3" x14ac:dyDescent="0.25">
      <c r="A1218" s="354">
        <v>2181</v>
      </c>
      <c r="B1218" s="39" t="s">
        <v>75</v>
      </c>
      <c r="C1218" s="560" t="s">
        <v>75</v>
      </c>
    </row>
    <row r="1219" spans="1:3" x14ac:dyDescent="0.25">
      <c r="A1219" s="354">
        <v>2182</v>
      </c>
      <c r="B1219" s="39" t="s">
        <v>831</v>
      </c>
      <c r="C1219" s="560" t="s">
        <v>831</v>
      </c>
    </row>
    <row r="1220" spans="1:3" x14ac:dyDescent="0.25">
      <c r="A1220" s="354">
        <v>2183</v>
      </c>
      <c r="B1220" s="39" t="s">
        <v>77</v>
      </c>
      <c r="C1220" s="560" t="s">
        <v>77</v>
      </c>
    </row>
    <row r="1221" spans="1:3" x14ac:dyDescent="0.25">
      <c r="A1221" s="354">
        <v>2184</v>
      </c>
      <c r="B1221" s="878" t="s">
        <v>2248</v>
      </c>
      <c r="C1221" s="560" t="s">
        <v>79</v>
      </c>
    </row>
    <row r="1222" spans="1:3" x14ac:dyDescent="0.25">
      <c r="A1222" s="354">
        <v>2185</v>
      </c>
      <c r="B1222" s="39" t="s">
        <v>83</v>
      </c>
      <c r="C1222" s="560" t="s">
        <v>83</v>
      </c>
    </row>
    <row r="1223" spans="1:3" x14ac:dyDescent="0.25">
      <c r="A1223" s="354">
        <v>2186</v>
      </c>
      <c r="B1223" s="39" t="s">
        <v>85</v>
      </c>
      <c r="C1223" s="560" t="s">
        <v>85</v>
      </c>
    </row>
    <row r="1224" spans="1:3" x14ac:dyDescent="0.25">
      <c r="A1224" s="354">
        <v>2187</v>
      </c>
      <c r="B1224" s="39" t="s">
        <v>87</v>
      </c>
      <c r="C1224" s="560" t="s">
        <v>87</v>
      </c>
    </row>
    <row r="1225" spans="1:3" x14ac:dyDescent="0.25">
      <c r="A1225" s="354">
        <v>2188</v>
      </c>
      <c r="B1225" s="39" t="s">
        <v>89</v>
      </c>
      <c r="C1225" s="560" t="s">
        <v>89</v>
      </c>
    </row>
    <row r="1226" spans="1:3" x14ac:dyDescent="0.25">
      <c r="A1226" s="354">
        <v>2189</v>
      </c>
      <c r="B1226" s="39" t="s">
        <v>91</v>
      </c>
      <c r="C1226" s="560" t="s">
        <v>91</v>
      </c>
    </row>
    <row r="1227" spans="1:3" x14ac:dyDescent="0.25">
      <c r="A1227" s="354">
        <v>2190</v>
      </c>
      <c r="B1227" s="39" t="s">
        <v>93</v>
      </c>
      <c r="C1227" s="560" t="s">
        <v>93</v>
      </c>
    </row>
    <row r="1228" spans="1:3" ht="24.6" x14ac:dyDescent="0.25">
      <c r="A1228" s="354" t="s">
        <v>1616</v>
      </c>
      <c r="B1228" s="531" t="s">
        <v>1469</v>
      </c>
      <c r="C1228" s="615" t="s">
        <v>1469</v>
      </c>
    </row>
    <row r="1229" spans="1:3" ht="34.799999999999997" x14ac:dyDescent="0.25">
      <c r="A1229" s="354" t="s">
        <v>1616</v>
      </c>
      <c r="B1229" s="588" t="s">
        <v>1483</v>
      </c>
      <c r="C1229" s="615" t="s">
        <v>1483</v>
      </c>
    </row>
    <row r="1230" spans="1:3" x14ac:dyDescent="0.25">
      <c r="A1230" s="354">
        <v>2193</v>
      </c>
      <c r="B1230" s="825" t="s">
        <v>2054</v>
      </c>
      <c r="C1230" s="615" t="s">
        <v>1470</v>
      </c>
    </row>
    <row r="1231" spans="1:3" x14ac:dyDescent="0.25">
      <c r="A1231" s="354">
        <v>2194</v>
      </c>
      <c r="B1231" s="591" t="s">
        <v>1471</v>
      </c>
      <c r="C1231" s="615" t="s">
        <v>1471</v>
      </c>
    </row>
    <row r="1232" spans="1:3" x14ac:dyDescent="0.25">
      <c r="A1232" s="354">
        <v>2195</v>
      </c>
      <c r="B1232" s="592" t="s">
        <v>2370</v>
      </c>
      <c r="C1232" s="615" t="s">
        <v>1472</v>
      </c>
    </row>
    <row r="1233" spans="1:3" x14ac:dyDescent="0.25">
      <c r="A1233" s="354">
        <v>2196</v>
      </c>
      <c r="B1233" s="592" t="s">
        <v>2268</v>
      </c>
      <c r="C1233" s="615" t="s">
        <v>1473</v>
      </c>
    </row>
    <row r="1234" spans="1:3" x14ac:dyDescent="0.25">
      <c r="A1234" s="354">
        <v>2197</v>
      </c>
      <c r="B1234" s="592" t="s">
        <v>2279</v>
      </c>
      <c r="C1234" s="615" t="s">
        <v>1474</v>
      </c>
    </row>
    <row r="1235" spans="1:3" x14ac:dyDescent="0.25">
      <c r="A1235" s="354">
        <v>2198</v>
      </c>
      <c r="B1235" s="592" t="s">
        <v>2280</v>
      </c>
      <c r="C1235" s="615" t="s">
        <v>1475</v>
      </c>
    </row>
    <row r="1236" spans="1:3" x14ac:dyDescent="0.25">
      <c r="A1236" s="354">
        <v>2199</v>
      </c>
      <c r="B1236" s="592" t="s">
        <v>1476</v>
      </c>
      <c r="C1236" s="615" t="s">
        <v>1476</v>
      </c>
    </row>
    <row r="1237" spans="1:3" x14ac:dyDescent="0.25">
      <c r="A1237" s="354">
        <v>2200</v>
      </c>
      <c r="B1237" s="592" t="s">
        <v>2298</v>
      </c>
      <c r="C1237" s="615" t="s">
        <v>1477</v>
      </c>
    </row>
    <row r="1238" spans="1:3" x14ac:dyDescent="0.25">
      <c r="A1238" s="354">
        <v>2201</v>
      </c>
      <c r="B1238" s="592" t="s">
        <v>2317</v>
      </c>
      <c r="C1238" s="615" t="s">
        <v>1478</v>
      </c>
    </row>
    <row r="1239" spans="1:3" x14ac:dyDescent="0.25">
      <c r="A1239" s="354">
        <v>2202</v>
      </c>
      <c r="B1239" s="592" t="s">
        <v>2329</v>
      </c>
      <c r="C1239" s="615" t="s">
        <v>1479</v>
      </c>
    </row>
    <row r="1240" spans="1:3" x14ac:dyDescent="0.25">
      <c r="A1240" s="354">
        <v>2203</v>
      </c>
      <c r="B1240" s="592" t="s">
        <v>2330</v>
      </c>
      <c r="C1240" s="615" t="s">
        <v>1480</v>
      </c>
    </row>
    <row r="1241" spans="1:3" x14ac:dyDescent="0.25">
      <c r="A1241" s="354">
        <v>2204</v>
      </c>
      <c r="B1241" s="592" t="s">
        <v>2350</v>
      </c>
      <c r="C1241" s="615" t="s">
        <v>1481</v>
      </c>
    </row>
    <row r="1242" spans="1:3" x14ac:dyDescent="0.25">
      <c r="A1242" s="354">
        <v>2205</v>
      </c>
      <c r="B1242" s="592" t="s">
        <v>2353</v>
      </c>
      <c r="C1242" s="615" t="s">
        <v>1482</v>
      </c>
    </row>
    <row r="1243" spans="1:3" x14ac:dyDescent="0.25">
      <c r="A1243" s="658" t="s">
        <v>1616</v>
      </c>
      <c r="B1243" s="658" t="s">
        <v>1547</v>
      </c>
      <c r="C1243" s="658" t="s">
        <v>1547</v>
      </c>
    </row>
    <row r="1244" spans="1:3" ht="98.4" x14ac:dyDescent="0.25">
      <c r="A1244" s="354">
        <v>2500</v>
      </c>
      <c r="B1244" s="263" t="s">
        <v>1768</v>
      </c>
      <c r="C1244" s="666" t="s">
        <v>1489</v>
      </c>
    </row>
    <row r="1245" spans="1:3" x14ac:dyDescent="0.25">
      <c r="A1245" s="354">
        <v>2501</v>
      </c>
      <c r="B1245" s="767" t="s">
        <v>1779</v>
      </c>
      <c r="C1245" s="667" t="s">
        <v>1515</v>
      </c>
    </row>
    <row r="1246" spans="1:3" x14ac:dyDescent="0.25">
      <c r="A1246" s="354">
        <v>2502</v>
      </c>
      <c r="B1246" s="767" t="s">
        <v>1782</v>
      </c>
      <c r="C1246" s="667" t="s">
        <v>1526</v>
      </c>
    </row>
    <row r="1247" spans="1:3" ht="26.4" x14ac:dyDescent="0.25">
      <c r="A1247" s="354">
        <v>2503</v>
      </c>
      <c r="B1247" s="532" t="s">
        <v>1796</v>
      </c>
      <c r="C1247" s="541" t="s">
        <v>1490</v>
      </c>
    </row>
    <row r="1248" spans="1:3" ht="20.399999999999999" x14ac:dyDescent="0.25">
      <c r="A1248" s="354">
        <v>2504</v>
      </c>
      <c r="B1248" s="266" t="s">
        <v>1797</v>
      </c>
      <c r="C1248" s="484" t="s">
        <v>1508</v>
      </c>
    </row>
    <row r="1249" spans="1:3" x14ac:dyDescent="0.25">
      <c r="A1249" s="354">
        <v>2505</v>
      </c>
      <c r="B1249" s="807" t="s">
        <v>1809</v>
      </c>
      <c r="C1249" s="668" t="s">
        <v>1530</v>
      </c>
    </row>
    <row r="1250" spans="1:3" ht="39.6" x14ac:dyDescent="0.25">
      <c r="A1250" s="354">
        <v>2506</v>
      </c>
      <c r="B1250" s="806" t="s">
        <v>1810</v>
      </c>
      <c r="C1250" s="669" t="s">
        <v>1531</v>
      </c>
    </row>
    <row r="1251" spans="1:3" x14ac:dyDescent="0.25">
      <c r="A1251" s="354">
        <v>2507</v>
      </c>
      <c r="B1251" s="809" t="s">
        <v>1811</v>
      </c>
      <c r="C1251" s="667" t="s">
        <v>1532</v>
      </c>
    </row>
    <row r="1252" spans="1:3" ht="39.6" x14ac:dyDescent="0.25">
      <c r="A1252" s="354">
        <v>2508</v>
      </c>
      <c r="B1252" s="806" t="s">
        <v>1812</v>
      </c>
      <c r="C1252" s="669" t="s">
        <v>1533</v>
      </c>
    </row>
    <row r="1253" spans="1:3" x14ac:dyDescent="0.25">
      <c r="A1253" s="354">
        <v>2509</v>
      </c>
      <c r="B1253" s="806" t="s">
        <v>1813</v>
      </c>
      <c r="C1253" s="669" t="s">
        <v>1540</v>
      </c>
    </row>
    <row r="1254" spans="1:3" x14ac:dyDescent="0.25">
      <c r="A1254" s="354">
        <v>2510</v>
      </c>
      <c r="B1254" s="806" t="s">
        <v>1814</v>
      </c>
      <c r="C1254" s="669" t="s">
        <v>1534</v>
      </c>
    </row>
    <row r="1255" spans="1:3" ht="79.2" x14ac:dyDescent="0.25">
      <c r="A1255" s="354">
        <v>2511</v>
      </c>
      <c r="B1255" s="806" t="s">
        <v>1815</v>
      </c>
      <c r="C1255" s="669" t="s">
        <v>1535</v>
      </c>
    </row>
    <row r="1256" spans="1:3" x14ac:dyDescent="0.25">
      <c r="A1256" s="354">
        <v>2512</v>
      </c>
      <c r="B1256" s="806" t="s">
        <v>1816</v>
      </c>
      <c r="C1256" s="669" t="s">
        <v>1538</v>
      </c>
    </row>
    <row r="1257" spans="1:3" x14ac:dyDescent="0.25">
      <c r="A1257" s="354" t="s">
        <v>1616</v>
      </c>
      <c r="B1257" t="s">
        <v>1539</v>
      </c>
      <c r="C1257" s="667" t="s">
        <v>1539</v>
      </c>
    </row>
    <row r="1258" spans="1:3" ht="26.4" x14ac:dyDescent="0.25">
      <c r="A1258" s="354" t="s">
        <v>1616</v>
      </c>
      <c r="B1258" s="654" t="s">
        <v>1548</v>
      </c>
      <c r="C1258" s="664" t="s">
        <v>1548</v>
      </c>
    </row>
    <row r="1259" spans="1:3" ht="69.599999999999994" x14ac:dyDescent="0.25">
      <c r="A1259" s="354" t="s">
        <v>1616</v>
      </c>
      <c r="B1259" s="656" t="s">
        <v>1549</v>
      </c>
      <c r="C1259" s="670" t="s">
        <v>1549</v>
      </c>
    </row>
    <row r="1260" spans="1:3" ht="26.4" x14ac:dyDescent="0.25">
      <c r="A1260" s="354">
        <v>2516</v>
      </c>
      <c r="B1260" s="655" t="s">
        <v>1890</v>
      </c>
      <c r="C1260" s="664" t="s">
        <v>1491</v>
      </c>
    </row>
    <row r="1261" spans="1:3" ht="26.4" x14ac:dyDescent="0.25">
      <c r="A1261" s="354">
        <v>2517</v>
      </c>
      <c r="B1261" s="655" t="s">
        <v>1891</v>
      </c>
      <c r="C1261" s="664" t="s">
        <v>1528</v>
      </c>
    </row>
    <row r="1262" spans="1:3" ht="20.399999999999999" x14ac:dyDescent="0.25">
      <c r="A1262" s="354">
        <v>2518</v>
      </c>
      <c r="B1262" s="657" t="s">
        <v>1976</v>
      </c>
      <c r="C1262" s="671" t="s">
        <v>1493</v>
      </c>
    </row>
    <row r="1263" spans="1:3" ht="15.6" x14ac:dyDescent="0.25">
      <c r="A1263" s="354">
        <v>2519</v>
      </c>
      <c r="B1263" s="134" t="s">
        <v>1980</v>
      </c>
      <c r="C1263" s="489" t="s">
        <v>1500</v>
      </c>
    </row>
    <row r="1264" spans="1:3" ht="20.399999999999999" x14ac:dyDescent="0.25">
      <c r="A1264" s="354">
        <v>2520</v>
      </c>
      <c r="B1264" s="827" t="s">
        <v>1981</v>
      </c>
      <c r="C1264" s="672" t="s">
        <v>1504</v>
      </c>
    </row>
    <row r="1265" spans="1:3" x14ac:dyDescent="0.25">
      <c r="A1265" s="354">
        <v>2521</v>
      </c>
      <c r="B1265" s="831" t="s">
        <v>1982</v>
      </c>
      <c r="C1265" s="673" t="s">
        <v>1497</v>
      </c>
    </row>
    <row r="1266" spans="1:3" x14ac:dyDescent="0.25">
      <c r="A1266" s="354">
        <v>2522</v>
      </c>
      <c r="B1266" s="835" t="s">
        <v>1984</v>
      </c>
      <c r="C1266" s="674" t="s">
        <v>1498</v>
      </c>
    </row>
    <row r="1267" spans="1:3" x14ac:dyDescent="0.25">
      <c r="A1267" s="354">
        <v>2523</v>
      </c>
      <c r="B1267" s="831" t="s">
        <v>1985</v>
      </c>
      <c r="C1267" s="673" t="s">
        <v>1499</v>
      </c>
    </row>
    <row r="1268" spans="1:3" x14ac:dyDescent="0.25">
      <c r="A1268" s="354">
        <v>2524</v>
      </c>
      <c r="B1268" s="95" t="s">
        <v>1986</v>
      </c>
      <c r="C1268" s="675" t="s">
        <v>1501</v>
      </c>
    </row>
    <row r="1269" spans="1:3" x14ac:dyDescent="0.25">
      <c r="A1269" s="354">
        <v>2525</v>
      </c>
      <c r="B1269" s="276" t="s">
        <v>1987</v>
      </c>
      <c r="C1269" s="676" t="s">
        <v>1505</v>
      </c>
    </row>
    <row r="1270" spans="1:3" x14ac:dyDescent="0.25">
      <c r="A1270" s="354">
        <v>2526</v>
      </c>
      <c r="B1270" s="95" t="s">
        <v>1988</v>
      </c>
      <c r="C1270" s="675" t="s">
        <v>1502</v>
      </c>
    </row>
    <row r="1271" spans="1:3" x14ac:dyDescent="0.25">
      <c r="A1271" s="354">
        <v>2527</v>
      </c>
      <c r="B1271" s="828" t="s">
        <v>2031</v>
      </c>
      <c r="C1271" s="677" t="s">
        <v>1503</v>
      </c>
    </row>
    <row r="1272" spans="1:3" x14ac:dyDescent="0.25">
      <c r="A1272" s="354">
        <v>2528</v>
      </c>
      <c r="B1272" s="276" t="s">
        <v>2032</v>
      </c>
      <c r="C1272" s="676" t="s">
        <v>1506</v>
      </c>
    </row>
    <row r="1273" spans="1:3" ht="66" x14ac:dyDescent="0.25">
      <c r="A1273" s="354">
        <v>2529</v>
      </c>
      <c r="B1273" s="829" t="s">
        <v>2078</v>
      </c>
      <c r="C1273" s="678" t="s">
        <v>1507</v>
      </c>
    </row>
    <row r="1274" spans="1:3" ht="20.399999999999999" x14ac:dyDescent="0.25">
      <c r="A1274" s="354">
        <v>2530</v>
      </c>
      <c r="B1274" s="827" t="s">
        <v>2033</v>
      </c>
      <c r="C1274" s="672" t="s">
        <v>1509</v>
      </c>
    </row>
    <row r="1275" spans="1:3" ht="30.6" x14ac:dyDescent="0.25">
      <c r="A1275" s="354">
        <v>2531</v>
      </c>
      <c r="B1275" s="827" t="s">
        <v>2055</v>
      </c>
      <c r="C1275" s="672" t="s">
        <v>1544</v>
      </c>
    </row>
    <row r="1276" spans="1:3" ht="26.4" x14ac:dyDescent="0.25">
      <c r="A1276" s="354">
        <v>2532</v>
      </c>
      <c r="B1276" s="826" t="s">
        <v>2056</v>
      </c>
      <c r="C1276" s="673" t="s">
        <v>1543</v>
      </c>
    </row>
    <row r="1277" spans="1:3" ht="30.6" x14ac:dyDescent="0.25">
      <c r="A1277" s="354">
        <v>2533</v>
      </c>
      <c r="B1277" s="828" t="s">
        <v>2057</v>
      </c>
      <c r="C1277" s="677" t="s">
        <v>1542</v>
      </c>
    </row>
    <row r="1278" spans="1:3" hidden="1" x14ac:dyDescent="0.25">
      <c r="A1278" s="354">
        <v>2534</v>
      </c>
      <c r="B1278" s="659" t="s">
        <v>1334</v>
      </c>
      <c r="C1278" s="679" t="s">
        <v>1334</v>
      </c>
    </row>
    <row r="1279" spans="1:3" ht="26.4" x14ac:dyDescent="0.25">
      <c r="A1279" s="354" t="s">
        <v>1616</v>
      </c>
      <c r="B1279" s="287" t="s">
        <v>1525</v>
      </c>
      <c r="C1279" s="665" t="s">
        <v>1525</v>
      </c>
    </row>
    <row r="1280" spans="1:3" ht="39.6" x14ac:dyDescent="0.25">
      <c r="A1280" s="354">
        <v>2536</v>
      </c>
      <c r="B1280" s="834" t="s">
        <v>2133</v>
      </c>
      <c r="C1280" s="665" t="s">
        <v>1516</v>
      </c>
    </row>
    <row r="1281" spans="1:4" ht="79.2" x14ac:dyDescent="0.25">
      <c r="A1281" s="354">
        <v>2537</v>
      </c>
      <c r="B1281" s="834" t="s">
        <v>2082</v>
      </c>
      <c r="C1281" s="665" t="s">
        <v>1517</v>
      </c>
    </row>
    <row r="1282" spans="1:4" ht="20.399999999999999" x14ac:dyDescent="0.25">
      <c r="A1282" s="354">
        <v>2538</v>
      </c>
      <c r="B1282" s="660" t="s">
        <v>2134</v>
      </c>
      <c r="C1282" s="680" t="s">
        <v>1518</v>
      </c>
    </row>
    <row r="1283" spans="1:4" x14ac:dyDescent="0.25">
      <c r="A1283" s="354">
        <v>2539</v>
      </c>
      <c r="B1283" s="833" t="s">
        <v>2135</v>
      </c>
      <c r="C1283" s="681" t="s">
        <v>1519</v>
      </c>
    </row>
    <row r="1284" spans="1:4" x14ac:dyDescent="0.25">
      <c r="A1284" s="354">
        <v>2540</v>
      </c>
      <c r="B1284" s="833" t="s">
        <v>2136</v>
      </c>
      <c r="C1284" s="681" t="s">
        <v>1520</v>
      </c>
    </row>
    <row r="1285" spans="1:4" x14ac:dyDescent="0.25">
      <c r="A1285" s="354">
        <v>2541</v>
      </c>
      <c r="B1285" s="284" t="s">
        <v>2137</v>
      </c>
      <c r="C1285" s="679" t="s">
        <v>1521</v>
      </c>
    </row>
    <row r="1286" spans="1:4" x14ac:dyDescent="0.25">
      <c r="A1286" s="354">
        <v>2542</v>
      </c>
      <c r="B1286" s="661" t="s">
        <v>2138</v>
      </c>
      <c r="C1286" s="578" t="s">
        <v>1511</v>
      </c>
    </row>
    <row r="1287" spans="1:4" x14ac:dyDescent="0.25">
      <c r="A1287" s="354">
        <v>2543</v>
      </c>
      <c r="B1287" s="286" t="s">
        <v>2139</v>
      </c>
      <c r="C1287" s="682" t="s">
        <v>1510</v>
      </c>
    </row>
    <row r="1288" spans="1:4" ht="26.4" x14ac:dyDescent="0.25">
      <c r="A1288" s="354">
        <v>2544</v>
      </c>
      <c r="B1288" s="287" t="s">
        <v>2140</v>
      </c>
      <c r="C1288" s="665" t="s">
        <v>1512</v>
      </c>
    </row>
    <row r="1289" spans="1:4" ht="51" x14ac:dyDescent="0.25">
      <c r="A1289" s="354">
        <v>2545</v>
      </c>
      <c r="B1289" s="839" t="s">
        <v>2148</v>
      </c>
      <c r="C1289" s="488" t="s">
        <v>1541</v>
      </c>
    </row>
    <row r="1290" spans="1:4" x14ac:dyDescent="0.25">
      <c r="A1290" s="354">
        <v>2546</v>
      </c>
      <c r="B1290" s="662" t="s">
        <v>2155</v>
      </c>
      <c r="C1290" s="683" t="s">
        <v>1522</v>
      </c>
    </row>
    <row r="1291" spans="1:4" ht="15.6" x14ac:dyDescent="0.3">
      <c r="A1291" s="354">
        <v>2547</v>
      </c>
      <c r="B1291" s="110" t="s">
        <v>2167</v>
      </c>
      <c r="C1291" s="684" t="s">
        <v>1523</v>
      </c>
    </row>
    <row r="1292" spans="1:4" ht="20.399999999999999" x14ac:dyDescent="0.25">
      <c r="A1292" s="354">
        <v>2548</v>
      </c>
      <c r="B1292" s="663" t="s">
        <v>2168</v>
      </c>
      <c r="C1292" s="685" t="s">
        <v>1524</v>
      </c>
    </row>
    <row r="1293" spans="1:4" x14ac:dyDescent="0.25">
      <c r="A1293" s="354">
        <v>2549</v>
      </c>
      <c r="B1293" s="269" t="s">
        <v>2361</v>
      </c>
      <c r="C1293" s="686" t="s">
        <v>1545</v>
      </c>
    </row>
    <row r="1294" spans="1:4" x14ac:dyDescent="0.25">
      <c r="A1294" s="354">
        <v>2550</v>
      </c>
      <c r="B1294" s="269" t="s">
        <v>1546</v>
      </c>
      <c r="C1294" s="686" t="s">
        <v>1546</v>
      </c>
    </row>
    <row r="1295" spans="1:4" x14ac:dyDescent="0.25">
      <c r="A1295" s="712" t="s">
        <v>1616</v>
      </c>
      <c r="B1295" s="712" t="s">
        <v>1555</v>
      </c>
      <c r="C1295" s="712" t="s">
        <v>1555</v>
      </c>
    </row>
    <row r="1296" spans="1:4" x14ac:dyDescent="0.25">
      <c r="A1296" s="354" t="s">
        <v>1616</v>
      </c>
      <c r="B1296" s="809" t="s">
        <v>1805</v>
      </c>
      <c r="C1296" s="667" t="s">
        <v>1557</v>
      </c>
      <c r="D1296" s="97" t="s">
        <v>1556</v>
      </c>
    </row>
    <row r="1297" spans="1:4" ht="39.6" x14ac:dyDescent="0.25">
      <c r="A1297" s="354">
        <v>2901</v>
      </c>
      <c r="B1297" s="107" t="s">
        <v>1807</v>
      </c>
      <c r="C1297" s="695" t="s">
        <v>1559</v>
      </c>
      <c r="D1297" s="97" t="s">
        <v>1558</v>
      </c>
    </row>
    <row r="1298" spans="1:4" x14ac:dyDescent="0.25">
      <c r="A1298" s="354" t="s">
        <v>1616</v>
      </c>
      <c r="B1298" t="s">
        <v>1561</v>
      </c>
      <c r="C1298" s="667" t="s">
        <v>1561</v>
      </c>
      <c r="D1298" s="97" t="s">
        <v>1560</v>
      </c>
    </row>
    <row r="1299" spans="1:4" x14ac:dyDescent="0.25">
      <c r="A1299" s="354">
        <v>2903</v>
      </c>
      <c r="B1299" s="690" t="s">
        <v>1819</v>
      </c>
      <c r="C1299" s="696" t="s">
        <v>1562</v>
      </c>
      <c r="D1299" s="706" t="s">
        <v>1571</v>
      </c>
    </row>
    <row r="1300" spans="1:4" ht="52.8" x14ac:dyDescent="0.25">
      <c r="A1300" s="354">
        <v>2904</v>
      </c>
      <c r="B1300" s="803" t="s">
        <v>1820</v>
      </c>
      <c r="C1300" s="697" t="s">
        <v>1564</v>
      </c>
      <c r="D1300" s="706" t="s">
        <v>1571</v>
      </c>
    </row>
    <row r="1301" spans="1:4" ht="26.4" x14ac:dyDescent="0.25">
      <c r="A1301" s="354">
        <v>2905</v>
      </c>
      <c r="B1301" s="803" t="s">
        <v>1817</v>
      </c>
      <c r="C1301" s="697" t="s">
        <v>1563</v>
      </c>
      <c r="D1301" s="706" t="s">
        <v>1571</v>
      </c>
    </row>
    <row r="1302" spans="1:4" x14ac:dyDescent="0.25">
      <c r="A1302" s="354">
        <v>2906</v>
      </c>
      <c r="B1302" s="803" t="s">
        <v>1818</v>
      </c>
      <c r="C1302" s="697" t="s">
        <v>1566</v>
      </c>
      <c r="D1302" s="706" t="s">
        <v>1571</v>
      </c>
    </row>
    <row r="1303" spans="1:4" x14ac:dyDescent="0.25">
      <c r="A1303" s="354">
        <v>2907</v>
      </c>
      <c r="B1303" t="s">
        <v>1567</v>
      </c>
      <c r="C1303" s="667" t="s">
        <v>1567</v>
      </c>
      <c r="D1303" s="706" t="s">
        <v>1571</v>
      </c>
    </row>
    <row r="1304" spans="1:4" x14ac:dyDescent="0.25">
      <c r="A1304" s="354">
        <v>2908</v>
      </c>
      <c r="B1304" s="692" t="s">
        <v>1821</v>
      </c>
      <c r="C1304" s="698" t="s">
        <v>1565</v>
      </c>
      <c r="D1304" s="706" t="s">
        <v>1571</v>
      </c>
    </row>
    <row r="1305" spans="1:4" x14ac:dyDescent="0.25">
      <c r="A1305" s="354">
        <v>2909</v>
      </c>
      <c r="B1305" t="s">
        <v>1568</v>
      </c>
      <c r="C1305" s="667" t="s">
        <v>1568</v>
      </c>
      <c r="D1305" s="706" t="s">
        <v>1571</v>
      </c>
    </row>
    <row r="1306" spans="1:4" x14ac:dyDescent="0.25">
      <c r="A1306" s="354">
        <v>2910</v>
      </c>
      <c r="B1306" s="691" t="s">
        <v>1569</v>
      </c>
      <c r="C1306" s="699" t="s">
        <v>1569</v>
      </c>
      <c r="D1306" s="97" t="s">
        <v>1570</v>
      </c>
    </row>
    <row r="1307" spans="1:4" x14ac:dyDescent="0.25">
      <c r="A1307" s="354">
        <v>2911</v>
      </c>
      <c r="B1307" s="255" t="s">
        <v>1842</v>
      </c>
      <c r="C1307" s="664" t="s">
        <v>1573</v>
      </c>
      <c r="D1307" s="97" t="s">
        <v>1572</v>
      </c>
    </row>
    <row r="1308" spans="1:4" ht="69.599999999999994" x14ac:dyDescent="0.25">
      <c r="A1308" s="354">
        <v>2912</v>
      </c>
      <c r="B1308" s="687" t="s">
        <v>1595</v>
      </c>
      <c r="C1308" s="670" t="s">
        <v>1575</v>
      </c>
      <c r="D1308" s="97" t="s">
        <v>1574</v>
      </c>
    </row>
    <row r="1309" spans="1:4" x14ac:dyDescent="0.25">
      <c r="A1309" s="354">
        <v>2913</v>
      </c>
      <c r="B1309" t="s">
        <v>1577</v>
      </c>
      <c r="C1309" s="667" t="s">
        <v>1577</v>
      </c>
      <c r="D1309" s="97" t="s">
        <v>1578</v>
      </c>
    </row>
    <row r="1310" spans="1:4" ht="39.6" x14ac:dyDescent="0.25">
      <c r="A1310" s="354">
        <v>2914</v>
      </c>
      <c r="B1310" s="693" t="s">
        <v>1852</v>
      </c>
      <c r="C1310" s="700" t="s">
        <v>1580</v>
      </c>
      <c r="D1310" s="97" t="s">
        <v>1579</v>
      </c>
    </row>
    <row r="1311" spans="1:4" x14ac:dyDescent="0.25">
      <c r="A1311" s="354">
        <v>2915</v>
      </c>
      <c r="B1311" t="s">
        <v>1582</v>
      </c>
      <c r="C1311" s="667" t="s">
        <v>1582</v>
      </c>
      <c r="D1311" s="97" t="s">
        <v>1581</v>
      </c>
    </row>
    <row r="1312" spans="1:4" x14ac:dyDescent="0.25">
      <c r="A1312" s="354">
        <v>2916</v>
      </c>
      <c r="B1312" t="s">
        <v>1584</v>
      </c>
      <c r="C1312" s="667" t="s">
        <v>1584</v>
      </c>
      <c r="D1312" s="97" t="s">
        <v>1583</v>
      </c>
    </row>
    <row r="1313" spans="1:4" x14ac:dyDescent="0.25">
      <c r="A1313" s="354">
        <v>2917</v>
      </c>
      <c r="B1313" s="547" t="s">
        <v>2145</v>
      </c>
      <c r="C1313" s="703" t="s">
        <v>1588</v>
      </c>
      <c r="D1313" s="97" t="s">
        <v>1589</v>
      </c>
    </row>
    <row r="1314" spans="1:4" ht="20.399999999999999" x14ac:dyDescent="0.25">
      <c r="A1314" s="354">
        <v>2918</v>
      </c>
      <c r="B1314" s="694" t="s">
        <v>2093</v>
      </c>
      <c r="C1314" s="701" t="s">
        <v>1552</v>
      </c>
      <c r="D1314" s="97" t="s">
        <v>1585</v>
      </c>
    </row>
    <row r="1315" spans="1:4" ht="39.6" x14ac:dyDescent="0.25">
      <c r="A1315" s="354">
        <v>2919</v>
      </c>
      <c r="B1315" s="688" t="s">
        <v>2079</v>
      </c>
      <c r="C1315" s="704" t="s">
        <v>1592</v>
      </c>
      <c r="D1315" s="97" t="s">
        <v>1591</v>
      </c>
    </row>
    <row r="1316" spans="1:4" ht="12.45" customHeight="1" x14ac:dyDescent="0.25">
      <c r="A1316" s="354">
        <v>2920</v>
      </c>
      <c r="B1316" s="837" t="s">
        <v>2126</v>
      </c>
      <c r="C1316" s="702" t="s">
        <v>1554</v>
      </c>
      <c r="D1316" s="97" t="s">
        <v>1586</v>
      </c>
    </row>
    <row r="1317" spans="1:4" ht="30.6" x14ac:dyDescent="0.25">
      <c r="A1317" s="354">
        <v>2921</v>
      </c>
      <c r="B1317" s="281" t="s">
        <v>2047</v>
      </c>
      <c r="C1317" s="705" t="s">
        <v>1138</v>
      </c>
      <c r="D1317" s="97" t="s">
        <v>1593</v>
      </c>
    </row>
    <row r="1318" spans="1:4" x14ac:dyDescent="0.25">
      <c r="A1318" s="354" t="s">
        <v>1616</v>
      </c>
      <c r="B1318" s="707" t="s">
        <v>1594</v>
      </c>
      <c r="C1318" s="615" t="s">
        <v>1594</v>
      </c>
      <c r="D1318" s="708"/>
    </row>
    <row r="1319" spans="1:4" x14ac:dyDescent="0.25">
      <c r="A1319" s="658" t="s">
        <v>1616</v>
      </c>
      <c r="B1319" s="658" t="s">
        <v>1598</v>
      </c>
      <c r="C1319" s="658" t="s">
        <v>1598</v>
      </c>
    </row>
    <row r="1320" spans="1:4" x14ac:dyDescent="0.25">
      <c r="A1320" s="354">
        <v>3000</v>
      </c>
      <c r="B1320" s="808" t="s">
        <v>1597</v>
      </c>
      <c r="C1320" s="768" t="s">
        <v>1597</v>
      </c>
      <c r="D1320" s="653" t="s">
        <v>1599</v>
      </c>
    </row>
    <row r="1321" spans="1:4" x14ac:dyDescent="0.25">
      <c r="A1321" s="354">
        <v>3001</v>
      </c>
      <c r="B1321" s="107" t="s">
        <v>1600</v>
      </c>
      <c r="C1321" s="768" t="s">
        <v>1600</v>
      </c>
      <c r="D1321" s="653" t="s">
        <v>1601</v>
      </c>
    </row>
    <row r="1322" spans="1:4" x14ac:dyDescent="0.25">
      <c r="A1322" s="354">
        <v>3002</v>
      </c>
      <c r="B1322" s="845" t="s">
        <v>1602</v>
      </c>
      <c r="C1322" s="769" t="s">
        <v>1602</v>
      </c>
      <c r="D1322" s="653" t="s">
        <v>1603</v>
      </c>
    </row>
    <row r="1323" spans="1:4" x14ac:dyDescent="0.25">
      <c r="A1323" s="354">
        <v>3003</v>
      </c>
      <c r="B1323" s="107" t="s">
        <v>2347</v>
      </c>
      <c r="C1323" s="768" t="s">
        <v>1610</v>
      </c>
      <c r="D1323" s="653" t="s">
        <v>1609</v>
      </c>
    </row>
    <row r="1324" spans="1:4" x14ac:dyDescent="0.25">
      <c r="A1324" s="354">
        <v>3004</v>
      </c>
      <c r="B1324" s="346" t="s">
        <v>1612</v>
      </c>
      <c r="C1324" s="770" t="s">
        <v>1612</v>
      </c>
      <c r="D1324" s="653" t="s">
        <v>1611</v>
      </c>
    </row>
    <row r="1325" spans="1:4" x14ac:dyDescent="0.25">
      <c r="A1325" s="354">
        <v>3005</v>
      </c>
      <c r="B1325" s="107" t="s">
        <v>1627</v>
      </c>
      <c r="C1325" s="768" t="s">
        <v>1627</v>
      </c>
      <c r="D1325" s="653" t="s">
        <v>1628</v>
      </c>
    </row>
    <row r="1326" spans="1:4" x14ac:dyDescent="0.25">
      <c r="A1326" s="354">
        <v>3006</v>
      </c>
      <c r="B1326" t="s">
        <v>1666</v>
      </c>
      <c r="C1326" s="769" t="s">
        <v>1666</v>
      </c>
      <c r="D1326" s="653" t="s">
        <v>1571</v>
      </c>
    </row>
    <row r="1327" spans="1:4" x14ac:dyDescent="0.25">
      <c r="A1327" s="354">
        <v>3007</v>
      </c>
      <c r="B1327" s="707" t="s">
        <v>2376</v>
      </c>
      <c r="C1327" s="771" t="s">
        <v>1769</v>
      </c>
      <c r="D1327" s="708" t="s">
        <v>1697</v>
      </c>
    </row>
    <row r="1328" spans="1:4" x14ac:dyDescent="0.25">
      <c r="A1328" s="354">
        <v>3008</v>
      </c>
      <c r="B1328" s="767" t="s">
        <v>1783</v>
      </c>
      <c r="C1328" s="769" t="s">
        <v>1679</v>
      </c>
      <c r="D1328" s="708" t="s">
        <v>1732</v>
      </c>
    </row>
    <row r="1329" spans="1:4" ht="79.2" x14ac:dyDescent="0.25">
      <c r="A1329" s="354">
        <v>3009</v>
      </c>
      <c r="B1329" s="745" t="s">
        <v>1803</v>
      </c>
      <c r="C1329" s="772" t="s">
        <v>1625</v>
      </c>
      <c r="D1329" s="708" t="s">
        <v>1698</v>
      </c>
    </row>
    <row r="1330" spans="1:4" ht="26.4" x14ac:dyDescent="0.25">
      <c r="A1330" s="354">
        <v>3010</v>
      </c>
      <c r="B1330" s="742" t="s">
        <v>1808</v>
      </c>
      <c r="C1330" s="773" t="s">
        <v>1665</v>
      </c>
      <c r="D1330" s="708" t="s">
        <v>1699</v>
      </c>
    </row>
    <row r="1331" spans="1:4" ht="56.4" customHeight="1" x14ac:dyDescent="0.25">
      <c r="A1331" s="354">
        <v>3011</v>
      </c>
      <c r="B1331" s="742" t="s">
        <v>1899</v>
      </c>
      <c r="C1331" s="773" t="s">
        <v>1667</v>
      </c>
      <c r="D1331" s="708" t="s">
        <v>1700</v>
      </c>
    </row>
    <row r="1332" spans="1:4" x14ac:dyDescent="0.25">
      <c r="A1332" s="354">
        <v>3012</v>
      </c>
      <c r="B1332" s="742" t="s">
        <v>1900</v>
      </c>
      <c r="C1332" s="773" t="s">
        <v>1669</v>
      </c>
      <c r="D1332" s="708" t="s">
        <v>1701</v>
      </c>
    </row>
    <row r="1333" spans="1:4" ht="26.4" x14ac:dyDescent="0.25">
      <c r="A1333" s="354">
        <v>3013</v>
      </c>
      <c r="B1333" s="742" t="s">
        <v>1828</v>
      </c>
      <c r="C1333" s="773" t="s">
        <v>1693</v>
      </c>
      <c r="D1333" s="708" t="s">
        <v>1702</v>
      </c>
    </row>
    <row r="1334" spans="1:4" ht="52.8" x14ac:dyDescent="0.25">
      <c r="A1334" s="354">
        <v>3014</v>
      </c>
      <c r="B1334" s="742" t="s">
        <v>1831</v>
      </c>
      <c r="C1334" s="773" t="s">
        <v>1670</v>
      </c>
      <c r="D1334" s="708" t="s">
        <v>1703</v>
      </c>
    </row>
    <row r="1335" spans="1:4" ht="39.6" x14ac:dyDescent="0.25">
      <c r="A1335" s="354">
        <v>3015</v>
      </c>
      <c r="B1335" s="742" t="s">
        <v>1832</v>
      </c>
      <c r="C1335" s="773" t="s">
        <v>1671</v>
      </c>
      <c r="D1335" s="708" t="s">
        <v>1704</v>
      </c>
    </row>
    <row r="1336" spans="1:4" ht="26.4" x14ac:dyDescent="0.25">
      <c r="A1336" s="354">
        <v>3016</v>
      </c>
      <c r="B1336" s="742" t="s">
        <v>1833</v>
      </c>
      <c r="C1336" s="773" t="s">
        <v>1672</v>
      </c>
      <c r="D1336" s="708" t="s">
        <v>1705</v>
      </c>
    </row>
    <row r="1337" spans="1:4" x14ac:dyDescent="0.25">
      <c r="A1337" s="354">
        <v>3017</v>
      </c>
      <c r="B1337" s="743" t="s">
        <v>1834</v>
      </c>
      <c r="C1337" s="774" t="s">
        <v>1605</v>
      </c>
      <c r="D1337" s="708" t="s">
        <v>1706</v>
      </c>
    </row>
    <row r="1338" spans="1:4" ht="26.4" x14ac:dyDescent="0.25">
      <c r="A1338" s="354">
        <v>3018</v>
      </c>
      <c r="B1338" s="742" t="s">
        <v>1835</v>
      </c>
      <c r="C1338" s="773" t="s">
        <v>1606</v>
      </c>
      <c r="D1338" s="708" t="s">
        <v>1707</v>
      </c>
    </row>
    <row r="1339" spans="1:4" x14ac:dyDescent="0.25">
      <c r="A1339" s="354">
        <v>3019</v>
      </c>
      <c r="B1339" s="743" t="s">
        <v>1836</v>
      </c>
      <c r="C1339" s="774" t="s">
        <v>1651</v>
      </c>
      <c r="D1339" s="708" t="s">
        <v>1708</v>
      </c>
    </row>
    <row r="1340" spans="1:4" ht="52.8" x14ac:dyDescent="0.25">
      <c r="A1340" s="354">
        <v>3020</v>
      </c>
      <c r="B1340" s="742" t="s">
        <v>1837</v>
      </c>
      <c r="C1340" s="773" t="s">
        <v>1674</v>
      </c>
      <c r="D1340" s="708" t="s">
        <v>1709</v>
      </c>
    </row>
    <row r="1341" spans="1:4" ht="26.4" x14ac:dyDescent="0.25">
      <c r="A1341" s="354">
        <v>3021</v>
      </c>
      <c r="B1341" s="744" t="s">
        <v>1673</v>
      </c>
      <c r="C1341" s="775" t="s">
        <v>1673</v>
      </c>
      <c r="D1341" s="708" t="s">
        <v>1710</v>
      </c>
    </row>
    <row r="1342" spans="1:4" ht="39.6" x14ac:dyDescent="0.25">
      <c r="A1342" s="354">
        <v>3022</v>
      </c>
      <c r="B1342" s="742" t="s">
        <v>1607</v>
      </c>
      <c r="C1342" s="773" t="s">
        <v>1607</v>
      </c>
      <c r="D1342" s="708" t="s">
        <v>1711</v>
      </c>
    </row>
    <row r="1343" spans="1:4" ht="39.6" x14ac:dyDescent="0.25">
      <c r="A1343" s="354">
        <v>3023</v>
      </c>
      <c r="B1343" s="742" t="s">
        <v>1608</v>
      </c>
      <c r="C1343" s="773" t="s">
        <v>1608</v>
      </c>
      <c r="D1343" s="708" t="s">
        <v>1712</v>
      </c>
    </row>
    <row r="1344" spans="1:4" ht="105.6" x14ac:dyDescent="0.25">
      <c r="A1344" s="354">
        <v>3024</v>
      </c>
      <c r="B1344" s="742" t="s">
        <v>1840</v>
      </c>
      <c r="C1344" s="773" t="s">
        <v>1675</v>
      </c>
      <c r="D1344" s="708" t="s">
        <v>1713</v>
      </c>
    </row>
    <row r="1345" spans="1:4" ht="26.4" x14ac:dyDescent="0.25">
      <c r="A1345" s="354">
        <v>3025</v>
      </c>
      <c r="B1345" s="746" t="s">
        <v>1843</v>
      </c>
      <c r="C1345" s="776" t="s">
        <v>1622</v>
      </c>
      <c r="D1345" s="708" t="s">
        <v>1714</v>
      </c>
    </row>
    <row r="1346" spans="1:4" ht="92.4" x14ac:dyDescent="0.25">
      <c r="A1346" s="354">
        <v>3026</v>
      </c>
      <c r="B1346" s="746" t="s">
        <v>1846</v>
      </c>
      <c r="C1346" s="776" t="s">
        <v>1623</v>
      </c>
      <c r="D1346" s="708" t="s">
        <v>1715</v>
      </c>
    </row>
    <row r="1347" spans="1:4" ht="87" x14ac:dyDescent="0.25">
      <c r="A1347" s="354">
        <v>3027</v>
      </c>
      <c r="B1347" s="748" t="s">
        <v>1871</v>
      </c>
      <c r="C1347" s="777" t="s">
        <v>1696</v>
      </c>
      <c r="D1347" s="708" t="s">
        <v>1716</v>
      </c>
    </row>
    <row r="1348" spans="1:4" ht="79.2" x14ac:dyDescent="0.25">
      <c r="A1348" s="354">
        <v>3028</v>
      </c>
      <c r="B1348" s="747" t="s">
        <v>1851</v>
      </c>
      <c r="C1348" s="778" t="s">
        <v>1624</v>
      </c>
      <c r="D1348" s="708" t="s">
        <v>1717</v>
      </c>
    </row>
    <row r="1349" spans="1:4" x14ac:dyDescent="0.25">
      <c r="A1349" s="354">
        <v>3029</v>
      </c>
      <c r="B1349" s="751" t="s">
        <v>1908</v>
      </c>
      <c r="C1349" s="779" t="s">
        <v>1613</v>
      </c>
      <c r="D1349" s="708" t="s">
        <v>1718</v>
      </c>
    </row>
    <row r="1350" spans="1:4" ht="40.799999999999997" x14ac:dyDescent="0.25">
      <c r="A1350" s="354">
        <v>3030</v>
      </c>
      <c r="B1350" s="749" t="s">
        <v>1909</v>
      </c>
      <c r="C1350" s="780" t="s">
        <v>1614</v>
      </c>
      <c r="D1350" s="708" t="s">
        <v>1721</v>
      </c>
    </row>
    <row r="1351" spans="1:4" ht="66" x14ac:dyDescent="0.25">
      <c r="A1351" s="354">
        <v>3031</v>
      </c>
      <c r="B1351" s="742" t="s">
        <v>1914</v>
      </c>
      <c r="C1351" s="824" t="s">
        <v>1676</v>
      </c>
      <c r="D1351" s="708" t="s">
        <v>1720</v>
      </c>
    </row>
    <row r="1352" spans="1:4" ht="30.6" x14ac:dyDescent="0.25">
      <c r="A1352" s="354">
        <v>3032</v>
      </c>
      <c r="B1352" s="821" t="s">
        <v>1970</v>
      </c>
      <c r="C1352" s="780" t="s">
        <v>1615</v>
      </c>
      <c r="D1352" s="708" t="s">
        <v>1722</v>
      </c>
    </row>
    <row r="1353" spans="1:4" ht="26.4" x14ac:dyDescent="0.25">
      <c r="A1353" s="354">
        <v>3033</v>
      </c>
      <c r="B1353" s="831" t="s">
        <v>2034</v>
      </c>
      <c r="C1353" s="781" t="s">
        <v>1619</v>
      </c>
      <c r="D1353" s="708" t="s">
        <v>1723</v>
      </c>
    </row>
    <row r="1354" spans="1:4" ht="20.399999999999999" x14ac:dyDescent="0.25">
      <c r="A1354" s="354">
        <v>3034</v>
      </c>
      <c r="B1354" s="825" t="s">
        <v>2059</v>
      </c>
      <c r="C1354" s="780" t="s">
        <v>1621</v>
      </c>
      <c r="D1354" s="708" t="s">
        <v>1724</v>
      </c>
    </row>
    <row r="1355" spans="1:4" x14ac:dyDescent="0.25">
      <c r="A1355" s="354">
        <v>3035</v>
      </c>
      <c r="B1355" s="752" t="s">
        <v>2141</v>
      </c>
      <c r="C1355" s="782" t="s">
        <v>1650</v>
      </c>
      <c r="D1355" s="708" t="s">
        <v>1725</v>
      </c>
    </row>
    <row r="1356" spans="1:4" ht="20.399999999999999" x14ac:dyDescent="0.25">
      <c r="A1356" s="354">
        <v>3036</v>
      </c>
      <c r="B1356" s="286" t="s">
        <v>2142</v>
      </c>
      <c r="C1356" s="783" t="s">
        <v>1649</v>
      </c>
      <c r="D1356" s="708" t="s">
        <v>1726</v>
      </c>
    </row>
    <row r="1357" spans="1:4" ht="20.399999999999999" x14ac:dyDescent="0.25">
      <c r="A1357" s="354">
        <v>3037</v>
      </c>
      <c r="B1357" s="754" t="s">
        <v>2169</v>
      </c>
      <c r="C1357" s="784" t="s">
        <v>1629</v>
      </c>
      <c r="D1357" s="708" t="s">
        <v>1757</v>
      </c>
    </row>
    <row r="1358" spans="1:4" ht="30.6" x14ac:dyDescent="0.25">
      <c r="A1358" s="354">
        <v>3038</v>
      </c>
      <c r="B1358" s="755" t="s">
        <v>2170</v>
      </c>
      <c r="C1358" s="785" t="s">
        <v>1680</v>
      </c>
      <c r="D1358" s="708" t="s">
        <v>1727</v>
      </c>
    </row>
    <row r="1359" spans="1:4" ht="30.6" x14ac:dyDescent="0.25">
      <c r="A1359" s="354">
        <v>3039</v>
      </c>
      <c r="B1359" s="754" t="s">
        <v>2171</v>
      </c>
      <c r="C1359" s="784" t="s">
        <v>1652</v>
      </c>
      <c r="D1359" s="708" t="s">
        <v>1728</v>
      </c>
    </row>
    <row r="1360" spans="1:4" ht="71.400000000000006" x14ac:dyDescent="0.25">
      <c r="A1360" s="354">
        <v>3040</v>
      </c>
      <c r="B1360" s="754" t="s">
        <v>2172</v>
      </c>
      <c r="C1360" s="784" t="s">
        <v>1632</v>
      </c>
      <c r="D1360" s="708" t="s">
        <v>1760</v>
      </c>
    </row>
    <row r="1361" spans="1:4" ht="26.4" x14ac:dyDescent="0.25">
      <c r="A1361" s="354">
        <v>3041</v>
      </c>
      <c r="B1361" s="753" t="s">
        <v>2174</v>
      </c>
      <c r="C1361" s="786" t="s">
        <v>1653</v>
      </c>
      <c r="D1361" s="708" t="s">
        <v>1729</v>
      </c>
    </row>
    <row r="1362" spans="1:4" ht="20.399999999999999" x14ac:dyDescent="0.25">
      <c r="A1362" s="354">
        <v>3042</v>
      </c>
      <c r="B1362" s="754" t="s">
        <v>2175</v>
      </c>
      <c r="C1362" s="784" t="s">
        <v>1681</v>
      </c>
      <c r="D1362" s="708" t="s">
        <v>1730</v>
      </c>
    </row>
    <row r="1363" spans="1:4" ht="20.399999999999999" x14ac:dyDescent="0.25">
      <c r="A1363" s="354">
        <v>3043</v>
      </c>
      <c r="B1363" s="754" t="s">
        <v>2176</v>
      </c>
      <c r="C1363" s="784" t="s">
        <v>1637</v>
      </c>
      <c r="D1363" s="708" t="s">
        <v>1765</v>
      </c>
    </row>
    <row r="1364" spans="1:4" x14ac:dyDescent="0.25">
      <c r="A1364" s="354">
        <v>3044</v>
      </c>
      <c r="B1364" s="99" t="s">
        <v>2177</v>
      </c>
      <c r="C1364" s="787" t="s">
        <v>1638</v>
      </c>
      <c r="D1364" s="708" t="s">
        <v>1766</v>
      </c>
    </row>
    <row r="1365" spans="1:4" ht="17.399999999999999" x14ac:dyDescent="0.25">
      <c r="A1365" s="354">
        <v>3045</v>
      </c>
      <c r="B1365" s="265" t="s">
        <v>2225</v>
      </c>
      <c r="C1365" s="788" t="s">
        <v>1684</v>
      </c>
      <c r="D1365" s="708" t="s">
        <v>1731</v>
      </c>
    </row>
    <row r="1366" spans="1:4" ht="40.799999999999997" x14ac:dyDescent="0.25">
      <c r="A1366" s="354">
        <v>3046</v>
      </c>
      <c r="B1366" s="754" t="s">
        <v>2234</v>
      </c>
      <c r="C1366" s="784" t="s">
        <v>1654</v>
      </c>
      <c r="D1366" s="708" t="s">
        <v>1733</v>
      </c>
    </row>
    <row r="1367" spans="1:4" ht="20.399999999999999" x14ac:dyDescent="0.25">
      <c r="A1367" s="354">
        <v>3047</v>
      </c>
      <c r="B1367" s="754" t="s">
        <v>2226</v>
      </c>
      <c r="C1367" s="784" t="s">
        <v>1678</v>
      </c>
      <c r="D1367" s="708" t="s">
        <v>1734</v>
      </c>
    </row>
    <row r="1368" spans="1:4" ht="20.399999999999999" x14ac:dyDescent="0.25">
      <c r="A1368" s="354">
        <v>3048</v>
      </c>
      <c r="B1368" s="754" t="s">
        <v>2227</v>
      </c>
      <c r="C1368" s="784" t="s">
        <v>1685</v>
      </c>
      <c r="D1368" s="708" t="s">
        <v>1735</v>
      </c>
    </row>
    <row r="1369" spans="1:4" x14ac:dyDescent="0.25">
      <c r="A1369" s="354">
        <v>3049</v>
      </c>
      <c r="B1369" s="755" t="s">
        <v>2373</v>
      </c>
      <c r="C1369" s="785" t="s">
        <v>1655</v>
      </c>
      <c r="D1369" s="708" t="s">
        <v>1736</v>
      </c>
    </row>
    <row r="1370" spans="1:4" ht="30.6" x14ac:dyDescent="0.25">
      <c r="A1370" s="354">
        <v>3050</v>
      </c>
      <c r="B1370" s="755" t="s">
        <v>2237</v>
      </c>
      <c r="C1370" s="785" t="s">
        <v>1686</v>
      </c>
      <c r="D1370" s="708" t="s">
        <v>1737</v>
      </c>
    </row>
    <row r="1371" spans="1:4" x14ac:dyDescent="0.25">
      <c r="A1371" s="354">
        <v>3051</v>
      </c>
      <c r="B1371" s="754" t="s">
        <v>2228</v>
      </c>
      <c r="C1371" s="784" t="s">
        <v>1664</v>
      </c>
      <c r="D1371" s="708" t="s">
        <v>1738</v>
      </c>
    </row>
    <row r="1372" spans="1:4" x14ac:dyDescent="0.25">
      <c r="A1372" s="354">
        <v>3052</v>
      </c>
      <c r="B1372" s="753" t="s">
        <v>2229</v>
      </c>
      <c r="C1372" s="786" t="s">
        <v>1647</v>
      </c>
      <c r="D1372" s="708" t="s">
        <v>1739</v>
      </c>
    </row>
    <row r="1373" spans="1:4" x14ac:dyDescent="0.25">
      <c r="A1373" s="354">
        <v>3053</v>
      </c>
      <c r="B1373" s="754" t="s">
        <v>2230</v>
      </c>
      <c r="C1373" s="784" t="s">
        <v>1648</v>
      </c>
      <c r="D1373" s="708" t="s">
        <v>1740</v>
      </c>
    </row>
    <row r="1374" spans="1:4" x14ac:dyDescent="0.25">
      <c r="A1374" s="354">
        <v>3054</v>
      </c>
      <c r="B1374" s="767" t="s">
        <v>2212</v>
      </c>
      <c r="C1374" s="769" t="s">
        <v>1645</v>
      </c>
      <c r="D1374" s="708" t="s">
        <v>1762</v>
      </c>
    </row>
    <row r="1375" spans="1:4" x14ac:dyDescent="0.25">
      <c r="A1375" s="354">
        <v>3055</v>
      </c>
      <c r="B1375" s="759" t="s">
        <v>2233</v>
      </c>
      <c r="C1375" s="789" t="s">
        <v>1682</v>
      </c>
      <c r="D1375" s="708" t="s">
        <v>1741</v>
      </c>
    </row>
    <row r="1376" spans="1:4" x14ac:dyDescent="0.25">
      <c r="A1376" s="354">
        <v>3056</v>
      </c>
      <c r="B1376" s="750" t="s">
        <v>2231</v>
      </c>
      <c r="C1376" s="790" t="s">
        <v>1688</v>
      </c>
      <c r="D1376" s="708" t="s">
        <v>1742</v>
      </c>
    </row>
    <row r="1377" spans="1:4" x14ac:dyDescent="0.25">
      <c r="A1377" s="354">
        <v>3057</v>
      </c>
      <c r="B1377" s="756" t="s">
        <v>2235</v>
      </c>
      <c r="C1377" s="791" t="s">
        <v>1658</v>
      </c>
      <c r="D1377" s="708" t="s">
        <v>1744</v>
      </c>
    </row>
    <row r="1378" spans="1:4" x14ac:dyDescent="0.25">
      <c r="A1378" s="354">
        <v>3058</v>
      </c>
      <c r="B1378" s="756" t="s">
        <v>2240</v>
      </c>
      <c r="C1378" s="791" t="s">
        <v>1660</v>
      </c>
      <c r="D1378" s="708" t="s">
        <v>1745</v>
      </c>
    </row>
    <row r="1379" spans="1:4" x14ac:dyDescent="0.25">
      <c r="A1379" s="354">
        <v>3059</v>
      </c>
      <c r="B1379" s="756" t="s">
        <v>2241</v>
      </c>
      <c r="C1379" s="791" t="s">
        <v>1662</v>
      </c>
      <c r="D1379" s="708" t="s">
        <v>1749</v>
      </c>
    </row>
    <row r="1380" spans="1:4" x14ac:dyDescent="0.25">
      <c r="A1380" s="354">
        <v>3060</v>
      </c>
      <c r="B1380" s="758" t="s">
        <v>2232</v>
      </c>
      <c r="C1380" s="792" t="s">
        <v>1663</v>
      </c>
      <c r="D1380" s="708" t="s">
        <v>1743</v>
      </c>
    </row>
    <row r="1381" spans="1:4" ht="30.6" x14ac:dyDescent="0.25">
      <c r="A1381" s="354">
        <v>3061</v>
      </c>
      <c r="B1381" s="754" t="s">
        <v>2238</v>
      </c>
      <c r="C1381" s="784" t="s">
        <v>1683</v>
      </c>
      <c r="D1381" s="708" t="s">
        <v>1746</v>
      </c>
    </row>
    <row r="1382" spans="1:4" x14ac:dyDescent="0.25">
      <c r="A1382" s="354">
        <v>3062</v>
      </c>
      <c r="B1382" s="754" t="s">
        <v>2236</v>
      </c>
      <c r="C1382" s="784" t="s">
        <v>1687</v>
      </c>
      <c r="D1382" s="708" t="s">
        <v>1747</v>
      </c>
    </row>
    <row r="1383" spans="1:4" ht="26.4" x14ac:dyDescent="0.25">
      <c r="A1383" s="354">
        <v>3063</v>
      </c>
      <c r="B1383" s="757" t="s">
        <v>2239</v>
      </c>
      <c r="C1383" s="793" t="s">
        <v>1677</v>
      </c>
      <c r="D1383" s="708" t="s">
        <v>1748</v>
      </c>
    </row>
    <row r="1384" spans="1:4" ht="30.6" x14ac:dyDescent="0.25">
      <c r="A1384" s="354">
        <v>3064</v>
      </c>
      <c r="B1384" s="755" t="s">
        <v>2242</v>
      </c>
      <c r="C1384" s="785" t="s">
        <v>1656</v>
      </c>
      <c r="D1384" s="708" t="s">
        <v>1750</v>
      </c>
    </row>
    <row r="1385" spans="1:4" ht="39.6" x14ac:dyDescent="0.25">
      <c r="A1385" s="354">
        <v>3065</v>
      </c>
      <c r="B1385" s="843" t="s">
        <v>2190</v>
      </c>
      <c r="C1385" s="772" t="s">
        <v>1689</v>
      </c>
      <c r="D1385" s="708" t="s">
        <v>1751</v>
      </c>
    </row>
    <row r="1386" spans="1:4" ht="22.8" x14ac:dyDescent="0.25">
      <c r="A1386" s="354">
        <v>3066</v>
      </c>
      <c r="B1386" s="761" t="s">
        <v>2193</v>
      </c>
      <c r="C1386" s="794" t="s">
        <v>1626</v>
      </c>
      <c r="D1386" s="708" t="s">
        <v>1752</v>
      </c>
    </row>
    <row r="1387" spans="1:4" ht="22.8" x14ac:dyDescent="0.25">
      <c r="A1387" s="354">
        <v>3067</v>
      </c>
      <c r="B1387" s="760" t="s">
        <v>2196</v>
      </c>
      <c r="C1387" s="795" t="s">
        <v>1690</v>
      </c>
      <c r="D1387" s="708" t="s">
        <v>1753</v>
      </c>
    </row>
    <row r="1388" spans="1:4" ht="22.8" x14ac:dyDescent="0.25">
      <c r="A1388" s="354">
        <v>3068</v>
      </c>
      <c r="B1388" s="760" t="s">
        <v>2207</v>
      </c>
      <c r="C1388" s="795" t="s">
        <v>1692</v>
      </c>
      <c r="D1388" s="708" t="s">
        <v>1754</v>
      </c>
    </row>
    <row r="1389" spans="1:4" ht="34.200000000000003" x14ac:dyDescent="0.25">
      <c r="A1389" s="354">
        <v>3069</v>
      </c>
      <c r="B1389" s="760" t="s">
        <v>2209</v>
      </c>
      <c r="C1389" s="795" t="s">
        <v>1691</v>
      </c>
      <c r="D1389" s="708" t="s">
        <v>1755</v>
      </c>
    </row>
    <row r="1390" spans="1:4" ht="34.200000000000003" x14ac:dyDescent="0.25">
      <c r="A1390" s="354">
        <v>3070</v>
      </c>
      <c r="B1390" s="765" t="s">
        <v>2210</v>
      </c>
      <c r="C1390" s="796" t="s">
        <v>1695</v>
      </c>
      <c r="D1390" s="708" t="s">
        <v>1756</v>
      </c>
    </row>
    <row r="1391" spans="1:4" ht="30.6" x14ac:dyDescent="0.25">
      <c r="A1391" s="354">
        <v>3071</v>
      </c>
      <c r="B1391" s="763" t="s">
        <v>2224</v>
      </c>
      <c r="C1391" s="797" t="s">
        <v>1630</v>
      </c>
      <c r="D1391" s="708" t="s">
        <v>1758</v>
      </c>
    </row>
    <row r="1392" spans="1:4" ht="20.399999999999999" x14ac:dyDescent="0.25">
      <c r="A1392" s="354">
        <v>3072</v>
      </c>
      <c r="B1392" s="868" t="s">
        <v>2208</v>
      </c>
      <c r="C1392" s="798" t="s">
        <v>1631</v>
      </c>
      <c r="D1392" s="708" t="s">
        <v>1759</v>
      </c>
    </row>
    <row r="1393" spans="1:4" ht="26.4" x14ac:dyDescent="0.25">
      <c r="A1393" s="354">
        <v>3073</v>
      </c>
      <c r="B1393" s="764" t="s">
        <v>2211</v>
      </c>
      <c r="C1393" s="799" t="s">
        <v>1644</v>
      </c>
      <c r="D1393" s="708" t="s">
        <v>1761</v>
      </c>
    </row>
    <row r="1394" spans="1:4" ht="26.4" x14ac:dyDescent="0.25">
      <c r="A1394" s="354">
        <v>3074</v>
      </c>
      <c r="B1394" s="764" t="s">
        <v>2213</v>
      </c>
      <c r="C1394" s="799" t="s">
        <v>1634</v>
      </c>
      <c r="D1394" s="708" t="s">
        <v>1763</v>
      </c>
    </row>
    <row r="1395" spans="1:4" ht="20.399999999999999" x14ac:dyDescent="0.25">
      <c r="A1395" s="354">
        <v>3075</v>
      </c>
      <c r="B1395" s="762" t="s">
        <v>2223</v>
      </c>
      <c r="C1395" s="800" t="s">
        <v>1635</v>
      </c>
      <c r="D1395" s="708" t="s">
        <v>1764</v>
      </c>
    </row>
  </sheetData>
  <sheetProtection sheet="1" objects="1" scenarios="1" formatCells="0" formatColumns="0" formatRows="0"/>
  <autoFilter ref="A1:C1326"/>
  <conditionalFormatting sqref="B1110">
    <cfRule type="expression" dxfId="294" priority="374" stopIfTrue="1">
      <formula>CONTR_CORSIAapplied=FALSE</formula>
    </cfRule>
  </conditionalFormatting>
  <conditionalFormatting sqref="B1111">
    <cfRule type="expression" dxfId="293" priority="373" stopIfTrue="1">
      <formula>CONTR_CORSIAapplied=FALSE</formula>
    </cfRule>
  </conditionalFormatting>
  <conditionalFormatting sqref="B1130">
    <cfRule type="expression" dxfId="292" priority="357">
      <formula>CONTR_CORSIAapplied=FALSE</formula>
    </cfRule>
  </conditionalFormatting>
  <conditionalFormatting sqref="B1131">
    <cfRule type="expression" dxfId="291" priority="356" stopIfTrue="1">
      <formula>CONTR_CORSIAapplied=FALSE</formula>
    </cfRule>
  </conditionalFormatting>
  <conditionalFormatting sqref="B1132">
    <cfRule type="expression" dxfId="290" priority="355" stopIfTrue="1">
      <formula>CONTR_CORSIAapplied=FALSE</formula>
    </cfRule>
  </conditionalFormatting>
  <conditionalFormatting sqref="B1133">
    <cfRule type="expression" dxfId="289" priority="354" stopIfTrue="1">
      <formula>CONTR_CORSIAapplied=FALSE</formula>
    </cfRule>
  </conditionalFormatting>
  <conditionalFormatting sqref="B1134">
    <cfRule type="expression" dxfId="288" priority="353" stopIfTrue="1">
      <formula>CONTR_CORSIAapplied=FALSE</formula>
    </cfRule>
  </conditionalFormatting>
  <conditionalFormatting sqref="B1135">
    <cfRule type="expression" dxfId="287" priority="352" stopIfTrue="1">
      <formula>CONTR_CORSIAapplied=FALSE</formula>
    </cfRule>
  </conditionalFormatting>
  <conditionalFormatting sqref="B1136">
    <cfRule type="expression" dxfId="286" priority="351" stopIfTrue="1">
      <formula>CONTR_CORSIAapplied=FALSE</formula>
    </cfRule>
  </conditionalFormatting>
  <conditionalFormatting sqref="B1137">
    <cfRule type="expression" dxfId="285" priority="350" stopIfTrue="1">
      <formula>CONTR_CORSIAapplied=FALSE</formula>
    </cfRule>
  </conditionalFormatting>
  <conditionalFormatting sqref="B1140">
    <cfRule type="expression" dxfId="284" priority="349">
      <formula>CONTR_onlyCORSIA=TRUE</formula>
    </cfRule>
  </conditionalFormatting>
  <conditionalFormatting sqref="B1142">
    <cfRule type="expression" dxfId="283" priority="347">
      <formula>CONTR_CORSIAapplied=FALSE</formula>
    </cfRule>
  </conditionalFormatting>
  <conditionalFormatting sqref="B1165">
    <cfRule type="expression" dxfId="282" priority="338">
      <formula>CONTR_CORSIAapplied=FALSE</formula>
    </cfRule>
  </conditionalFormatting>
  <conditionalFormatting sqref="B1174">
    <cfRule type="expression" dxfId="281" priority="329">
      <formula>CONTR_CORSIAapplied=FALSE</formula>
    </cfRule>
  </conditionalFormatting>
  <conditionalFormatting sqref="B1174">
    <cfRule type="expression" dxfId="280" priority="328">
      <formula>AND(CNTR_ReportingYear&lt;2021,CNTR_ReportingYear&lt;&gt;"")</formula>
    </cfRule>
  </conditionalFormatting>
  <conditionalFormatting sqref="B1175">
    <cfRule type="expression" dxfId="279" priority="327">
      <formula>CONTR_CORSIAapplied=FALSE</formula>
    </cfRule>
  </conditionalFormatting>
  <conditionalFormatting sqref="B1175">
    <cfRule type="expression" dxfId="278" priority="326">
      <formula>AND(CNTR_ReportingYear&lt;2021,CNTR_ReportingYear&lt;&gt;"")</formula>
    </cfRule>
  </conditionalFormatting>
  <conditionalFormatting sqref="B1176">
    <cfRule type="expression" dxfId="277" priority="325">
      <formula>CONTR_CORSIAapplied=FALSE</formula>
    </cfRule>
  </conditionalFormatting>
  <conditionalFormatting sqref="B1176">
    <cfRule type="expression" dxfId="276" priority="324">
      <formula>AND(CNTR_ReportingYear&lt;2021,CNTR_ReportingYear&lt;&gt;"")</formula>
    </cfRule>
  </conditionalFormatting>
  <conditionalFormatting sqref="B1177">
    <cfRule type="expression" dxfId="275" priority="323">
      <formula>CONTR_CORSIAapplied=FALSE</formula>
    </cfRule>
  </conditionalFormatting>
  <conditionalFormatting sqref="B1177">
    <cfRule type="expression" dxfId="274" priority="322">
      <formula>AND(CNTR_ReportingYear&lt;2021,CNTR_ReportingYear&lt;&gt;"")</formula>
    </cfRule>
  </conditionalFormatting>
  <conditionalFormatting sqref="B1178">
    <cfRule type="expression" dxfId="273" priority="321">
      <formula>CONTR_CORSIAapplied=FALSE</formula>
    </cfRule>
  </conditionalFormatting>
  <conditionalFormatting sqref="B1178">
    <cfRule type="expression" dxfId="272" priority="320">
      <formula>AND(CNTR_ReportingYear&lt;2021,CNTR_ReportingYear&lt;&gt;"")</formula>
    </cfRule>
  </conditionalFormatting>
  <conditionalFormatting sqref="B1179">
    <cfRule type="expression" dxfId="271" priority="319">
      <formula>CONTR_CORSIAapplied=FALSE</formula>
    </cfRule>
  </conditionalFormatting>
  <conditionalFormatting sqref="B1179">
    <cfRule type="expression" dxfId="270" priority="318">
      <formula>AND(CNTR_ReportingYear&lt;2021,CNTR_ReportingYear&lt;&gt;"")</formula>
    </cfRule>
  </conditionalFormatting>
  <conditionalFormatting sqref="B1180">
    <cfRule type="expression" dxfId="269" priority="317">
      <formula>CONTR_CORSIAapplied=FALSE</formula>
    </cfRule>
  </conditionalFormatting>
  <conditionalFormatting sqref="B1180">
    <cfRule type="expression" dxfId="268" priority="316">
      <formula>AND(CNTR_ReportingYear&lt;2021,CNTR_ReportingYear&lt;&gt;"")</formula>
    </cfRule>
  </conditionalFormatting>
  <conditionalFormatting sqref="B1183">
    <cfRule type="expression" dxfId="267" priority="313">
      <formula>CONTR_CORSIAapplied=FALSE</formula>
    </cfRule>
  </conditionalFormatting>
  <conditionalFormatting sqref="C1110">
    <cfRule type="expression" dxfId="266" priority="302" stopIfTrue="1">
      <formula>CONTR_CORSIAapplied=FALSE</formula>
    </cfRule>
  </conditionalFormatting>
  <conditionalFormatting sqref="C1111">
    <cfRule type="expression" dxfId="265" priority="301" stopIfTrue="1">
      <formula>CONTR_CORSIAapplied=FALSE</formula>
    </cfRule>
  </conditionalFormatting>
  <conditionalFormatting sqref="C1117">
    <cfRule type="expression" dxfId="264" priority="300">
      <formula>CONTR_onlyCORSIA=TRUE</formula>
    </cfRule>
  </conditionalFormatting>
  <conditionalFormatting sqref="C1118">
    <cfRule type="expression" dxfId="263" priority="299">
      <formula>CONTR_onlyCORSIA=TRUE</formula>
    </cfRule>
  </conditionalFormatting>
  <conditionalFormatting sqref="C1119">
    <cfRule type="expression" dxfId="262" priority="298">
      <formula>CONTR_onlyCORSIA=TRUE</formula>
    </cfRule>
  </conditionalFormatting>
  <conditionalFormatting sqref="C1120">
    <cfRule type="expression" dxfId="261" priority="297">
      <formula>CONTR_onlyCORSIA=TRUE</formula>
    </cfRule>
  </conditionalFormatting>
  <conditionalFormatting sqref="C1121">
    <cfRule type="expression" dxfId="260" priority="296">
      <formula>CONTR_onlyCORSIA=TRUE</formula>
    </cfRule>
  </conditionalFormatting>
  <conditionalFormatting sqref="C1122">
    <cfRule type="expression" dxfId="259" priority="295">
      <formula>CONTR_onlyCORSIA=TRUE</formula>
    </cfRule>
  </conditionalFormatting>
  <conditionalFormatting sqref="C1123">
    <cfRule type="expression" dxfId="258" priority="294">
      <formula>CONTR_onlyCORSIA=TRUE</formula>
    </cfRule>
  </conditionalFormatting>
  <conditionalFormatting sqref="C1124">
    <cfRule type="expression" dxfId="257" priority="293">
      <formula>CONTR_onlyCORSIA=TRUE</formula>
    </cfRule>
  </conditionalFormatting>
  <conditionalFormatting sqref="C1125">
    <cfRule type="expression" dxfId="256" priority="291">
      <formula>CONTR_onlyCORSIA=TRUE</formula>
    </cfRule>
  </conditionalFormatting>
  <conditionalFormatting sqref="C1126">
    <cfRule type="expression" dxfId="255" priority="289">
      <formula>CONTR_onlyCORSIA=TRUE</formula>
    </cfRule>
  </conditionalFormatting>
  <conditionalFormatting sqref="C1127">
    <cfRule type="expression" dxfId="254" priority="288">
      <formula>CONTR_CORSIAapplied=FALSE</formula>
    </cfRule>
  </conditionalFormatting>
  <conditionalFormatting sqref="C1128">
    <cfRule type="expression" dxfId="253" priority="287">
      <formula>CONTR_CORSIAapplied=FALSE</formula>
    </cfRule>
  </conditionalFormatting>
  <conditionalFormatting sqref="C1129">
    <cfRule type="expression" dxfId="252" priority="286">
      <formula>CONTR_CORSIAapplied=FALSE</formula>
    </cfRule>
  </conditionalFormatting>
  <conditionalFormatting sqref="C1130">
    <cfRule type="expression" dxfId="251" priority="285">
      <formula>CONTR_CORSIAapplied=FALSE</formula>
    </cfRule>
  </conditionalFormatting>
  <conditionalFormatting sqref="C1131">
    <cfRule type="expression" dxfId="250" priority="284" stopIfTrue="1">
      <formula>CONTR_CORSIAapplied=FALSE</formula>
    </cfRule>
  </conditionalFormatting>
  <conditionalFormatting sqref="C1132">
    <cfRule type="expression" dxfId="249" priority="283" stopIfTrue="1">
      <formula>CONTR_CORSIAapplied=FALSE</formula>
    </cfRule>
  </conditionalFormatting>
  <conditionalFormatting sqref="C1133">
    <cfRule type="expression" dxfId="248" priority="282" stopIfTrue="1">
      <formula>CONTR_CORSIAapplied=FALSE</formula>
    </cfRule>
  </conditionalFormatting>
  <conditionalFormatting sqref="C1134">
    <cfRule type="expression" dxfId="247" priority="281" stopIfTrue="1">
      <formula>CONTR_CORSIAapplied=FALSE</formula>
    </cfRule>
  </conditionalFormatting>
  <conditionalFormatting sqref="C1135">
    <cfRule type="expression" dxfId="246" priority="280" stopIfTrue="1">
      <formula>CONTR_CORSIAapplied=FALSE</formula>
    </cfRule>
  </conditionalFormatting>
  <conditionalFormatting sqref="C1136">
    <cfRule type="expression" dxfId="245" priority="279" stopIfTrue="1">
      <formula>CONTR_CORSIAapplied=FALSE</formula>
    </cfRule>
  </conditionalFormatting>
  <conditionalFormatting sqref="C1137">
    <cfRule type="expression" dxfId="244" priority="278" stopIfTrue="1">
      <formula>CONTR_CORSIAapplied=FALSE</formula>
    </cfRule>
  </conditionalFormatting>
  <conditionalFormatting sqref="C1140">
    <cfRule type="expression" dxfId="243" priority="277">
      <formula>CONTR_onlyCORSIA=TRUE</formula>
    </cfRule>
  </conditionalFormatting>
  <conditionalFormatting sqref="C1141">
    <cfRule type="expression" dxfId="242" priority="276">
      <formula>CONTR_CORSIAapplied=FALSE</formula>
    </cfRule>
  </conditionalFormatting>
  <conditionalFormatting sqref="C1142">
    <cfRule type="expression" dxfId="241" priority="275">
      <formula>CONTR_CORSIAapplied=FALSE</formula>
    </cfRule>
  </conditionalFormatting>
  <conditionalFormatting sqref="C1144">
    <cfRule type="expression" dxfId="240" priority="274">
      <formula>CONTR_onlyCORSIA=TRUE</formula>
    </cfRule>
  </conditionalFormatting>
  <conditionalFormatting sqref="C1158">
    <cfRule type="expression" dxfId="239" priority="273">
      <formula>CONTR_CORSIAapplied=FALSE</formula>
    </cfRule>
  </conditionalFormatting>
  <conditionalFormatting sqref="C1159">
    <cfRule type="expression" dxfId="238" priority="272">
      <formula>CONTR_CORSIAapplied=FALSE</formula>
    </cfRule>
  </conditionalFormatting>
  <conditionalFormatting sqref="C1160">
    <cfRule type="expression" dxfId="237" priority="271">
      <formula>CONTR_CORSIAapplied=FALSE</formula>
    </cfRule>
  </conditionalFormatting>
  <conditionalFormatting sqref="C1161">
    <cfRule type="expression" dxfId="236" priority="270">
      <formula>CONTR_CORSIAapplied=FALSE</formula>
    </cfRule>
  </conditionalFormatting>
  <conditionalFormatting sqref="C1162">
    <cfRule type="expression" dxfId="235" priority="269">
      <formula>CONTR_CORSIAapplied=FALSE</formula>
    </cfRule>
  </conditionalFormatting>
  <conditionalFormatting sqref="C1163">
    <cfRule type="expression" dxfId="234" priority="268">
      <formula>CONTR_CORSIAapplied=FALSE</formula>
    </cfRule>
  </conditionalFormatting>
  <conditionalFormatting sqref="C1164">
    <cfRule type="expression" dxfId="233" priority="267">
      <formula>CONTR_CORSIAapplied=FALSE</formula>
    </cfRule>
  </conditionalFormatting>
  <conditionalFormatting sqref="C1165">
    <cfRule type="expression" dxfId="232" priority="266">
      <formula>CONTR_CORSIAapplied=FALSE</formula>
    </cfRule>
  </conditionalFormatting>
  <conditionalFormatting sqref="C1166">
    <cfRule type="expression" dxfId="231" priority="265">
      <formula>CONTR_CORSIAapplied=FALSE</formula>
    </cfRule>
  </conditionalFormatting>
  <conditionalFormatting sqref="C1167">
    <cfRule type="expression" dxfId="230" priority="264">
      <formula>CONTR_CORSIAapplied=FALSE</formula>
    </cfRule>
  </conditionalFormatting>
  <conditionalFormatting sqref="C1168">
    <cfRule type="expression" dxfId="229" priority="263">
      <formula>CONTR_CORSIAapplied=FALSE</formula>
    </cfRule>
  </conditionalFormatting>
  <conditionalFormatting sqref="C1169">
    <cfRule type="expression" dxfId="228" priority="262">
      <formula>CONTR_CORSIAapplied=FALSE</formula>
    </cfRule>
  </conditionalFormatting>
  <conditionalFormatting sqref="C1170">
    <cfRule type="expression" dxfId="227" priority="261">
      <formula>CONTR_CORSIAapplied=FALSE</formula>
    </cfRule>
  </conditionalFormatting>
  <conditionalFormatting sqref="C1171">
    <cfRule type="expression" dxfId="226" priority="260">
      <formula>CONTR_CORSIAapplied=FALSE</formula>
    </cfRule>
  </conditionalFormatting>
  <conditionalFormatting sqref="C1172">
    <cfRule type="expression" dxfId="225" priority="259">
      <formula>CONTR_CORSIAapplied=FALSE</formula>
    </cfRule>
  </conditionalFormatting>
  <conditionalFormatting sqref="C1173">
    <cfRule type="expression" dxfId="224" priority="258">
      <formula>CONTR_CORSIAapplied=FALSE</formula>
    </cfRule>
  </conditionalFormatting>
  <conditionalFormatting sqref="C1174">
    <cfRule type="expression" dxfId="223" priority="257">
      <formula>CONTR_CORSIAapplied=FALSE</formula>
    </cfRule>
  </conditionalFormatting>
  <conditionalFormatting sqref="C1174">
    <cfRule type="expression" dxfId="222" priority="256">
      <formula>AND(CNTR_ReportingYear&lt;2021,CNTR_ReportingYear&lt;&gt;"")</formula>
    </cfRule>
  </conditionalFormatting>
  <conditionalFormatting sqref="C1175">
    <cfRule type="expression" dxfId="221" priority="255">
      <formula>CONTR_CORSIAapplied=FALSE</formula>
    </cfRule>
  </conditionalFormatting>
  <conditionalFormatting sqref="C1175">
    <cfRule type="expression" dxfId="220" priority="254">
      <formula>AND(CNTR_ReportingYear&lt;2021,CNTR_ReportingYear&lt;&gt;"")</formula>
    </cfRule>
  </conditionalFormatting>
  <conditionalFormatting sqref="C1176">
    <cfRule type="expression" dxfId="219" priority="253">
      <formula>CONTR_CORSIAapplied=FALSE</formula>
    </cfRule>
  </conditionalFormatting>
  <conditionalFormatting sqref="C1176">
    <cfRule type="expression" dxfId="218" priority="252">
      <formula>AND(CNTR_ReportingYear&lt;2021,CNTR_ReportingYear&lt;&gt;"")</formula>
    </cfRule>
  </conditionalFormatting>
  <conditionalFormatting sqref="C1177">
    <cfRule type="expression" dxfId="217" priority="251">
      <formula>CONTR_CORSIAapplied=FALSE</formula>
    </cfRule>
  </conditionalFormatting>
  <conditionalFormatting sqref="C1177">
    <cfRule type="expression" dxfId="216" priority="250">
      <formula>AND(CNTR_ReportingYear&lt;2021,CNTR_ReportingYear&lt;&gt;"")</formula>
    </cfRule>
  </conditionalFormatting>
  <conditionalFormatting sqref="C1178">
    <cfRule type="expression" dxfId="215" priority="249">
      <formula>CONTR_CORSIAapplied=FALSE</formula>
    </cfRule>
  </conditionalFormatting>
  <conditionalFormatting sqref="C1178">
    <cfRule type="expression" dxfId="214" priority="248">
      <formula>AND(CNTR_ReportingYear&lt;2021,CNTR_ReportingYear&lt;&gt;"")</formula>
    </cfRule>
  </conditionalFormatting>
  <conditionalFormatting sqref="C1179">
    <cfRule type="expression" dxfId="213" priority="247">
      <formula>CONTR_CORSIAapplied=FALSE</formula>
    </cfRule>
  </conditionalFormatting>
  <conditionalFormatting sqref="C1179">
    <cfRule type="expression" dxfId="212" priority="246">
      <formula>AND(CNTR_ReportingYear&lt;2021,CNTR_ReportingYear&lt;&gt;"")</formula>
    </cfRule>
  </conditionalFormatting>
  <conditionalFormatting sqref="C1180">
    <cfRule type="expression" dxfId="211" priority="245">
      <formula>CONTR_CORSIAapplied=FALSE</formula>
    </cfRule>
  </conditionalFormatting>
  <conditionalFormatting sqref="C1180">
    <cfRule type="expression" dxfId="210" priority="244">
      <formula>AND(CNTR_ReportingYear&lt;2021,CNTR_ReportingYear&lt;&gt;"")</formula>
    </cfRule>
  </conditionalFormatting>
  <conditionalFormatting sqref="C1181">
    <cfRule type="expression" dxfId="209" priority="243">
      <formula>CONTR_CORSIAapplied=FALSE</formula>
    </cfRule>
  </conditionalFormatting>
  <conditionalFormatting sqref="C1182">
    <cfRule type="expression" dxfId="208" priority="242">
      <formula>CONTR_CORSIAapplied=FALSE</formula>
    </cfRule>
  </conditionalFormatting>
  <conditionalFormatting sqref="C1183">
    <cfRule type="expression" dxfId="207" priority="241">
      <formula>CONTR_CORSIAapplied=FALSE</formula>
    </cfRule>
  </conditionalFormatting>
  <conditionalFormatting sqref="C1184">
    <cfRule type="expression" dxfId="206" priority="240">
      <formula>CONTR_CORSIAapplied=FALSE</formula>
    </cfRule>
  </conditionalFormatting>
  <conditionalFormatting sqref="C1185">
    <cfRule type="expression" dxfId="205" priority="239">
      <formula>CONTR_CORSIAapplied=FALSE</formula>
    </cfRule>
  </conditionalFormatting>
  <conditionalFormatting sqref="C1186">
    <cfRule type="expression" dxfId="204" priority="238">
      <formula>CONTR_CORSIAapplied=FALSE</formula>
    </cfRule>
  </conditionalFormatting>
  <conditionalFormatting sqref="C1187">
    <cfRule type="expression" dxfId="203" priority="237">
      <formula>CONTR_CORSIAapplied=FALSE</formula>
    </cfRule>
  </conditionalFormatting>
  <conditionalFormatting sqref="C1188">
    <cfRule type="expression" dxfId="202" priority="236">
      <formula>CONTR_CORSIAapplied=FALSE</formula>
    </cfRule>
  </conditionalFormatting>
  <conditionalFormatting sqref="C1189">
    <cfRule type="expression" dxfId="201" priority="235">
      <formula>CONTR_CORSIAapplied=FALSE</formula>
    </cfRule>
  </conditionalFormatting>
  <conditionalFormatting sqref="C1190">
    <cfRule type="expression" dxfId="200" priority="234">
      <formula>CONTR_CORSIAapplied=FALSE</formula>
    </cfRule>
  </conditionalFormatting>
  <conditionalFormatting sqref="C1191">
    <cfRule type="expression" dxfId="199" priority="233">
      <formula>CONTR_CORSIAapplied=FALSE</formula>
    </cfRule>
  </conditionalFormatting>
  <conditionalFormatting sqref="C1192">
    <cfRule type="expression" dxfId="198" priority="232">
      <formula>CONTR_CORSIAapplied=FALSE</formula>
    </cfRule>
  </conditionalFormatting>
  <conditionalFormatting sqref="C1193">
    <cfRule type="expression" dxfId="197" priority="231">
      <formula>CONTR_CORSIAapplied=FALSE</formula>
    </cfRule>
  </conditionalFormatting>
  <conditionalFormatting sqref="C990">
    <cfRule type="expression" dxfId="196" priority="393" stopIfTrue="1">
      <formula>(ROUND(#REF!,0)&lt;&gt;0)</formula>
    </cfRule>
  </conditionalFormatting>
  <conditionalFormatting sqref="B1262">
    <cfRule type="expression" dxfId="195" priority="229">
      <formula>CONTR_onlyCORSIA=TRUE</formula>
    </cfRule>
  </conditionalFormatting>
  <conditionalFormatting sqref="B1279">
    <cfRule type="expression" dxfId="194" priority="207">
      <formula>CONTR_onlyCORSIA=TRUE</formula>
    </cfRule>
  </conditionalFormatting>
  <conditionalFormatting sqref="C1262">
    <cfRule type="expression" dxfId="193" priority="197">
      <formula>CONTR_onlyCORSIA=TRUE</formula>
    </cfRule>
  </conditionalFormatting>
  <conditionalFormatting sqref="C1263">
    <cfRule type="expression" dxfId="192" priority="196">
      <formula>CONTR_onlyCORSIA=TRUE</formula>
    </cfRule>
  </conditionalFormatting>
  <conditionalFormatting sqref="C1264">
    <cfRule type="expression" dxfId="191" priority="195">
      <formula>CONTR_onlyCORSIA=TRUE</formula>
    </cfRule>
  </conditionalFormatting>
  <conditionalFormatting sqref="C1265">
    <cfRule type="expression" dxfId="190" priority="194">
      <formula>CONTR_onlyCORSIA=TRUE</formula>
    </cfRule>
  </conditionalFormatting>
  <conditionalFormatting sqref="C1266">
    <cfRule type="expression" dxfId="189" priority="193">
      <formula>CONTR_onlyCORSIA=TRUE</formula>
    </cfRule>
  </conditionalFormatting>
  <conditionalFormatting sqref="C1267">
    <cfRule type="expression" dxfId="188" priority="192">
      <formula>CONTR_onlyCORSIA=TRUE</formula>
    </cfRule>
  </conditionalFormatting>
  <conditionalFormatting sqref="C1268">
    <cfRule type="expression" dxfId="187" priority="191">
      <formula>CONTR_onlyCORSIA=TRUE</formula>
    </cfRule>
  </conditionalFormatting>
  <conditionalFormatting sqref="C1292">
    <cfRule type="expression" dxfId="186" priority="172">
      <formula>CONTR_onlyCORSIA=TRUE</formula>
    </cfRule>
  </conditionalFormatting>
  <conditionalFormatting sqref="C1269">
    <cfRule type="expression" dxfId="185" priority="190">
      <formula>CONTR_onlyCORSIA=TRUE</formula>
    </cfRule>
  </conditionalFormatting>
  <conditionalFormatting sqref="C1270">
    <cfRule type="expression" dxfId="184" priority="189">
      <formula>CONTR_onlyCORSIA=TRUE</formula>
    </cfRule>
  </conditionalFormatting>
  <conditionalFormatting sqref="C1271">
    <cfRule type="expression" dxfId="183" priority="188">
      <formula>CONTR_onlyCORSIA=TRUE</formula>
    </cfRule>
  </conditionalFormatting>
  <conditionalFormatting sqref="C1272">
    <cfRule type="expression" dxfId="182" priority="187">
      <formula>CONTR_onlyCORSIA=TRUE</formula>
    </cfRule>
  </conditionalFormatting>
  <conditionalFormatting sqref="C1273">
    <cfRule type="expression" dxfId="181" priority="186">
      <formula>CONTR_onlyCORSIA=TRUE</formula>
    </cfRule>
  </conditionalFormatting>
  <conditionalFormatting sqref="C1274">
    <cfRule type="expression" dxfId="180" priority="185">
      <formula>CONTR_onlyCORSIA=TRUE</formula>
    </cfRule>
  </conditionalFormatting>
  <conditionalFormatting sqref="C1275">
    <cfRule type="expression" dxfId="179" priority="184">
      <formula>CONTR_onlyCORSIA=TRUE</formula>
    </cfRule>
  </conditionalFormatting>
  <conditionalFormatting sqref="C1276">
    <cfRule type="expression" dxfId="178" priority="183">
      <formula>CONTR_onlyCORSIA=TRUE</formula>
    </cfRule>
  </conditionalFormatting>
  <conditionalFormatting sqref="C1277">
    <cfRule type="expression" dxfId="177" priority="182">
      <formula>CONTR_CORSIAapplied=FALSE</formula>
    </cfRule>
  </conditionalFormatting>
  <conditionalFormatting sqref="C1279">
    <cfRule type="expression" dxfId="176" priority="181">
      <formula>CONTR_onlyCORSIA=TRUE</formula>
    </cfRule>
  </conditionalFormatting>
  <conditionalFormatting sqref="C1280">
    <cfRule type="expression" dxfId="175" priority="180">
      <formula>CONTR_onlyCORSIA=TRUE</formula>
    </cfRule>
  </conditionalFormatting>
  <conditionalFormatting sqref="C1281">
    <cfRule type="expression" dxfId="174" priority="179">
      <formula>CONTR_onlyCORSIA=TRUE</formula>
    </cfRule>
  </conditionalFormatting>
  <conditionalFormatting sqref="C1282">
    <cfRule type="expression" dxfId="173" priority="178">
      <formula>CONTR_onlyCORSIA=TRUE</formula>
    </cfRule>
  </conditionalFormatting>
  <conditionalFormatting sqref="C1283">
    <cfRule type="expression" dxfId="172" priority="177">
      <formula>CONTR_onlyCORSIA=TRUE</formula>
    </cfRule>
  </conditionalFormatting>
  <conditionalFormatting sqref="C1284">
    <cfRule type="expression" dxfId="171" priority="176">
      <formula>CONTR_onlyCORSIA=TRUE</formula>
    </cfRule>
  </conditionalFormatting>
  <conditionalFormatting sqref="C1285">
    <cfRule type="expression" dxfId="170" priority="175">
      <formula>CONTR_onlyCORSIA=TRUE</formula>
    </cfRule>
  </conditionalFormatting>
  <conditionalFormatting sqref="C1287">
    <cfRule type="expression" dxfId="169" priority="174">
      <formula>CONTR_onlyCORSIA=TRUE</formula>
    </cfRule>
  </conditionalFormatting>
  <conditionalFormatting sqref="C1288">
    <cfRule type="expression" dxfId="168" priority="173">
      <formula>CONTR_onlyCORSIA=TRUE</formula>
    </cfRule>
  </conditionalFormatting>
  <conditionalFormatting sqref="C882">
    <cfRule type="expression" dxfId="167" priority="394" stopIfTrue="1">
      <formula>#REF!</formula>
    </cfRule>
  </conditionalFormatting>
  <conditionalFormatting sqref="C902">
    <cfRule type="expression" dxfId="166" priority="395" stopIfTrue="1">
      <formula>(#REF!=TRUE)</formula>
    </cfRule>
  </conditionalFormatting>
  <conditionalFormatting sqref="B957:C957 C945:C947 C958:C959">
    <cfRule type="expression" dxfId="165" priority="396" stopIfTrue="1">
      <formula>(#REF!=TRUE)</formula>
    </cfRule>
  </conditionalFormatting>
  <conditionalFormatting sqref="C1125:C1126">
    <cfRule type="expression" dxfId="164" priority="410" stopIfTrue="1">
      <formula>(#REF!=TRUE)</formula>
    </cfRule>
  </conditionalFormatting>
  <conditionalFormatting sqref="C1314">
    <cfRule type="expression" dxfId="163" priority="169">
      <formula>CONTR_onlyCORSIA=TRUE</formula>
    </cfRule>
  </conditionalFormatting>
  <conditionalFormatting sqref="C1316">
    <cfRule type="expression" dxfId="162" priority="168">
      <formula>CONTR_onlyCORSIA=TRUE</formula>
    </cfRule>
  </conditionalFormatting>
  <conditionalFormatting sqref="C1317">
    <cfRule type="expression" dxfId="161" priority="167" stopIfTrue="1">
      <formula>(#REF!=TRUE)</formula>
    </cfRule>
  </conditionalFormatting>
  <conditionalFormatting sqref="B1355">
    <cfRule type="expression" dxfId="160" priority="164">
      <formula>CONTR_onlyCORSIA=TRUE</formula>
    </cfRule>
  </conditionalFormatting>
  <conditionalFormatting sqref="B1356">
    <cfRule type="expression" dxfId="159" priority="163">
      <formula>CONTR_onlyCORSIA=TRUE</formula>
    </cfRule>
  </conditionalFormatting>
  <conditionalFormatting sqref="B1357">
    <cfRule type="expression" dxfId="158" priority="162">
      <formula>CONTR_onlyCORSIA=TRUE</formula>
    </cfRule>
  </conditionalFormatting>
  <conditionalFormatting sqref="B1358">
    <cfRule type="expression" dxfId="157" priority="161">
      <formula>CONTR_onlyCORSIA=TRUE</formula>
    </cfRule>
  </conditionalFormatting>
  <conditionalFormatting sqref="B1359">
    <cfRule type="expression" dxfId="156" priority="160">
      <formula>CONTR_onlyCORSIA=TRUE</formula>
    </cfRule>
  </conditionalFormatting>
  <conditionalFormatting sqref="B1360">
    <cfRule type="expression" dxfId="155" priority="159">
      <formula>CONTR_onlyCORSIA=TRUE</formula>
    </cfRule>
  </conditionalFormatting>
  <conditionalFormatting sqref="B1361">
    <cfRule type="expression" dxfId="154" priority="158">
      <formula>CONTR_onlyCORSIA=TRUE</formula>
    </cfRule>
  </conditionalFormatting>
  <conditionalFormatting sqref="B1362">
    <cfRule type="expression" dxfId="153" priority="157">
      <formula>CONTR_onlyCORSIA=TRUE</formula>
    </cfRule>
  </conditionalFormatting>
  <conditionalFormatting sqref="B1363">
    <cfRule type="expression" dxfId="152" priority="156">
      <formula>CONTR_onlyCORSIA=TRUE</formula>
    </cfRule>
  </conditionalFormatting>
  <conditionalFormatting sqref="B1364">
    <cfRule type="expression" dxfId="151" priority="155">
      <formula>CONTR_onlyCORSIA=TRUE</formula>
    </cfRule>
  </conditionalFormatting>
  <conditionalFormatting sqref="B1366">
    <cfRule type="expression" dxfId="150" priority="154">
      <formula>CONTR_onlyCORSIA=TRUE</formula>
    </cfRule>
  </conditionalFormatting>
  <conditionalFormatting sqref="B1367">
    <cfRule type="expression" dxfId="149" priority="153">
      <formula>CONTR_onlyCORSIA=TRUE</formula>
    </cfRule>
  </conditionalFormatting>
  <conditionalFormatting sqref="B1368">
    <cfRule type="expression" dxfId="148" priority="152">
      <formula>CONTR_onlyCORSIA=TRUE</formula>
    </cfRule>
  </conditionalFormatting>
  <conditionalFormatting sqref="B1369">
    <cfRule type="expression" dxfId="147" priority="151">
      <formula>CONTR_onlyCORSIA=TRUE</formula>
    </cfRule>
  </conditionalFormatting>
  <conditionalFormatting sqref="B1370">
    <cfRule type="expression" dxfId="146" priority="150">
      <formula>CONTR_onlyCORSIA=TRUE</formula>
    </cfRule>
  </conditionalFormatting>
  <conditionalFormatting sqref="B1371">
    <cfRule type="expression" dxfId="145" priority="149">
      <formula>CONTR_onlyCORSIA=TRUE</formula>
    </cfRule>
  </conditionalFormatting>
  <conditionalFormatting sqref="B1372">
    <cfRule type="expression" dxfId="144" priority="148">
      <formula>CONTR_onlyCORSIA=TRUE</formula>
    </cfRule>
  </conditionalFormatting>
  <conditionalFormatting sqref="B1373">
    <cfRule type="expression" dxfId="143" priority="147">
      <formula>CONTR_onlyCORSIA=TRUE</formula>
    </cfRule>
  </conditionalFormatting>
  <conditionalFormatting sqref="B1374">
    <cfRule type="expression" dxfId="142" priority="146">
      <formula>CONTR_onlyCORSIA=TRUE</formula>
    </cfRule>
  </conditionalFormatting>
  <conditionalFormatting sqref="B1375">
    <cfRule type="expression" dxfId="141" priority="145">
      <formula>CONTR_onlyCORSIA=TRUE</formula>
    </cfRule>
  </conditionalFormatting>
  <conditionalFormatting sqref="B1376">
    <cfRule type="expression" dxfId="140" priority="144">
      <formula>CONTR_onlyCORSIA=TRUE</formula>
    </cfRule>
  </conditionalFormatting>
  <conditionalFormatting sqref="B1377">
    <cfRule type="expression" dxfId="139" priority="143">
      <formula>CONTR_onlyCORSIA=TRUE</formula>
    </cfRule>
  </conditionalFormatting>
  <conditionalFormatting sqref="B1378">
    <cfRule type="expression" dxfId="138" priority="142">
      <formula>CONTR_onlyCORSIA=TRUE</formula>
    </cfRule>
  </conditionalFormatting>
  <conditionalFormatting sqref="B1379">
    <cfRule type="expression" dxfId="137" priority="141">
      <formula>CONTR_onlyCORSIA=TRUE</formula>
    </cfRule>
  </conditionalFormatting>
  <conditionalFormatting sqref="B1380">
    <cfRule type="expression" dxfId="136" priority="140">
      <formula>CONTR_onlyCORSIA=TRUE</formula>
    </cfRule>
  </conditionalFormatting>
  <conditionalFormatting sqref="B1381">
    <cfRule type="expression" dxfId="135" priority="139">
      <formula>CONTR_onlyCORSIA=TRUE</formula>
    </cfRule>
  </conditionalFormatting>
  <conditionalFormatting sqref="B1382">
    <cfRule type="expression" dxfId="134" priority="138">
      <formula>CONTR_onlyCORSIA=TRUE</formula>
    </cfRule>
  </conditionalFormatting>
  <conditionalFormatting sqref="B1383">
    <cfRule type="expression" dxfId="133" priority="137">
      <formula>CONTR_onlyCORSIA=TRUE</formula>
    </cfRule>
  </conditionalFormatting>
  <conditionalFormatting sqref="B1384">
    <cfRule type="expression" dxfId="132" priority="136">
      <formula>CONTR_onlyCORSIA=TRUE</formula>
    </cfRule>
  </conditionalFormatting>
  <conditionalFormatting sqref="B1386">
    <cfRule type="expression" dxfId="131" priority="134">
      <formula>CONTR_onlyCORSIA=TRUE</formula>
    </cfRule>
  </conditionalFormatting>
  <conditionalFormatting sqref="B1387">
    <cfRule type="expression" dxfId="130" priority="133">
      <formula>CONTR_onlyCORSIA=TRUE</formula>
    </cfRule>
  </conditionalFormatting>
  <conditionalFormatting sqref="B1388">
    <cfRule type="expression" dxfId="129" priority="132">
      <formula>CONTR_onlyCORSIA=TRUE</formula>
    </cfRule>
  </conditionalFormatting>
  <conditionalFormatting sqref="B1389">
    <cfRule type="expression" dxfId="128" priority="131">
      <formula>CONTR_onlyCORSIA=TRUE</formula>
    </cfRule>
  </conditionalFormatting>
  <conditionalFormatting sqref="B1390">
    <cfRule type="expression" dxfId="127" priority="130">
      <formula>CONTR_onlyCORSIA=TRUE</formula>
    </cfRule>
  </conditionalFormatting>
  <conditionalFormatting sqref="B1391">
    <cfRule type="expression" dxfId="126" priority="129">
      <formula>CONTR_onlyCORSIA=TRUE</formula>
    </cfRule>
  </conditionalFormatting>
  <conditionalFormatting sqref="B1393">
    <cfRule type="expression" dxfId="125" priority="127">
      <formula>CONTR_onlyCORSIA=TRUE</formula>
    </cfRule>
  </conditionalFormatting>
  <conditionalFormatting sqref="B1394">
    <cfRule type="expression" dxfId="124" priority="126">
      <formula>CONTR_onlyCORSIA=TRUE</formula>
    </cfRule>
  </conditionalFormatting>
  <conditionalFormatting sqref="B1395">
    <cfRule type="expression" dxfId="123" priority="125">
      <formula>CONTR_onlyCORSIA=TRUE</formula>
    </cfRule>
  </conditionalFormatting>
  <conditionalFormatting sqref="C1353">
    <cfRule type="expression" dxfId="122" priority="124">
      <formula>CONTR_onlyCORSIA=TRUE</formula>
    </cfRule>
  </conditionalFormatting>
  <conditionalFormatting sqref="C1355">
    <cfRule type="expression" dxfId="121" priority="123">
      <formula>CONTR_onlyCORSIA=TRUE</formula>
    </cfRule>
  </conditionalFormatting>
  <conditionalFormatting sqref="C1356">
    <cfRule type="expression" dxfId="120" priority="122">
      <formula>CONTR_onlyCORSIA=TRUE</formula>
    </cfRule>
  </conditionalFormatting>
  <conditionalFormatting sqref="C1357">
    <cfRule type="expression" dxfId="119" priority="121">
      <formula>CONTR_onlyCORSIA=TRUE</formula>
    </cfRule>
  </conditionalFormatting>
  <conditionalFormatting sqref="C1358">
    <cfRule type="expression" dxfId="118" priority="120">
      <formula>CONTR_onlyCORSIA=TRUE</formula>
    </cfRule>
  </conditionalFormatting>
  <conditionalFormatting sqref="C1359">
    <cfRule type="expression" dxfId="117" priority="119">
      <formula>CONTR_onlyCORSIA=TRUE</formula>
    </cfRule>
  </conditionalFormatting>
  <conditionalFormatting sqref="C1360">
    <cfRule type="expression" dxfId="116" priority="118">
      <formula>CONTR_onlyCORSIA=TRUE</formula>
    </cfRule>
  </conditionalFormatting>
  <conditionalFormatting sqref="C1361">
    <cfRule type="expression" dxfId="115" priority="117">
      <formula>CONTR_onlyCORSIA=TRUE</formula>
    </cfRule>
  </conditionalFormatting>
  <conditionalFormatting sqref="C1362">
    <cfRule type="expression" dxfId="114" priority="116">
      <formula>CONTR_onlyCORSIA=TRUE</formula>
    </cfRule>
  </conditionalFormatting>
  <conditionalFormatting sqref="C1363">
    <cfRule type="expression" dxfId="113" priority="115">
      <formula>CONTR_onlyCORSIA=TRUE</formula>
    </cfRule>
  </conditionalFormatting>
  <conditionalFormatting sqref="C1364">
    <cfRule type="expression" dxfId="112" priority="114">
      <formula>CONTR_onlyCORSIA=TRUE</formula>
    </cfRule>
  </conditionalFormatting>
  <conditionalFormatting sqref="C1366">
    <cfRule type="expression" dxfId="111" priority="113">
      <formula>CONTR_onlyCORSIA=TRUE</formula>
    </cfRule>
  </conditionalFormatting>
  <conditionalFormatting sqref="C1367">
    <cfRule type="expression" dxfId="110" priority="112">
      <formula>CONTR_onlyCORSIA=TRUE</formula>
    </cfRule>
  </conditionalFormatting>
  <conditionalFormatting sqref="C1368">
    <cfRule type="expression" dxfId="109" priority="111">
      <formula>CONTR_onlyCORSIA=TRUE</formula>
    </cfRule>
  </conditionalFormatting>
  <conditionalFormatting sqref="C1369">
    <cfRule type="expression" dxfId="108" priority="110">
      <formula>CONTR_onlyCORSIA=TRUE</formula>
    </cfRule>
  </conditionalFormatting>
  <conditionalFormatting sqref="C1370">
    <cfRule type="expression" dxfId="107" priority="109">
      <formula>CONTR_onlyCORSIA=TRUE</formula>
    </cfRule>
  </conditionalFormatting>
  <conditionalFormatting sqref="C1371">
    <cfRule type="expression" dxfId="106" priority="108">
      <formula>CONTR_onlyCORSIA=TRUE</formula>
    </cfRule>
  </conditionalFormatting>
  <conditionalFormatting sqref="C1372">
    <cfRule type="expression" dxfId="105" priority="107">
      <formula>CONTR_onlyCORSIA=TRUE</formula>
    </cfRule>
  </conditionalFormatting>
  <conditionalFormatting sqref="C1373">
    <cfRule type="expression" dxfId="104" priority="106">
      <formula>CONTR_onlyCORSIA=TRUE</formula>
    </cfRule>
  </conditionalFormatting>
  <conditionalFormatting sqref="C1374">
    <cfRule type="expression" dxfId="103" priority="105">
      <formula>CONTR_onlyCORSIA=TRUE</formula>
    </cfRule>
  </conditionalFormatting>
  <conditionalFormatting sqref="C1375">
    <cfRule type="expression" dxfId="102" priority="104">
      <formula>CONTR_onlyCORSIA=TRUE</formula>
    </cfRule>
  </conditionalFormatting>
  <conditionalFormatting sqref="C1376">
    <cfRule type="expression" dxfId="101" priority="103">
      <formula>CONTR_onlyCORSIA=TRUE</formula>
    </cfRule>
  </conditionalFormatting>
  <conditionalFormatting sqref="C1377">
    <cfRule type="expression" dxfId="100" priority="102">
      <formula>CONTR_onlyCORSIA=TRUE</formula>
    </cfRule>
  </conditionalFormatting>
  <conditionalFormatting sqref="C1378">
    <cfRule type="expression" dxfId="99" priority="101">
      <formula>CONTR_onlyCORSIA=TRUE</formula>
    </cfRule>
  </conditionalFormatting>
  <conditionalFormatting sqref="C1379">
    <cfRule type="expression" dxfId="98" priority="100">
      <formula>CONTR_onlyCORSIA=TRUE</formula>
    </cfRule>
  </conditionalFormatting>
  <conditionalFormatting sqref="C1380">
    <cfRule type="expression" dxfId="97" priority="99">
      <formula>CONTR_onlyCORSIA=TRUE</formula>
    </cfRule>
  </conditionalFormatting>
  <conditionalFormatting sqref="C1381">
    <cfRule type="expression" dxfId="96" priority="98">
      <formula>CONTR_onlyCORSIA=TRUE</formula>
    </cfRule>
  </conditionalFormatting>
  <conditionalFormatting sqref="C1382">
    <cfRule type="expression" dxfId="95" priority="97">
      <formula>CONTR_onlyCORSIA=TRUE</formula>
    </cfRule>
  </conditionalFormatting>
  <conditionalFormatting sqref="C1383">
    <cfRule type="expression" dxfId="94" priority="96">
      <formula>CONTR_onlyCORSIA=TRUE</formula>
    </cfRule>
  </conditionalFormatting>
  <conditionalFormatting sqref="C1384">
    <cfRule type="expression" dxfId="93" priority="95">
      <formula>CONTR_onlyCORSIA=TRUE</formula>
    </cfRule>
  </conditionalFormatting>
  <conditionalFormatting sqref="C1385">
    <cfRule type="expression" dxfId="92" priority="94">
      <formula>CONTR_onlyCORSIA=TRUE</formula>
    </cfRule>
  </conditionalFormatting>
  <conditionalFormatting sqref="C1386">
    <cfRule type="expression" dxfId="91" priority="93">
      <formula>CONTR_onlyCORSIA=TRUE</formula>
    </cfRule>
  </conditionalFormatting>
  <conditionalFormatting sqref="C1387">
    <cfRule type="expression" dxfId="90" priority="92">
      <formula>CONTR_onlyCORSIA=TRUE</formula>
    </cfRule>
  </conditionalFormatting>
  <conditionalFormatting sqref="C1388">
    <cfRule type="expression" dxfId="89" priority="91">
      <formula>CONTR_onlyCORSIA=TRUE</formula>
    </cfRule>
  </conditionalFormatting>
  <conditionalFormatting sqref="C1389">
    <cfRule type="expression" dxfId="88" priority="90">
      <formula>CONTR_onlyCORSIA=TRUE</formula>
    </cfRule>
  </conditionalFormatting>
  <conditionalFormatting sqref="C1390">
    <cfRule type="expression" dxfId="87" priority="89">
      <formula>CONTR_onlyCORSIA=TRUE</formula>
    </cfRule>
  </conditionalFormatting>
  <conditionalFormatting sqref="C1391">
    <cfRule type="expression" dxfId="86" priority="88">
      <formula>CONTR_onlyCORSIA=TRUE</formula>
    </cfRule>
  </conditionalFormatting>
  <conditionalFormatting sqref="C1392">
    <cfRule type="expression" dxfId="85" priority="87">
      <formula>CONTR_onlyCORSIA=TRUE</formula>
    </cfRule>
  </conditionalFormatting>
  <conditionalFormatting sqref="C1393">
    <cfRule type="expression" dxfId="84" priority="86">
      <formula>CONTR_onlyCORSIA=TRUE</formula>
    </cfRule>
  </conditionalFormatting>
  <conditionalFormatting sqref="C1394">
    <cfRule type="expression" dxfId="83" priority="85">
      <formula>CONTR_onlyCORSIA=TRUE</formula>
    </cfRule>
  </conditionalFormatting>
  <conditionalFormatting sqref="C1395">
    <cfRule type="expression" dxfId="82" priority="84">
      <formula>CONTR_onlyCORSIA=TRUE</formula>
    </cfRule>
  </conditionalFormatting>
  <conditionalFormatting sqref="B882">
    <cfRule type="expression" dxfId="81" priority="83" stopIfTrue="1">
      <formula>#REF!</formula>
    </cfRule>
  </conditionalFormatting>
  <conditionalFormatting sqref="B902">
    <cfRule type="expression" dxfId="80" priority="82" stopIfTrue="1">
      <formula>(#REF!=TRUE)</formula>
    </cfRule>
  </conditionalFormatting>
  <conditionalFormatting sqref="B1263">
    <cfRule type="expression" dxfId="79" priority="81">
      <formula>CONTR_onlyCORSIA=TRUE</formula>
    </cfRule>
  </conditionalFormatting>
  <conditionalFormatting sqref="B1264">
    <cfRule type="expression" dxfId="78" priority="80">
      <formula>CONTR_onlyCORSIA=TRUE</formula>
    </cfRule>
  </conditionalFormatting>
  <conditionalFormatting sqref="B1265">
    <cfRule type="expression" dxfId="77" priority="79">
      <formula>CONTR_onlyCORSIA=TRUE</formula>
    </cfRule>
  </conditionalFormatting>
  <conditionalFormatting sqref="B1266">
    <cfRule type="expression" dxfId="76" priority="78">
      <formula>CONTR_onlyCORSIA=TRUE</formula>
    </cfRule>
  </conditionalFormatting>
  <conditionalFormatting sqref="B1267">
    <cfRule type="expression" dxfId="75" priority="77">
      <formula>CONTR_onlyCORSIA=TRUE</formula>
    </cfRule>
  </conditionalFormatting>
  <conditionalFormatting sqref="B1268">
    <cfRule type="expression" dxfId="74" priority="76">
      <formula>CONTR_onlyCORSIA=TRUE</formula>
    </cfRule>
  </conditionalFormatting>
  <conditionalFormatting sqref="B1269">
    <cfRule type="expression" dxfId="73" priority="75">
      <formula>CONTR_onlyCORSIA=TRUE</formula>
    </cfRule>
  </conditionalFormatting>
  <conditionalFormatting sqref="B1270">
    <cfRule type="expression" dxfId="72" priority="74">
      <formula>CONTR_onlyCORSIA=TRUE</formula>
    </cfRule>
  </conditionalFormatting>
  <conditionalFormatting sqref="B1117">
    <cfRule type="expression" dxfId="71" priority="73">
      <formula>CONTR_onlyCORSIA=TRUE</formula>
    </cfRule>
  </conditionalFormatting>
  <conditionalFormatting sqref="B1118">
    <cfRule type="expression" dxfId="70" priority="72">
      <formula>CONTR_onlyCORSIA=TRUE</formula>
    </cfRule>
  </conditionalFormatting>
  <conditionalFormatting sqref="B1119">
    <cfRule type="expression" dxfId="69" priority="71">
      <formula>CONTR_onlyCORSIA=TRUE</formula>
    </cfRule>
  </conditionalFormatting>
  <conditionalFormatting sqref="B1120">
    <cfRule type="expression" dxfId="68" priority="70">
      <formula>CONTR_onlyCORSIA=TRUE</formula>
    </cfRule>
  </conditionalFormatting>
  <conditionalFormatting sqref="B1121">
    <cfRule type="expression" dxfId="67" priority="69">
      <formula>CONTR_onlyCORSIA=TRUE</formula>
    </cfRule>
  </conditionalFormatting>
  <conditionalFormatting sqref="B1122">
    <cfRule type="expression" dxfId="66" priority="68">
      <formula>CONTR_onlyCORSIA=TRUE</formula>
    </cfRule>
  </conditionalFormatting>
  <conditionalFormatting sqref="B1123">
    <cfRule type="expression" dxfId="65" priority="67">
      <formula>CONTR_onlyCORSIA=TRUE</formula>
    </cfRule>
  </conditionalFormatting>
  <conditionalFormatting sqref="B1124">
    <cfRule type="expression" dxfId="64" priority="66">
      <formula>CONTR_onlyCORSIA=TRUE</formula>
    </cfRule>
  </conditionalFormatting>
  <conditionalFormatting sqref="B1271">
    <cfRule type="expression" dxfId="63" priority="65">
      <formula>CONTR_onlyCORSIA=TRUE</formula>
    </cfRule>
  </conditionalFormatting>
  <conditionalFormatting sqref="B1272">
    <cfRule type="expression" dxfId="62" priority="64">
      <formula>CONTR_onlyCORSIA=TRUE</formula>
    </cfRule>
  </conditionalFormatting>
  <conditionalFormatting sqref="B1273">
    <cfRule type="expression" dxfId="61" priority="63">
      <formula>CONTR_onlyCORSIA=TRUE</formula>
    </cfRule>
  </conditionalFormatting>
  <conditionalFormatting sqref="B1274">
    <cfRule type="expression" dxfId="60" priority="62">
      <formula>CONTR_onlyCORSIA=TRUE</formula>
    </cfRule>
  </conditionalFormatting>
  <conditionalFormatting sqref="B945">
    <cfRule type="expression" dxfId="59" priority="61" stopIfTrue="1">
      <formula>($G$99=TRUE)</formula>
    </cfRule>
  </conditionalFormatting>
  <conditionalFormatting sqref="B946">
    <cfRule type="expression" dxfId="58" priority="60" stopIfTrue="1">
      <formula>($G$99=TRUE)</formula>
    </cfRule>
  </conditionalFormatting>
  <conditionalFormatting sqref="B947">
    <cfRule type="expression" dxfId="57" priority="59" stopIfTrue="1">
      <formula>($H$99=TRUE)</formula>
    </cfRule>
  </conditionalFormatting>
  <conditionalFormatting sqref="B1317">
    <cfRule type="expression" dxfId="56" priority="58" stopIfTrue="1">
      <formula>(#REF!=TRUE)</formula>
    </cfRule>
  </conditionalFormatting>
  <conditionalFormatting sqref="B958">
    <cfRule type="expression" dxfId="55" priority="57" stopIfTrue="1">
      <formula>($H$99=TRUE)</formula>
    </cfRule>
  </conditionalFormatting>
  <conditionalFormatting sqref="B959">
    <cfRule type="expression" dxfId="54" priority="56" stopIfTrue="1">
      <formula>($H$99=TRUE)</formula>
    </cfRule>
  </conditionalFormatting>
  <conditionalFormatting sqref="B1125">
    <cfRule type="expression" dxfId="53" priority="55" stopIfTrue="1">
      <formula>($I$97=TRUE)</formula>
    </cfRule>
  </conditionalFormatting>
  <conditionalFormatting sqref="B1125">
    <cfRule type="expression" dxfId="52" priority="54">
      <formula>CONTR_onlyCORSIA=TRUE</formula>
    </cfRule>
  </conditionalFormatting>
  <conditionalFormatting sqref="B1126">
    <cfRule type="expression" dxfId="51" priority="53" stopIfTrue="1">
      <formula>($I$97=TRUE)</formula>
    </cfRule>
  </conditionalFormatting>
  <conditionalFormatting sqref="B1126">
    <cfRule type="expression" dxfId="50" priority="52">
      <formula>CONTR_onlyCORSIA=TRUE</formula>
    </cfRule>
  </conditionalFormatting>
  <conditionalFormatting sqref="B1127">
    <cfRule type="expression" dxfId="49" priority="51">
      <formula>CONTR_CORSIAapplied=FALSE</formula>
    </cfRule>
  </conditionalFormatting>
  <conditionalFormatting sqref="B1128">
    <cfRule type="expression" dxfId="48" priority="50">
      <formula>CONTR_CORSIAapplied=FALSE</formula>
    </cfRule>
  </conditionalFormatting>
  <conditionalFormatting sqref="B1129">
    <cfRule type="expression" dxfId="47" priority="49">
      <formula>CONTR_CORSIAapplied=FALSE</formula>
    </cfRule>
  </conditionalFormatting>
  <conditionalFormatting sqref="B1230">
    <cfRule type="expression" dxfId="46" priority="48">
      <formula>CONTR_CORSIAapplied=FALSE</formula>
    </cfRule>
  </conditionalFormatting>
  <conditionalFormatting sqref="B1275">
    <cfRule type="expression" dxfId="45" priority="47">
      <formula>CONTR_onlyCORSIA=TRUE</formula>
    </cfRule>
  </conditionalFormatting>
  <conditionalFormatting sqref="B1276">
    <cfRule type="expression" dxfId="44" priority="46">
      <formula>CONTR_onlyCORSIA=TRUE</formula>
    </cfRule>
  </conditionalFormatting>
  <conditionalFormatting sqref="B1277">
    <cfRule type="expression" dxfId="43" priority="45">
      <formula>CONTR_CORSIAapplied=FALSE</formula>
    </cfRule>
  </conditionalFormatting>
  <conditionalFormatting sqref="B1141">
    <cfRule type="expression" dxfId="42" priority="44">
      <formula>CONTR_CORSIAapplied=FALSE</formula>
    </cfRule>
  </conditionalFormatting>
  <conditionalFormatting sqref="B1314">
    <cfRule type="expression" dxfId="41" priority="43">
      <formula>CONTR_onlyCORSIA=TRUE</formula>
    </cfRule>
  </conditionalFormatting>
  <conditionalFormatting sqref="B990">
    <cfRule type="expression" dxfId="40" priority="42" stopIfTrue="1">
      <formula>(ROUND(#REF!,0)&lt;&gt;0)</formula>
    </cfRule>
  </conditionalFormatting>
  <conditionalFormatting sqref="B1144">
    <cfRule type="expression" dxfId="39" priority="41">
      <formula>CONTR_onlyCORSIA=TRUE</formula>
    </cfRule>
  </conditionalFormatting>
  <conditionalFormatting sqref="B1316">
    <cfRule type="expression" dxfId="38" priority="40">
      <formula>CONTR_onlyCORSIA=TRUE</formula>
    </cfRule>
  </conditionalFormatting>
  <conditionalFormatting sqref="B1280">
    <cfRule type="expression" dxfId="37" priority="39">
      <formula>CONTR_onlyCORSIA=TRUE</formula>
    </cfRule>
  </conditionalFormatting>
  <conditionalFormatting sqref="B1281">
    <cfRule type="expression" dxfId="36" priority="38">
      <formula>CONTR_onlyCORSIA=TRUE</formula>
    </cfRule>
  </conditionalFormatting>
  <conditionalFormatting sqref="B1285">
    <cfRule type="expression" dxfId="35" priority="37">
      <formula>CONTR_onlyCORSIA=TRUE</formula>
    </cfRule>
  </conditionalFormatting>
  <conditionalFormatting sqref="B1287">
    <cfRule type="expression" dxfId="34" priority="36">
      <formula>CONTR_onlyCORSIA=TRUE</formula>
    </cfRule>
  </conditionalFormatting>
  <conditionalFormatting sqref="B1288">
    <cfRule type="expression" dxfId="33" priority="35">
      <formula>CONTR_onlyCORSIA=TRUE</formula>
    </cfRule>
  </conditionalFormatting>
  <conditionalFormatting sqref="B1282">
    <cfRule type="expression" dxfId="32" priority="34">
      <formula>CONTR_onlyCORSIA=TRUE</formula>
    </cfRule>
  </conditionalFormatting>
  <conditionalFormatting sqref="B1283">
    <cfRule type="expression" dxfId="31" priority="33">
      <formula>CONTR_onlyCORSIA=TRUE</formula>
    </cfRule>
  </conditionalFormatting>
  <conditionalFormatting sqref="B1284">
    <cfRule type="expression" dxfId="30" priority="32">
      <formula>CONTR_onlyCORSIA=TRUE</formula>
    </cfRule>
  </conditionalFormatting>
  <conditionalFormatting sqref="B1292">
    <cfRule type="expression" dxfId="29" priority="31">
      <formula>CONTR_onlyCORSIA=TRUE</formula>
    </cfRule>
  </conditionalFormatting>
  <conditionalFormatting sqref="B1158">
    <cfRule type="expression" dxfId="28" priority="30">
      <formula>CONTR_CORSIAapplied=FALSE</formula>
    </cfRule>
  </conditionalFormatting>
  <conditionalFormatting sqref="B1159">
    <cfRule type="expression" dxfId="27" priority="29">
      <formula>CONTR_CORSIAapplied=FALSE</formula>
    </cfRule>
  </conditionalFormatting>
  <conditionalFormatting sqref="B1160">
    <cfRule type="expression" dxfId="26" priority="28">
      <formula>CONTR_CORSIAapplied=FALSE</formula>
    </cfRule>
  </conditionalFormatting>
  <conditionalFormatting sqref="B1385">
    <cfRule type="expression" dxfId="25" priority="27">
      <formula>CONTR_CORSIAapplied=FALSE</formula>
    </cfRule>
  </conditionalFormatting>
  <conditionalFormatting sqref="B1161">
    <cfRule type="expression" dxfId="24" priority="26">
      <formula>CONTR_CORSIAapplied=FALSE</formula>
    </cfRule>
  </conditionalFormatting>
  <conditionalFormatting sqref="B1164">
    <cfRule type="expression" dxfId="23" priority="24">
      <formula>CONTR_CORSIAapplied=FALSE</formula>
    </cfRule>
  </conditionalFormatting>
  <conditionalFormatting sqref="B1162">
    <cfRule type="expression" dxfId="22" priority="23">
      <formula>CONTR_CORSIAapplied=FALSE</formula>
    </cfRule>
  </conditionalFormatting>
  <conditionalFormatting sqref="B1163">
    <cfRule type="expression" dxfId="21" priority="22">
      <formula>CONTR_CORSIAapplied=FALSE</formula>
    </cfRule>
  </conditionalFormatting>
  <conditionalFormatting sqref="B1167">
    <cfRule type="expression" dxfId="20" priority="21">
      <formula>CONTR_CORSIAapplied=FALSE</formula>
    </cfRule>
  </conditionalFormatting>
  <conditionalFormatting sqref="B1168">
    <cfRule type="expression" dxfId="19" priority="20">
      <formula>CONTR_CORSIAapplied=FALSE</formula>
    </cfRule>
  </conditionalFormatting>
  <conditionalFormatting sqref="B1169">
    <cfRule type="expression" dxfId="18" priority="19">
      <formula>CONTR_CORSIAapplied=FALSE</formula>
    </cfRule>
  </conditionalFormatting>
  <conditionalFormatting sqref="B1170">
    <cfRule type="expression" dxfId="17" priority="18">
      <formula>CONTR_CORSIAapplied=FALSE</formula>
    </cfRule>
  </conditionalFormatting>
  <conditionalFormatting sqref="B1171">
    <cfRule type="expression" dxfId="16" priority="17">
      <formula>CONTR_CORSIAapplied=FALSE</formula>
    </cfRule>
  </conditionalFormatting>
  <conditionalFormatting sqref="B1166">
    <cfRule type="expression" dxfId="15" priority="16">
      <formula>CONTR_CORSIAapplied=FALSE</formula>
    </cfRule>
  </conditionalFormatting>
  <conditionalFormatting sqref="B1172">
    <cfRule type="expression" dxfId="14" priority="15">
      <formula>CONTR_CORSIAapplied=FALSE</formula>
    </cfRule>
  </conditionalFormatting>
  <conditionalFormatting sqref="B1173">
    <cfRule type="expression" dxfId="13" priority="14">
      <formula>CONTR_CORSIAapplied=FALSE</formula>
    </cfRule>
  </conditionalFormatting>
  <conditionalFormatting sqref="B1181">
    <cfRule type="expression" dxfId="12" priority="13">
      <formula>CONTR_CORSIAapplied=FALSE</formula>
    </cfRule>
  </conditionalFormatting>
  <conditionalFormatting sqref="B1182">
    <cfRule type="expression" dxfId="11" priority="12">
      <formula>CONTR_CORSIAapplied=FALSE</formula>
    </cfRule>
  </conditionalFormatting>
  <conditionalFormatting sqref="B1392">
    <cfRule type="expression" dxfId="10" priority="11">
      <formula>CONTR_onlyCORSIA=TRUE</formula>
    </cfRule>
  </conditionalFormatting>
  <conditionalFormatting sqref="B1184">
    <cfRule type="expression" dxfId="9" priority="10">
      <formula>CONTR_CORSIAapplied=FALSE</formula>
    </cfRule>
  </conditionalFormatting>
  <conditionalFormatting sqref="B1185">
    <cfRule type="expression" dxfId="8" priority="9">
      <formula>CONTR_CORSIAapplied=FALSE</formula>
    </cfRule>
  </conditionalFormatting>
  <conditionalFormatting sqref="B1186">
    <cfRule type="expression" dxfId="7" priority="8">
      <formula>CONTR_CORSIAapplied=FALSE</formula>
    </cfRule>
  </conditionalFormatting>
  <conditionalFormatting sqref="B1187">
    <cfRule type="expression" dxfId="6" priority="7">
      <formula>CONTR_CORSIAapplied=FALSE</formula>
    </cfRule>
  </conditionalFormatting>
  <conditionalFormatting sqref="B1188">
    <cfRule type="expression" dxfId="5" priority="6">
      <formula>CONTR_CORSIAapplied=FALSE</formula>
    </cfRule>
  </conditionalFormatting>
  <conditionalFormatting sqref="B1189">
    <cfRule type="expression" dxfId="4" priority="5">
      <formula>CONTR_CORSIAapplied=FALSE</formula>
    </cfRule>
  </conditionalFormatting>
  <conditionalFormatting sqref="B1190">
    <cfRule type="expression" dxfId="3" priority="4">
      <formula>CONTR_CORSIAapplied=FALSE</formula>
    </cfRule>
  </conditionalFormatting>
  <conditionalFormatting sqref="B1191">
    <cfRule type="expression" dxfId="2" priority="3">
      <formula>CONTR_CORSIAapplied=FALSE</formula>
    </cfRule>
  </conditionalFormatting>
  <conditionalFormatting sqref="B1192">
    <cfRule type="expression" dxfId="1" priority="2">
      <formula>CONTR_CORSIAapplied=FALSE</formula>
    </cfRule>
  </conditionalFormatting>
  <conditionalFormatting sqref="B1193">
    <cfRule type="expression" dxfId="0" priority="1">
      <formula>CONTR_CORSIAapplied=FALSE</formula>
    </cfRule>
  </conditionalFormatting>
  <hyperlinks>
    <hyperlink ref="C36" r:id="rId1"/>
    <hyperlink ref="C38" r:id="rId2"/>
    <hyperlink ref="B1320" r:id="rId3"/>
    <hyperlink ref="B1296" r:id="rId4"/>
    <hyperlink ref="B1251" r:id="rId5"/>
    <hyperlink ref="B1322" r:id="rId6"/>
  </hyperlinks>
  <pageMargins left="0.7" right="0.7" top="0.78740157499999996" bottom="0.78740157499999996" header="0.3" footer="0.3"/>
  <pageSetup paperSize="132" orientation="portrait" r:id="rId7"/>
  <headerFooter>
    <oddHeader>&amp;L&amp;F, &amp;A&amp;R&amp;D, &amp;T</oddHeader>
    <oddFooter>&amp;C&amp;P / &amp;N</oddFooter>
  </headerFooter>
  <legacy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pageSetUpPr fitToPage="1"/>
  </sheetPr>
  <dimension ref="A1:E104"/>
  <sheetViews>
    <sheetView zoomScale="115" zoomScaleNormal="115" workbookViewId="0">
      <selection activeCell="F8" sqref="F8"/>
    </sheetView>
  </sheetViews>
  <sheetFormatPr defaultColWidth="11.44140625" defaultRowHeight="13.2" x14ac:dyDescent="0.25"/>
  <cols>
    <col min="1" max="1" width="17.109375" style="5" customWidth="1"/>
    <col min="2" max="2" width="34.6640625" style="5" customWidth="1"/>
    <col min="3" max="3" width="15.109375" style="5" customWidth="1"/>
    <col min="4" max="16384" width="11.44140625" style="5"/>
  </cols>
  <sheetData>
    <row r="1" spans="1:5" ht="13.8" thickBot="1" x14ac:dyDescent="0.3">
      <c r="A1" s="29" t="s">
        <v>35</v>
      </c>
    </row>
    <row r="2" spans="1:5" ht="13.8" thickBot="1" x14ac:dyDescent="0.3">
      <c r="A2" s="43" t="s">
        <v>36</v>
      </c>
      <c r="B2" s="44" t="s">
        <v>1486</v>
      </c>
    </row>
    <row r="3" spans="1:5" ht="13.8" thickBot="1" x14ac:dyDescent="0.3">
      <c r="A3" s="45" t="s">
        <v>34</v>
      </c>
      <c r="B3" s="46">
        <v>45316</v>
      </c>
      <c r="C3" s="47" t="str">
        <f>IF(ISNUMBER(MATCH(B3,A22:A42,0)),VLOOKUP(B3,A22:B42,2,FALSE),"---")</f>
        <v>AER EU &amp; CH ETS &amp; CORSIA_PL_pl_250124.xls</v>
      </c>
      <c r="D3" s="48"/>
      <c r="E3" s="49"/>
    </row>
    <row r="4" spans="1:5" x14ac:dyDescent="0.25">
      <c r="A4" s="50" t="s">
        <v>47</v>
      </c>
      <c r="B4" s="51" t="s">
        <v>2119</v>
      </c>
    </row>
    <row r="5" spans="1:5" ht="13.8" thickBot="1" x14ac:dyDescent="0.3">
      <c r="A5" s="52" t="s">
        <v>38</v>
      </c>
      <c r="B5" s="53" t="s">
        <v>2248</v>
      </c>
    </row>
    <row r="7" spans="1:5" x14ac:dyDescent="0.25">
      <c r="A7" s="54" t="s">
        <v>37</v>
      </c>
    </row>
    <row r="8" spans="1:5" x14ac:dyDescent="0.25">
      <c r="A8" s="6" t="s">
        <v>43</v>
      </c>
      <c r="B8" s="6"/>
      <c r="C8" s="7" t="s">
        <v>39</v>
      </c>
    </row>
    <row r="9" spans="1:5" x14ac:dyDescent="0.25">
      <c r="A9" s="6" t="s">
        <v>44</v>
      </c>
      <c r="B9" s="6"/>
      <c r="C9" s="7" t="s">
        <v>40</v>
      </c>
    </row>
    <row r="10" spans="1:5" x14ac:dyDescent="0.25">
      <c r="A10" s="6" t="s">
        <v>45</v>
      </c>
      <c r="B10" s="6"/>
      <c r="C10" s="7" t="s">
        <v>41</v>
      </c>
    </row>
    <row r="11" spans="1:5" x14ac:dyDescent="0.25">
      <c r="A11" s="6" t="s">
        <v>46</v>
      </c>
      <c r="B11" s="6"/>
      <c r="C11" s="7" t="s">
        <v>42</v>
      </c>
    </row>
    <row r="12" spans="1:5" x14ac:dyDescent="0.25">
      <c r="A12" s="6" t="s">
        <v>815</v>
      </c>
      <c r="B12" s="6"/>
      <c r="C12" s="7" t="s">
        <v>816</v>
      </c>
    </row>
    <row r="13" spans="1:5" x14ac:dyDescent="0.25">
      <c r="A13" s="6" t="s">
        <v>817</v>
      </c>
      <c r="B13" s="6"/>
      <c r="C13" s="7" t="s">
        <v>818</v>
      </c>
    </row>
    <row r="14" spans="1:5" x14ac:dyDescent="0.25">
      <c r="A14" s="6" t="s">
        <v>819</v>
      </c>
      <c r="B14" s="6"/>
      <c r="C14" s="7" t="s">
        <v>820</v>
      </c>
    </row>
    <row r="15" spans="1:5" x14ac:dyDescent="0.25">
      <c r="A15" s="66" t="s">
        <v>979</v>
      </c>
      <c r="B15" s="6"/>
      <c r="C15" s="67" t="s">
        <v>980</v>
      </c>
    </row>
    <row r="16" spans="1:5" x14ac:dyDescent="0.25">
      <c r="A16" s="66" t="s">
        <v>981</v>
      </c>
      <c r="B16" s="6"/>
      <c r="C16" s="67" t="s">
        <v>982</v>
      </c>
    </row>
    <row r="17" spans="1:4" x14ac:dyDescent="0.25">
      <c r="A17" s="66" t="s">
        <v>983</v>
      </c>
      <c r="B17" s="6"/>
      <c r="C17" s="67" t="s">
        <v>984</v>
      </c>
    </row>
    <row r="18" spans="1:4" x14ac:dyDescent="0.25">
      <c r="A18" s="66" t="s">
        <v>1217</v>
      </c>
      <c r="B18" s="6"/>
      <c r="C18" s="67" t="s">
        <v>1218</v>
      </c>
    </row>
    <row r="19" spans="1:4" x14ac:dyDescent="0.25">
      <c r="A19" s="66" t="s">
        <v>1486</v>
      </c>
      <c r="B19" s="6"/>
      <c r="C19" s="67" t="s">
        <v>1487</v>
      </c>
    </row>
    <row r="20" spans="1:4" x14ac:dyDescent="0.25">
      <c r="A20" s="15"/>
    </row>
    <row r="21" spans="1:4" x14ac:dyDescent="0.25">
      <c r="A21" s="29" t="s">
        <v>145</v>
      </c>
      <c r="B21" s="29" t="s">
        <v>95</v>
      </c>
      <c r="C21" s="29" t="s">
        <v>781</v>
      </c>
    </row>
    <row r="22" spans="1:4" x14ac:dyDescent="0.25">
      <c r="A22" s="55">
        <v>41233</v>
      </c>
      <c r="B22" s="56" t="s">
        <v>1327</v>
      </c>
      <c r="C22" s="68" t="s">
        <v>1159</v>
      </c>
      <c r="D22" s="57"/>
    </row>
    <row r="23" spans="1:4" x14ac:dyDescent="0.25">
      <c r="A23" s="58">
        <v>41299</v>
      </c>
      <c r="B23" s="59" t="s">
        <v>1328</v>
      </c>
      <c r="C23" s="59" t="s">
        <v>1162</v>
      </c>
      <c r="D23" s="60"/>
    </row>
    <row r="24" spans="1:4" x14ac:dyDescent="0.25">
      <c r="A24" s="58">
        <v>41342</v>
      </c>
      <c r="B24" s="59" t="s">
        <v>1329</v>
      </c>
      <c r="C24" s="59" t="s">
        <v>1188</v>
      </c>
      <c r="D24" s="60"/>
    </row>
    <row r="25" spans="1:4" x14ac:dyDescent="0.25">
      <c r="A25" s="58">
        <v>41355</v>
      </c>
      <c r="B25" s="59" t="s">
        <v>1330</v>
      </c>
      <c r="C25" s="64" t="s">
        <v>1198</v>
      </c>
      <c r="D25" s="60"/>
    </row>
    <row r="26" spans="1:4" x14ac:dyDescent="0.25">
      <c r="A26" s="58">
        <v>41390</v>
      </c>
      <c r="B26" s="59" t="s">
        <v>1331</v>
      </c>
      <c r="C26" s="59" t="s">
        <v>1200</v>
      </c>
      <c r="D26" s="60"/>
    </row>
    <row r="27" spans="1:4" x14ac:dyDescent="0.25">
      <c r="A27" s="58">
        <v>42332</v>
      </c>
      <c r="B27" s="59" t="s">
        <v>1332</v>
      </c>
      <c r="C27" s="64" t="s">
        <v>1211</v>
      </c>
      <c r="D27" s="60"/>
    </row>
    <row r="28" spans="1:4" x14ac:dyDescent="0.25">
      <c r="A28" s="58">
        <v>42354</v>
      </c>
      <c r="B28" s="59" t="s">
        <v>1333</v>
      </c>
      <c r="C28" s="64" t="s">
        <v>1214</v>
      </c>
      <c r="D28" s="60"/>
    </row>
    <row r="29" spans="1:4" x14ac:dyDescent="0.25">
      <c r="A29" s="58">
        <v>43633</v>
      </c>
      <c r="B29" s="59" t="str">
        <f t="shared" ref="B29:B34" si="0">IF(ISBLANK($A29),"---", VLOOKUP($B$2,$A$8:$C$19,3,0) &amp; "_" &amp; VLOOKUP($B$4,$A$45:$B$77,2,0)&amp;"_"&amp;VLOOKUP($B$5,$A$80:$B$104,2,0)&amp;"_"&amp; TEXT(DAY($A29),"0#")&amp; TEXT(MONTH($A29),"0#")&amp; TEXT(YEAR($A29)-2000,"0#")&amp;".xls")</f>
        <v>AER EU &amp; CH ETS &amp; CORSIA_PL_pl_170619.xls</v>
      </c>
      <c r="C29" s="64" t="s">
        <v>1339</v>
      </c>
      <c r="D29" s="60"/>
    </row>
    <row r="30" spans="1:4" x14ac:dyDescent="0.25">
      <c r="A30" s="58">
        <v>43756</v>
      </c>
      <c r="B30" s="59" t="str">
        <f t="shared" si="0"/>
        <v>AER EU &amp; CH ETS &amp; CORSIA_PL_pl_181019.xls</v>
      </c>
      <c r="C30" s="64" t="s">
        <v>1345</v>
      </c>
      <c r="D30" s="60"/>
    </row>
    <row r="31" spans="1:4" x14ac:dyDescent="0.25">
      <c r="A31" s="58">
        <v>43814</v>
      </c>
      <c r="B31" s="59" t="str">
        <f t="shared" si="0"/>
        <v>AER EU &amp; CH ETS &amp; CORSIA_PL_pl_151219.xls</v>
      </c>
      <c r="C31" s="64" t="s">
        <v>1464</v>
      </c>
      <c r="D31" s="60"/>
    </row>
    <row r="32" spans="1:4" x14ac:dyDescent="0.25">
      <c r="A32" s="58">
        <v>43852</v>
      </c>
      <c r="B32" s="59" t="str">
        <f t="shared" si="0"/>
        <v>AER EU &amp; CH ETS &amp; CORSIA_PL_pl_220120.xls</v>
      </c>
      <c r="C32" s="64" t="s">
        <v>1484</v>
      </c>
      <c r="D32" s="60"/>
    </row>
    <row r="33" spans="1:4" x14ac:dyDescent="0.25">
      <c r="A33" s="58">
        <v>44103</v>
      </c>
      <c r="B33" s="59" t="str">
        <f t="shared" si="0"/>
        <v>AER EU &amp; CH ETS &amp; CORSIA_PL_pl_290920.xls</v>
      </c>
      <c r="C33" s="64" t="s">
        <v>1488</v>
      </c>
      <c r="D33" s="60"/>
    </row>
    <row r="34" spans="1:4" x14ac:dyDescent="0.25">
      <c r="A34" s="58">
        <v>44153</v>
      </c>
      <c r="B34" s="59" t="str">
        <f t="shared" si="0"/>
        <v>AER EU &amp; CH ETS &amp; CORSIA_PL_pl_181120.xls</v>
      </c>
      <c r="C34" s="64" t="s">
        <v>1537</v>
      </c>
      <c r="D34" s="60"/>
    </row>
    <row r="35" spans="1:4" x14ac:dyDescent="0.25">
      <c r="A35" s="58">
        <v>44399</v>
      </c>
      <c r="B35" s="59" t="str">
        <f>IF(ISBLANK($A35),"---", VLOOKUP($B$2,$A$8:$C$19,3,0) &amp; "_" &amp; VLOOKUP($B$4,$A$45:$B$77,2,0)&amp;"_"&amp;VLOOKUP($B$5,$A$80:$B$104,2,0)&amp;"_"&amp; TEXT(DAY($A35),"0#")&amp; TEXT(MONTH($A35),"0#")&amp; TEXT(YEAR($A35)-2000,"0#")&amp;".xls")</f>
        <v>AER EU &amp; CH ETS &amp; CORSIA_PL_pl_220721.xls</v>
      </c>
      <c r="C35" s="64" t="s">
        <v>1550</v>
      </c>
      <c r="D35" s="60"/>
    </row>
    <row r="36" spans="1:4" x14ac:dyDescent="0.25">
      <c r="A36" s="58">
        <v>44601</v>
      </c>
      <c r="B36" s="59" t="str">
        <f t="shared" ref="B36:B41" si="1">IF(ISBLANK($A36),"---", VLOOKUP($B$2,$A$8:$C$19,3,0) &amp; "_" &amp; VLOOKUP($B$4,$A$45:$B$77,2,0)&amp;"_"&amp;VLOOKUP($B$5,$A$80:$B$104,2,0)&amp;"_"&amp; TEXT(DAY($A36),"0#")&amp; TEXT(MONTH($A36),"0#")&amp; TEXT(YEAR($A36)-2000,"0#")&amp;".xls")</f>
        <v>AER EU &amp; CH ETS &amp; CORSIA_PL_pl_090222.xls</v>
      </c>
      <c r="C36" s="64" t="s">
        <v>1576</v>
      </c>
      <c r="D36" s="60"/>
    </row>
    <row r="37" spans="1:4" x14ac:dyDescent="0.25">
      <c r="A37" s="58">
        <v>45243</v>
      </c>
      <c r="B37" s="59" t="str">
        <f t="shared" si="1"/>
        <v>AER EU &amp; CH ETS &amp; CORSIA_PL_pl_131123.xls</v>
      </c>
      <c r="C37" s="64" t="s">
        <v>1596</v>
      </c>
      <c r="D37" s="60"/>
    </row>
    <row r="38" spans="1:4" x14ac:dyDescent="0.25">
      <c r="A38" s="58">
        <v>45267</v>
      </c>
      <c r="B38" s="59" t="str">
        <f t="shared" si="1"/>
        <v>AER EU &amp; CH ETS &amp; CORSIA_PL_pl_071223.xls</v>
      </c>
      <c r="C38" s="64" t="s">
        <v>1694</v>
      </c>
      <c r="D38" s="60"/>
    </row>
    <row r="39" spans="1:4" x14ac:dyDescent="0.25">
      <c r="A39" s="58">
        <v>45303</v>
      </c>
      <c r="B39" s="59" t="str">
        <f t="shared" si="1"/>
        <v>AER EU &amp; CH ETS &amp; CORSIA_PL_pl_120124.xls</v>
      </c>
      <c r="C39" s="64" t="s">
        <v>2374</v>
      </c>
      <c r="D39" s="60"/>
    </row>
    <row r="40" spans="1:4" x14ac:dyDescent="0.25">
      <c r="A40" s="58">
        <v>45316</v>
      </c>
      <c r="B40" s="59" t="str">
        <f t="shared" si="1"/>
        <v>AER EU &amp; CH ETS &amp; CORSIA_PL_pl_250124.xls</v>
      </c>
      <c r="C40" s="64" t="s">
        <v>2375</v>
      </c>
      <c r="D40" s="60"/>
    </row>
    <row r="41" spans="1:4" x14ac:dyDescent="0.25">
      <c r="A41" s="58"/>
      <c r="B41" s="59" t="str">
        <f t="shared" si="1"/>
        <v>---</v>
      </c>
      <c r="C41" s="64"/>
      <c r="D41" s="60"/>
    </row>
    <row r="42" spans="1:4" x14ac:dyDescent="0.25">
      <c r="A42" s="61"/>
      <c r="B42" s="62" t="str">
        <f>IF(ISBLANK($A42),"---", VLOOKUP($B$2,$A$8:$C$19,3,0) &amp; "_" &amp; VLOOKUP($B$4,$A$45:$B$77,2,0)&amp;"_"&amp;VLOOKUP($B$5,$A$80:$B$104,2,0)&amp;"_"&amp; TEXT(DAY($A42),"0#")&amp; TEXT(MONTH($A42),"0#")&amp; TEXT(YEAR($A42)-2000,"0#")&amp;".xls")</f>
        <v>---</v>
      </c>
      <c r="C42" s="62"/>
      <c r="D42" s="63"/>
    </row>
    <row r="44" spans="1:4" x14ac:dyDescent="0.25">
      <c r="A44" s="29" t="s">
        <v>47</v>
      </c>
    </row>
    <row r="45" spans="1:4" x14ac:dyDescent="0.25">
      <c r="A45" s="41" t="s">
        <v>48</v>
      </c>
      <c r="B45" s="41" t="s">
        <v>96</v>
      </c>
    </row>
    <row r="46" spans="1:4" x14ac:dyDescent="0.25">
      <c r="A46" s="41" t="s">
        <v>821</v>
      </c>
      <c r="B46" s="41" t="s">
        <v>822</v>
      </c>
    </row>
    <row r="47" spans="1:4" x14ac:dyDescent="0.25">
      <c r="A47" s="41" t="s">
        <v>292</v>
      </c>
      <c r="B47" s="41" t="s">
        <v>97</v>
      </c>
    </row>
    <row r="48" spans="1:4" x14ac:dyDescent="0.25">
      <c r="A48" s="41" t="s">
        <v>294</v>
      </c>
      <c r="B48" s="41" t="s">
        <v>98</v>
      </c>
    </row>
    <row r="49" spans="1:2" x14ac:dyDescent="0.25">
      <c r="A49" s="41" t="s">
        <v>297</v>
      </c>
      <c r="B49" s="41" t="s">
        <v>99</v>
      </c>
    </row>
    <row r="50" spans="1:2" x14ac:dyDescent="0.25">
      <c r="A50" s="41" t="s">
        <v>463</v>
      </c>
      <c r="B50" s="41" t="s">
        <v>823</v>
      </c>
    </row>
    <row r="51" spans="1:2" x14ac:dyDescent="0.25">
      <c r="A51" s="41" t="s">
        <v>299</v>
      </c>
      <c r="B51" s="41" t="s">
        <v>100</v>
      </c>
    </row>
    <row r="52" spans="1:2" x14ac:dyDescent="0.25">
      <c r="A52" s="509" t="s">
        <v>1446</v>
      </c>
      <c r="B52" s="41" t="s">
        <v>101</v>
      </c>
    </row>
    <row r="53" spans="1:2" x14ac:dyDescent="0.25">
      <c r="A53" s="41" t="s">
        <v>304</v>
      </c>
      <c r="B53" s="41" t="s">
        <v>102</v>
      </c>
    </row>
    <row r="54" spans="1:2" x14ac:dyDescent="0.25">
      <c r="A54" s="41" t="s">
        <v>307</v>
      </c>
      <c r="B54" s="41" t="s">
        <v>103</v>
      </c>
    </row>
    <row r="55" spans="1:2" x14ac:dyDescent="0.25">
      <c r="A55" s="41" t="s">
        <v>309</v>
      </c>
      <c r="B55" s="41" t="s">
        <v>104</v>
      </c>
    </row>
    <row r="56" spans="1:2" x14ac:dyDescent="0.25">
      <c r="A56" s="41" t="s">
        <v>311</v>
      </c>
      <c r="B56" s="41" t="s">
        <v>105</v>
      </c>
    </row>
    <row r="57" spans="1:2" x14ac:dyDescent="0.25">
      <c r="A57" s="41" t="s">
        <v>314</v>
      </c>
      <c r="B57" s="41" t="s">
        <v>106</v>
      </c>
    </row>
    <row r="58" spans="1:2" x14ac:dyDescent="0.25">
      <c r="A58" s="41" t="s">
        <v>316</v>
      </c>
      <c r="B58" s="41" t="s">
        <v>107</v>
      </c>
    </row>
    <row r="59" spans="1:2" x14ac:dyDescent="0.25">
      <c r="A59" s="41" t="s">
        <v>318</v>
      </c>
      <c r="B59" s="41" t="s">
        <v>108</v>
      </c>
    </row>
    <row r="60" spans="1:2" x14ac:dyDescent="0.25">
      <c r="A60" s="41" t="s">
        <v>521</v>
      </c>
      <c r="B60" s="41" t="s">
        <v>824</v>
      </c>
    </row>
    <row r="61" spans="1:2" x14ac:dyDescent="0.25">
      <c r="A61" s="41" t="s">
        <v>320</v>
      </c>
      <c r="B61" s="41" t="s">
        <v>109</v>
      </c>
    </row>
    <row r="62" spans="1:2" x14ac:dyDescent="0.25">
      <c r="A62" s="41" t="s">
        <v>322</v>
      </c>
      <c r="B62" s="41" t="s">
        <v>110</v>
      </c>
    </row>
    <row r="63" spans="1:2" x14ac:dyDescent="0.25">
      <c r="A63" s="41" t="s">
        <v>324</v>
      </c>
      <c r="B63" s="41" t="s">
        <v>111</v>
      </c>
    </row>
    <row r="64" spans="1:2" x14ac:dyDescent="0.25">
      <c r="A64" s="41" t="s">
        <v>541</v>
      </c>
      <c r="B64" s="41" t="s">
        <v>825</v>
      </c>
    </row>
    <row r="65" spans="1:2" x14ac:dyDescent="0.25">
      <c r="A65" s="41" t="s">
        <v>326</v>
      </c>
      <c r="B65" s="41" t="s">
        <v>112</v>
      </c>
    </row>
    <row r="66" spans="1:2" x14ac:dyDescent="0.25">
      <c r="A66" s="41" t="s">
        <v>328</v>
      </c>
      <c r="B66" s="41" t="s">
        <v>113</v>
      </c>
    </row>
    <row r="67" spans="1:2" x14ac:dyDescent="0.25">
      <c r="A67" s="41" t="s">
        <v>330</v>
      </c>
      <c r="B67" s="41" t="s">
        <v>114</v>
      </c>
    </row>
    <row r="68" spans="1:2" x14ac:dyDescent="0.25">
      <c r="A68" s="41" t="s">
        <v>333</v>
      </c>
      <c r="B68" s="41" t="s">
        <v>115</v>
      </c>
    </row>
    <row r="69" spans="1:2" x14ac:dyDescent="0.25">
      <c r="A69" s="41" t="s">
        <v>577</v>
      </c>
      <c r="B69" s="41" t="s">
        <v>826</v>
      </c>
    </row>
    <row r="70" spans="1:2" x14ac:dyDescent="0.25">
      <c r="A70" s="876" t="s">
        <v>2119</v>
      </c>
      <c r="B70" s="41" t="s">
        <v>116</v>
      </c>
    </row>
    <row r="71" spans="1:2" x14ac:dyDescent="0.25">
      <c r="A71" s="41" t="s">
        <v>340</v>
      </c>
      <c r="B71" s="41" t="s">
        <v>117</v>
      </c>
    </row>
    <row r="72" spans="1:2" x14ac:dyDescent="0.25">
      <c r="A72" s="41" t="s">
        <v>343</v>
      </c>
      <c r="B72" s="41" t="s">
        <v>118</v>
      </c>
    </row>
    <row r="73" spans="1:2" x14ac:dyDescent="0.25">
      <c r="A73" s="41" t="s">
        <v>346</v>
      </c>
      <c r="B73" s="41" t="s">
        <v>119</v>
      </c>
    </row>
    <row r="74" spans="1:2" x14ac:dyDescent="0.25">
      <c r="A74" s="41" t="s">
        <v>348</v>
      </c>
      <c r="B74" s="41" t="s">
        <v>120</v>
      </c>
    </row>
    <row r="75" spans="1:2" x14ac:dyDescent="0.25">
      <c r="A75" s="41" t="s">
        <v>351</v>
      </c>
      <c r="B75" s="41" t="s">
        <v>121</v>
      </c>
    </row>
    <row r="76" spans="1:2" x14ac:dyDescent="0.25">
      <c r="A76" s="41" t="s">
        <v>353</v>
      </c>
      <c r="B76" s="41" t="s">
        <v>122</v>
      </c>
    </row>
    <row r="77" spans="1:2" x14ac:dyDescent="0.25">
      <c r="A77" s="41" t="s">
        <v>360</v>
      </c>
      <c r="B77" s="41" t="s">
        <v>123</v>
      </c>
    </row>
    <row r="79" spans="1:2" x14ac:dyDescent="0.25">
      <c r="A79" s="19" t="s">
        <v>146</v>
      </c>
    </row>
    <row r="80" spans="1:2" x14ac:dyDescent="0.25">
      <c r="A80" s="42" t="s">
        <v>49</v>
      </c>
      <c r="B80" s="42" t="s">
        <v>50</v>
      </c>
    </row>
    <row r="81" spans="1:2" x14ac:dyDescent="0.25">
      <c r="A81" s="42" t="s">
        <v>51</v>
      </c>
      <c r="B81" s="42" t="s">
        <v>52</v>
      </c>
    </row>
    <row r="82" spans="1:2" x14ac:dyDescent="0.25">
      <c r="A82" s="42" t="s">
        <v>827</v>
      </c>
      <c r="B82" s="42" t="s">
        <v>828</v>
      </c>
    </row>
    <row r="83" spans="1:2" x14ac:dyDescent="0.25">
      <c r="A83" s="42" t="s">
        <v>53</v>
      </c>
      <c r="B83" s="42" t="s">
        <v>54</v>
      </c>
    </row>
    <row r="84" spans="1:2" x14ac:dyDescent="0.25">
      <c r="A84" s="42" t="s">
        <v>55</v>
      </c>
      <c r="B84" s="42" t="s">
        <v>56</v>
      </c>
    </row>
    <row r="85" spans="1:2" x14ac:dyDescent="0.25">
      <c r="A85" s="42" t="s">
        <v>57</v>
      </c>
      <c r="B85" s="42" t="s">
        <v>58</v>
      </c>
    </row>
    <row r="86" spans="1:2" x14ac:dyDescent="0.25">
      <c r="A86" s="42" t="s">
        <v>59</v>
      </c>
      <c r="B86" s="42" t="s">
        <v>60</v>
      </c>
    </row>
    <row r="87" spans="1:2" x14ac:dyDescent="0.25">
      <c r="A87" s="42" t="s">
        <v>61</v>
      </c>
      <c r="B87" s="42" t="s">
        <v>62</v>
      </c>
    </row>
    <row r="88" spans="1:2" x14ac:dyDescent="0.25">
      <c r="A88" s="42" t="s">
        <v>63</v>
      </c>
      <c r="B88" s="42" t="s">
        <v>64</v>
      </c>
    </row>
    <row r="89" spans="1:2" x14ac:dyDescent="0.25">
      <c r="A89" s="42" t="s">
        <v>65</v>
      </c>
      <c r="B89" s="42" t="s">
        <v>66</v>
      </c>
    </row>
    <row r="90" spans="1:2" x14ac:dyDescent="0.25">
      <c r="A90" s="42" t="s">
        <v>829</v>
      </c>
      <c r="B90" s="42" t="s">
        <v>830</v>
      </c>
    </row>
    <row r="91" spans="1:2" x14ac:dyDescent="0.25">
      <c r="A91" s="42" t="s">
        <v>67</v>
      </c>
      <c r="B91" s="42" t="s">
        <v>68</v>
      </c>
    </row>
    <row r="92" spans="1:2" x14ac:dyDescent="0.25">
      <c r="A92" s="42" t="s">
        <v>69</v>
      </c>
      <c r="B92" s="42" t="s">
        <v>70</v>
      </c>
    </row>
    <row r="93" spans="1:2" x14ac:dyDescent="0.25">
      <c r="A93" s="42" t="s">
        <v>71</v>
      </c>
      <c r="B93" s="42" t="s">
        <v>72</v>
      </c>
    </row>
    <row r="94" spans="1:2" x14ac:dyDescent="0.25">
      <c r="A94" s="42" t="s">
        <v>73</v>
      </c>
      <c r="B94" s="42" t="s">
        <v>74</v>
      </c>
    </row>
    <row r="95" spans="1:2" x14ac:dyDescent="0.25">
      <c r="A95" s="42" t="s">
        <v>75</v>
      </c>
      <c r="B95" s="42" t="s">
        <v>76</v>
      </c>
    </row>
    <row r="96" spans="1:2" x14ac:dyDescent="0.25">
      <c r="A96" s="42" t="s">
        <v>831</v>
      </c>
      <c r="B96" s="42" t="s">
        <v>832</v>
      </c>
    </row>
    <row r="97" spans="1:2" x14ac:dyDescent="0.25">
      <c r="A97" s="42" t="s">
        <v>77</v>
      </c>
      <c r="B97" s="42" t="s">
        <v>78</v>
      </c>
    </row>
    <row r="98" spans="1:2" x14ac:dyDescent="0.25">
      <c r="A98" s="877" t="s">
        <v>2248</v>
      </c>
      <c r="B98" s="42" t="s">
        <v>80</v>
      </c>
    </row>
    <row r="99" spans="1:2" x14ac:dyDescent="0.25">
      <c r="A99" s="42" t="s">
        <v>83</v>
      </c>
      <c r="B99" s="42" t="s">
        <v>84</v>
      </c>
    </row>
    <row r="100" spans="1:2" x14ac:dyDescent="0.25">
      <c r="A100" s="42" t="s">
        <v>85</v>
      </c>
      <c r="B100" s="42" t="s">
        <v>86</v>
      </c>
    </row>
    <row r="101" spans="1:2" x14ac:dyDescent="0.25">
      <c r="A101" s="42" t="s">
        <v>87</v>
      </c>
      <c r="B101" s="42" t="s">
        <v>88</v>
      </c>
    </row>
    <row r="102" spans="1:2" x14ac:dyDescent="0.25">
      <c r="A102" s="42" t="s">
        <v>89</v>
      </c>
      <c r="B102" s="42" t="s">
        <v>90</v>
      </c>
    </row>
    <row r="103" spans="1:2" x14ac:dyDescent="0.25">
      <c r="A103" s="42" t="s">
        <v>91</v>
      </c>
      <c r="B103" s="42" t="s">
        <v>92</v>
      </c>
    </row>
    <row r="104" spans="1:2" x14ac:dyDescent="0.25">
      <c r="A104" s="42" t="s">
        <v>93</v>
      </c>
      <c r="B104" s="42" t="s">
        <v>94</v>
      </c>
    </row>
  </sheetData>
  <sheetProtection sheet="1" objects="1" scenarios="1" formatCells="0" formatColumns="0" formatRows="0"/>
  <phoneticPr fontId="9" type="noConversion"/>
  <dataValidations count="4">
    <dataValidation type="list" allowBlank="1" showInputMessage="1" showErrorMessage="1" sqref="B2">
      <formula1>$A$8:$A$19</formula1>
    </dataValidation>
    <dataValidation type="list" allowBlank="1" showInputMessage="1" showErrorMessage="1" sqref="B3">
      <formula1>$A$22:$A$42</formula1>
    </dataValidation>
    <dataValidation type="list" allowBlank="1" showInputMessage="1" showErrorMessage="1" sqref="B4">
      <formula1>$A$45:$A$77</formula1>
    </dataValidation>
    <dataValidation type="list" allowBlank="1" showInputMessage="1" showErrorMessage="1" sqref="B5">
      <formula1>$A$80:$A$104</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W161"/>
  <sheetViews>
    <sheetView showGridLines="0" view="pageBreakPreview" zoomScaleNormal="115" zoomScaleSheetLayoutView="100" workbookViewId="0">
      <selection activeCell="B29" sqref="B29:L29"/>
    </sheetView>
  </sheetViews>
  <sheetFormatPr defaultColWidth="11.44140625" defaultRowHeight="13.2" x14ac:dyDescent="0.25"/>
  <cols>
    <col min="1" max="1" width="5.44140625" style="13" customWidth="1"/>
    <col min="2" max="2" width="7.33203125" style="14" customWidth="1"/>
    <col min="3" max="3" width="12" style="14" customWidth="1"/>
    <col min="4" max="11" width="11.6640625" style="14" customWidth="1"/>
    <col min="12" max="12" width="11.6640625" style="15" customWidth="1"/>
    <col min="13" max="13" width="5.44140625" style="14" customWidth="1"/>
    <col min="14" max="16384" width="11.44140625" style="14"/>
  </cols>
  <sheetData>
    <row r="2" spans="1:12" ht="17.399999999999999" x14ac:dyDescent="0.25">
      <c r="B2" s="948" t="str">
        <f>Translations!$B$33</f>
        <v>WYTYCZNE I WARUNKI</v>
      </c>
      <c r="C2" s="948"/>
      <c r="D2" s="948"/>
      <c r="E2" s="948"/>
      <c r="F2" s="948"/>
      <c r="G2" s="948"/>
      <c r="H2" s="948"/>
      <c r="I2" s="948"/>
      <c r="J2" s="948"/>
    </row>
    <row r="3" spans="1:12" ht="13.2" customHeight="1" x14ac:dyDescent="0.25">
      <c r="B3" s="949"/>
      <c r="C3" s="949"/>
      <c r="D3" s="949"/>
      <c r="E3" s="949"/>
      <c r="F3" s="949"/>
      <c r="G3" s="949"/>
      <c r="H3" s="949"/>
      <c r="I3" s="949"/>
      <c r="J3" s="949"/>
      <c r="K3" s="949"/>
      <c r="L3" s="949"/>
    </row>
    <row r="4" spans="1:12" ht="13.2" customHeight="1" x14ac:dyDescent="0.25">
      <c r="A4" s="393" t="s">
        <v>1262</v>
      </c>
      <c r="B4" s="957" t="str">
        <f>Translations!$B$1049</f>
        <v>Podstawy prawne</v>
      </c>
      <c r="C4" s="889"/>
      <c r="D4" s="889"/>
      <c r="E4" s="889"/>
      <c r="F4" s="889"/>
      <c r="G4" s="889"/>
      <c r="H4" s="889"/>
      <c r="I4" s="889"/>
      <c r="J4" s="889"/>
      <c r="K4" s="889"/>
      <c r="L4" s="889"/>
    </row>
    <row r="5" spans="1:12" ht="63.45" customHeight="1" x14ac:dyDescent="0.25">
      <c r="A5" s="393">
        <v>1</v>
      </c>
      <c r="B5" s="958" t="str">
        <f>Translations!$B$1329</f>
        <v>Dyrektywa 2003/87 / WE („dyrektywa EU ETS”) nakłada na operatorów statków powietrznych objętych unijnym systemem handlu uprawnieniami do emisji (EU ETS) obowiązek monitorowania i zgłaszania emisji oraz weryfikacji raportów przez niezależnych i akredytowanych weryfikatorów. (Uwaga: Uproszczone wymagania mogą być wybierane przez operatorów statków powietrznych emitujących mniej niż 25 000 ton CO2 rocznie, związanych z pełnym zakresem EU ETS lub emitujących mniej niż 3000 ton CO2 rocznie w ramach ograniczonego zakresu. Szczegółowe informacje znajdują się w sekcji (1) (d) tego szablonu.)</v>
      </c>
      <c r="C5" s="959"/>
      <c r="D5" s="959"/>
      <c r="E5" s="959"/>
      <c r="F5" s="959"/>
      <c r="G5" s="959"/>
      <c r="H5" s="959"/>
      <c r="I5" s="959"/>
      <c r="J5" s="959"/>
      <c r="K5" s="959"/>
      <c r="L5" s="959"/>
    </row>
    <row r="6" spans="1:12" ht="13.2" customHeight="1" x14ac:dyDescent="0.25">
      <c r="A6" s="393"/>
      <c r="B6" s="922" t="str">
        <f>Translations!$B$1051</f>
        <v>Ten akt delegowany można pobrać z:</v>
      </c>
      <c r="C6" s="922"/>
      <c r="D6" s="922"/>
      <c r="E6" s="922"/>
      <c r="F6" s="922"/>
      <c r="G6" s="922"/>
      <c r="H6" s="922"/>
      <c r="I6" s="922"/>
      <c r="J6" s="922"/>
      <c r="K6" s="922"/>
      <c r="L6" s="922"/>
    </row>
    <row r="7" spans="1:12" ht="13.2" customHeight="1" x14ac:dyDescent="0.25">
      <c r="A7" s="394"/>
      <c r="B7" s="930" t="str">
        <f>Translations!B1320</f>
        <v>http://data.europa.eu/eli/dir/2003/87/2023-06-05</v>
      </c>
      <c r="C7" s="931"/>
      <c r="D7" s="931"/>
      <c r="E7" s="931"/>
      <c r="F7" s="931"/>
      <c r="G7" s="931"/>
      <c r="H7" s="931"/>
      <c r="I7" s="931"/>
      <c r="J7" s="931"/>
      <c r="K7" s="931"/>
      <c r="L7" s="931"/>
    </row>
    <row r="8" spans="1:12" ht="38.25" customHeight="1" x14ac:dyDescent="0.25">
      <c r="A8" s="393">
        <v>2</v>
      </c>
      <c r="B8" s="922" t="str">
        <f>Translations!B1053</f>
        <v>Artykuł 28c tej dyrektywy upoważnia Komisję do przyjmowania aktów delegowanych w celu uzupełnienia dyrektywy dotyczącej odpowiedniego monitorowania, raportowania i weryfikacji emisji w celu wdrożenia CORSIA („Mechanizm kompensacji i redukcji emisji CO2 dla lotnictwa międzynarodowego”).</v>
      </c>
      <c r="C8" s="922"/>
      <c r="D8" s="922"/>
      <c r="E8" s="922"/>
      <c r="F8" s="922"/>
      <c r="G8" s="922"/>
      <c r="H8" s="922"/>
      <c r="I8" s="922"/>
      <c r="J8" s="922"/>
      <c r="K8" s="922"/>
      <c r="L8" s="922"/>
    </row>
    <row r="9" spans="1:12" ht="52.95" customHeight="1" x14ac:dyDescent="0.25">
      <c r="A9" s="393"/>
      <c r="B9" s="922" t="str">
        <f>Translations!$B$1054</f>
        <v>Tym aktem delegowanym jest „Rozporządzenie delegowane Komisji (UE) 2019/1603 z 18.07.2019 uzupełniające dyrektywę 2003/87/WE Parlamentu Europejskiego i Rady w odniesieniu do środków przyjętych przez Organizację Międzynarodowego Lotnictwa Cywilnego w zakresie monitorowania, sprawozdawczości i weryfikacji emisji lotniczych w celu wdrożenia globalnego środka rynkowego". Dalej w całym szablonie określa się go jako „akt delegowany [zgodnie z art. 28c]”.</v>
      </c>
      <c r="C9" s="922"/>
      <c r="D9" s="922"/>
      <c r="E9" s="922"/>
      <c r="F9" s="922"/>
      <c r="G9" s="922"/>
      <c r="H9" s="922"/>
      <c r="I9" s="922"/>
      <c r="J9" s="922"/>
      <c r="K9" s="922"/>
      <c r="L9" s="922"/>
    </row>
    <row r="10" spans="1:12" ht="13.2" customHeight="1" x14ac:dyDescent="0.25">
      <c r="A10" s="393"/>
      <c r="B10" s="929" t="str">
        <f>Translations!$B$1055</f>
        <v>Ten akt delegowany można pobrać z:</v>
      </c>
      <c r="C10" s="889"/>
      <c r="D10" s="889"/>
      <c r="E10" s="889"/>
      <c r="F10" s="889"/>
      <c r="G10" s="889"/>
      <c r="H10" s="889"/>
      <c r="I10" s="889"/>
      <c r="J10" s="889"/>
      <c r="K10" s="889"/>
      <c r="L10" s="889"/>
    </row>
    <row r="11" spans="1:12" ht="13.2" customHeight="1" x14ac:dyDescent="0.25">
      <c r="A11" s="393"/>
      <c r="B11" s="930" t="str">
        <f>Translations!$B$1056</f>
        <v>https://eur-lex.europa.eu/eli/reg_del/2019/1603/oj</v>
      </c>
      <c r="C11" s="931"/>
      <c r="D11" s="931"/>
      <c r="E11" s="931"/>
      <c r="F11" s="931"/>
      <c r="G11" s="931"/>
      <c r="H11" s="931"/>
      <c r="I11" s="931"/>
      <c r="J11" s="931"/>
      <c r="K11" s="931"/>
      <c r="L11" s="931"/>
    </row>
    <row r="12" spans="1:12" ht="26.4" customHeight="1" x14ac:dyDescent="0.25">
      <c r="A12" s="393">
        <v>3</v>
      </c>
      <c r="B12" s="922" t="str">
        <f>Translations!$B$1297</f>
        <v>Rozporządzenie w sprawie monitorowania i raportowania (rozporządzenie Komisji (UE) nr 601/2012, zwane dalej rozporządzeniem „MRR”) określa dalsze wymogi dotyczące monitorowania i raportowania. Rozporządzenie MRR jest dostępne pod adresem:</v>
      </c>
      <c r="C12" s="922"/>
      <c r="D12" s="922"/>
      <c r="E12" s="922"/>
      <c r="F12" s="922"/>
      <c r="G12" s="922"/>
      <c r="H12" s="922"/>
      <c r="I12" s="922"/>
      <c r="J12" s="922"/>
      <c r="K12" s="922"/>
      <c r="L12" s="922"/>
    </row>
    <row r="13" spans="1:12" ht="13.2" customHeight="1" x14ac:dyDescent="0.25">
      <c r="A13" s="393"/>
      <c r="B13" s="930" t="str">
        <f>Translations!$B$1321</f>
        <v>http://data.europa.eu/eli/reg_impl/2018/2066/2022-08-28</v>
      </c>
      <c r="C13" s="931"/>
      <c r="D13" s="931"/>
      <c r="E13" s="931"/>
      <c r="F13" s="931"/>
      <c r="G13" s="931"/>
      <c r="H13" s="931"/>
      <c r="I13" s="931"/>
      <c r="J13" s="931"/>
      <c r="K13" s="931"/>
      <c r="L13" s="931"/>
    </row>
    <row r="14" spans="1:12" ht="26.4" customHeight="1" x14ac:dyDescent="0.25">
      <c r="A14" s="393"/>
      <c r="B14" s="922" t="str">
        <f>Translations!$B$1330</f>
        <v>Formularz tez odzwierciedla również najnowsze zmiany Rozporządzenia MRR wprowadzone Rozporządzeniem wykonawczym Komisji (UE) 2023/2122 z dnia 17 października 2023 r.</v>
      </c>
      <c r="C14" s="922"/>
      <c r="D14" s="922"/>
      <c r="E14" s="922"/>
      <c r="F14" s="922"/>
      <c r="G14" s="922"/>
      <c r="H14" s="922"/>
      <c r="I14" s="922"/>
      <c r="J14" s="922"/>
      <c r="K14" s="922"/>
      <c r="L14" s="922"/>
    </row>
    <row r="15" spans="1:12" ht="13.2" customHeight="1" x14ac:dyDescent="0.25">
      <c r="A15" s="393"/>
      <c r="B15" s="930" t="str">
        <f>Translations!$B$1326</f>
        <v>http://data.europa.eu/eli/reg_impl/2023/2122/oj</v>
      </c>
      <c r="C15" s="931"/>
      <c r="D15" s="931"/>
      <c r="E15" s="931"/>
      <c r="F15" s="931"/>
      <c r="G15" s="931"/>
      <c r="H15" s="931"/>
      <c r="I15" s="931"/>
      <c r="J15" s="931"/>
      <c r="K15" s="931"/>
      <c r="L15" s="931"/>
    </row>
    <row r="16" spans="1:12" ht="8.5500000000000007" customHeight="1" x14ac:dyDescent="0.25">
      <c r="A16" s="393"/>
      <c r="B16" s="727"/>
      <c r="C16" s="728"/>
      <c r="D16" s="728"/>
      <c r="E16" s="728"/>
      <c r="F16" s="728"/>
      <c r="G16" s="728"/>
      <c r="H16" s="728"/>
      <c r="I16" s="728"/>
      <c r="J16" s="728"/>
      <c r="K16" s="728"/>
      <c r="L16" s="728"/>
    </row>
    <row r="17" spans="1:12" ht="13.2" customHeight="1" x14ac:dyDescent="0.25">
      <c r="A17" s="393">
        <v>4</v>
      </c>
      <c r="B17" s="956" t="str">
        <f>Translations!$B$1249</f>
        <v>Połączenie unijnego systemu handlu EU ETS i szwajcarskiego systemu handlu (CH ETS)</v>
      </c>
      <c r="C17" s="924"/>
      <c r="D17" s="924"/>
      <c r="E17" s="924"/>
      <c r="F17" s="924"/>
      <c r="G17" s="924"/>
      <c r="H17" s="924"/>
      <c r="I17" s="924"/>
      <c r="J17" s="924"/>
      <c r="K17" s="924"/>
      <c r="L17" s="924"/>
    </row>
    <row r="18" spans="1:12" ht="26.1" customHeight="1" x14ac:dyDescent="0.25">
      <c r="A18" s="393"/>
      <c r="B18" s="922" t="str">
        <f>Translations!$B$1250</f>
        <v>Unia Europejska i Szwajcaria zawarły porozumienie w sprawie powiązania ich systemów handlu uprawnieniami do emisji gazów cieplarnianych. Umowa, którą można odnaleźć pod poniższym adresem internetowym, weszła w życie z dniem 1 stycznia 2020 r.</v>
      </c>
      <c r="C18" s="922"/>
      <c r="D18" s="922"/>
      <c r="E18" s="922"/>
      <c r="F18" s="922"/>
      <c r="G18" s="922"/>
      <c r="H18" s="922"/>
      <c r="I18" s="922"/>
      <c r="J18" s="922"/>
      <c r="K18" s="922"/>
      <c r="L18" s="922"/>
    </row>
    <row r="19" spans="1:12" ht="13.2" customHeight="1" x14ac:dyDescent="0.25">
      <c r="A19" s="393"/>
      <c r="B19" s="930" t="str">
        <f>Translations!$B$1251</f>
        <v>https://eur-lex.europa.eu/legal-content/PL/TXT/?uri=CELEX:22017A1207(01)</v>
      </c>
      <c r="C19" s="931"/>
      <c r="D19" s="931"/>
      <c r="E19" s="931"/>
      <c r="F19" s="931"/>
      <c r="G19" s="931"/>
      <c r="H19" s="931"/>
      <c r="I19" s="931"/>
      <c r="J19" s="931"/>
      <c r="K19" s="931"/>
      <c r="L19" s="931"/>
    </row>
    <row r="20" spans="1:12" ht="26.1" customHeight="1" x14ac:dyDescent="0.25">
      <c r="A20" s="393"/>
      <c r="B20" s="960" t="str">
        <f>Translations!$B$1252</f>
        <v>W związku z tym zmieniono dyrektywę EU ETS, aby wyłączyć loty przybywające do krajów EOG z lotnisk zlokalizowanych w Szwajcarii. Zmiana ta została już uwzględniona w skonsolidowanej wersji dyrektywy EU ETS, o której mowa w punkcie 1 powyżej.</v>
      </c>
      <c r="C20" s="961"/>
      <c r="D20" s="961"/>
      <c r="E20" s="961"/>
      <c r="F20" s="961"/>
      <c r="G20" s="961"/>
      <c r="H20" s="961"/>
      <c r="I20" s="961"/>
      <c r="J20" s="961"/>
      <c r="K20" s="961"/>
      <c r="L20" s="961"/>
    </row>
    <row r="21" spans="1:12" ht="12.75" customHeight="1" x14ac:dyDescent="0.25">
      <c r="A21" s="393"/>
      <c r="B21" s="923" t="str">
        <f>Translations!$B$1253</f>
        <v>Loty wyłączone objęte są szwajcarskim systemem handlu CH ETS.</v>
      </c>
      <c r="C21" s="924"/>
      <c r="D21" s="924"/>
      <c r="E21" s="924"/>
      <c r="F21" s="924"/>
      <c r="G21" s="924"/>
      <c r="H21" s="924"/>
      <c r="I21" s="924"/>
      <c r="J21" s="924"/>
      <c r="K21" s="924"/>
      <c r="L21" s="924"/>
    </row>
    <row r="22" spans="1:12" ht="13.2" customHeight="1" x14ac:dyDescent="0.25">
      <c r="A22" s="393">
        <v>5</v>
      </c>
      <c r="B22" s="923" t="str">
        <f>Translations!$B$1254</f>
        <v>Zasada "Punktu kompleksowej obsługi" ("One-stop-shop"):</v>
      </c>
      <c r="C22" s="924"/>
      <c r="D22" s="924"/>
      <c r="E22" s="924"/>
      <c r="F22" s="924"/>
      <c r="G22" s="924"/>
      <c r="H22" s="924"/>
      <c r="I22" s="924"/>
      <c r="J22" s="924"/>
      <c r="K22" s="924"/>
      <c r="L22" s="924"/>
    </row>
    <row r="23" spans="1:12" ht="61.95" customHeight="1" x14ac:dyDescent="0.25">
      <c r="A23" s="393"/>
      <c r="B23" s="922" t="str">
        <f>Translations!$B$1255</f>
        <v>Zgodnie z wyżej wymienioną Umową Łączącą, każdy operator statków powietrznych jest przypisany do jednego administrującego państwa członkowskiego, które jest odpowiedzialne za egzekwowanie zobowiązań wynikających zarówno z systemu EU ETS, jak i z systemu CH ETS. W związku z tym połączono roczne raporty na temat wielkości emisji dla obu systemów w jednym szablonie elektronicznym. Niniejszy szablon służy temu połączonemu celowi. Kolorowe oznaczenia wskazują, które dane są istotne w ramach systemu EU ETS, a które w ramach systemu CH ETS (patrz sekcja (IV).12 poniżej).</v>
      </c>
      <c r="C23" s="922"/>
      <c r="D23" s="922"/>
      <c r="E23" s="922"/>
      <c r="F23" s="922"/>
      <c r="G23" s="922"/>
      <c r="H23" s="922"/>
      <c r="I23" s="922"/>
      <c r="J23" s="922"/>
      <c r="K23" s="922"/>
      <c r="L23" s="922"/>
    </row>
    <row r="24" spans="1:12" ht="12.75" customHeight="1" x14ac:dyDescent="0.25">
      <c r="A24" s="393">
        <v>6</v>
      </c>
      <c r="B24" s="923" t="str">
        <f>Translations!$B$1256</f>
        <v>Informacje o szwajcarskim systemie handlu CH ETS można pobrać z następującego adresu:</v>
      </c>
      <c r="C24" s="889"/>
      <c r="D24" s="889"/>
      <c r="E24" s="889"/>
      <c r="F24" s="889"/>
      <c r="G24" s="889"/>
      <c r="H24" s="889"/>
      <c r="I24" s="889"/>
      <c r="J24" s="889"/>
      <c r="K24" s="889"/>
      <c r="L24" s="889"/>
    </row>
    <row r="25" spans="1:12" ht="15.6" customHeight="1" x14ac:dyDescent="0.25">
      <c r="A25" s="393"/>
      <c r="B25" s="930" t="str">
        <f>Translations!$B$1322</f>
        <v>https://www.bafu.admin.ch/bafu/en/home/topics/climate/info-specialists/reduction-measures/ets/aviation.html</v>
      </c>
      <c r="C25" s="931"/>
      <c r="D25" s="931"/>
      <c r="E25" s="931"/>
      <c r="F25" s="931"/>
      <c r="G25" s="931"/>
      <c r="H25" s="931"/>
      <c r="I25" s="931"/>
      <c r="J25" s="931"/>
      <c r="K25" s="931"/>
      <c r="L25" s="931"/>
    </row>
    <row r="26" spans="1:12" ht="3" customHeight="1" x14ac:dyDescent="0.25">
      <c r="A26" s="393"/>
      <c r="B26" s="929"/>
      <c r="C26" s="929"/>
      <c r="D26" s="929"/>
      <c r="E26" s="929"/>
      <c r="F26" s="929"/>
      <c r="G26" s="929"/>
      <c r="H26" s="929"/>
      <c r="I26" s="929"/>
      <c r="J26" s="929"/>
      <c r="K26" s="929"/>
      <c r="L26" s="929"/>
    </row>
    <row r="27" spans="1:12" ht="13.2" customHeight="1" x14ac:dyDescent="0.25">
      <c r="A27" s="393">
        <v>7</v>
      </c>
      <c r="B27" s="956" t="str">
        <f>Translations!$B1299</f>
        <v>Brexit i system handlu UK ETS</v>
      </c>
      <c r="C27" s="889"/>
      <c r="D27" s="889"/>
      <c r="E27" s="889"/>
      <c r="F27" s="889"/>
      <c r="G27" s="889"/>
      <c r="H27" s="889"/>
      <c r="I27" s="889"/>
      <c r="J27" s="889"/>
      <c r="K27" s="889"/>
      <c r="L27" s="889"/>
    </row>
    <row r="28" spans="1:12" ht="41.4" customHeight="1" x14ac:dyDescent="0.25">
      <c r="A28" s="393"/>
      <c r="B28" s="922" t="str">
        <f>Translations!$B1300</f>
        <v>Umowa o handlu i współpracy została zawarta między Unią Europejską a Wielką Brytanią w grudniu 2020 r. Obowiązuje ona od 1 stycznia 2021 r. W konsekwencji dyrektywa w sprawie EU ETS została zmieniona aktem delegowanym. Zmiana ta jest już uwzględniona w skonsolidowanej wersji dyrektywy EU ETS, o której mowa w punkcie 1 powyżej.</v>
      </c>
      <c r="C28" s="922"/>
      <c r="D28" s="922"/>
      <c r="E28" s="922"/>
      <c r="F28" s="922"/>
      <c r="G28" s="922"/>
      <c r="H28" s="922"/>
      <c r="I28" s="922"/>
      <c r="J28" s="922"/>
      <c r="K28" s="922"/>
      <c r="L28" s="922"/>
    </row>
    <row r="29" spans="1:12" ht="27" customHeight="1" x14ac:dyDescent="0.25">
      <c r="A29" s="393"/>
      <c r="B29" s="922" t="str">
        <f>Translations!$B1301</f>
        <v>Loty z EOG do Wielkiej Brytanii są objęte EU ETS. Loty z Wielkiej Brytanii do EOG oraz loty krajowe wewnątrz Wielkiej Brytanii są objęte brytyjskim systemem handlu uprawnieniami do emisji UK ETS.</v>
      </c>
      <c r="C29" s="922"/>
      <c r="D29" s="922"/>
      <c r="E29" s="922"/>
      <c r="F29" s="922"/>
      <c r="G29" s="922"/>
      <c r="H29" s="922"/>
      <c r="I29" s="922"/>
      <c r="J29" s="922"/>
      <c r="K29" s="922"/>
      <c r="L29" s="922"/>
    </row>
    <row r="30" spans="1:12" ht="13.2" customHeight="1" x14ac:dyDescent="0.25">
      <c r="A30" s="393"/>
      <c r="B30" s="923" t="str">
        <f>Translations!$B1302</f>
        <v>Umowę o handlu i współpracy między UE a Wielką Brytanią można pobrać z następującego adresu:</v>
      </c>
      <c r="C30" s="924"/>
      <c r="D30" s="924"/>
      <c r="E30" s="924"/>
      <c r="F30" s="924"/>
      <c r="G30" s="924"/>
      <c r="H30" s="924"/>
      <c r="I30" s="924"/>
      <c r="J30" s="924"/>
      <c r="K30" s="924"/>
      <c r="L30" s="924"/>
    </row>
    <row r="31" spans="1:12" ht="13.2" customHeight="1" x14ac:dyDescent="0.25">
      <c r="A31" s="393"/>
      <c r="B31" s="930" t="str">
        <f>HYPERLINK(Translations!$B1303,Translations!$B1303)</f>
        <v>https://ec.europa.eu/info/strategy/relations-non-eu-countries/relations-united-kingdom/eu-uk-trade-and-cooperation-agreement_en</v>
      </c>
      <c r="C31" s="931"/>
      <c r="D31" s="931"/>
      <c r="E31" s="931"/>
      <c r="F31" s="931"/>
      <c r="G31" s="931"/>
      <c r="H31" s="931"/>
      <c r="I31" s="931"/>
      <c r="J31" s="931"/>
      <c r="K31" s="931"/>
      <c r="L31" s="931"/>
    </row>
    <row r="32" spans="1:12" ht="13.2" customHeight="1" x14ac:dyDescent="0.25">
      <c r="A32" s="393">
        <v>8</v>
      </c>
      <c r="B32" s="923" t="str">
        <f>Translations!$B1304</f>
        <v>Informacje dotyczące UK ETS mogą zostać pobrane z poniższego adresu:</v>
      </c>
      <c r="C32" s="924"/>
      <c r="D32" s="924"/>
      <c r="E32" s="924"/>
      <c r="F32" s="924"/>
      <c r="G32" s="924"/>
      <c r="H32" s="924"/>
      <c r="I32" s="924"/>
      <c r="J32" s="924"/>
      <c r="K32" s="924"/>
      <c r="L32" s="924"/>
    </row>
    <row r="33" spans="1:23" ht="13.2" customHeight="1" x14ac:dyDescent="0.25">
      <c r="A33" s="393"/>
      <c r="B33" s="930" t="str">
        <f>HYPERLINK(Translations!$B1305,Translations!$B1305)</f>
        <v>https://www.gov.uk/guidance/complying-with-the-uk-ets-as-an-aircraft-operator</v>
      </c>
      <c r="C33" s="931"/>
      <c r="D33" s="931"/>
      <c r="E33" s="931"/>
      <c r="F33" s="931"/>
      <c r="G33" s="931"/>
      <c r="H33" s="931"/>
      <c r="I33" s="931"/>
      <c r="J33" s="931"/>
      <c r="K33" s="931"/>
      <c r="L33" s="931"/>
    </row>
    <row r="34" spans="1:23" ht="13.2" customHeight="1" x14ac:dyDescent="0.25">
      <c r="A34" s="393"/>
      <c r="B34" s="929"/>
      <c r="C34" s="889"/>
      <c r="D34" s="889"/>
      <c r="E34" s="889"/>
      <c r="F34" s="889"/>
      <c r="G34" s="889"/>
      <c r="H34" s="889"/>
      <c r="I34" s="889"/>
      <c r="J34" s="889"/>
      <c r="K34" s="889"/>
      <c r="L34" s="889"/>
    </row>
    <row r="35" spans="1:23" ht="13.2" customHeight="1" x14ac:dyDescent="0.25">
      <c r="A35" s="393" t="s">
        <v>1263</v>
      </c>
      <c r="B35" s="933" t="str">
        <f>Translations!$B$1062</f>
        <v>Informacja na temat mechanizmu CORSIA</v>
      </c>
      <c r="C35" s="934"/>
      <c r="D35" s="934"/>
      <c r="E35" s="934"/>
      <c r="F35" s="934"/>
      <c r="G35" s="934"/>
      <c r="H35" s="934"/>
      <c r="I35" s="934"/>
      <c r="J35" s="934"/>
      <c r="K35" s="934"/>
      <c r="L35" s="934"/>
    </row>
    <row r="36" spans="1:23" ht="39.6" customHeight="1" x14ac:dyDescent="0.25">
      <c r="A36" s="393"/>
      <c r="B36" s="922" t="str">
        <f>Translations!$B$1331</f>
        <v>Jak wspomniano powyżej w punkcie I, mechanizm CORSIA wdrożony w UE został implementowany poprzez dyrektywę EU ETS, akt wykonawczy wydany zgodnie z art. 28c dyrektywy oraz rozporządzenie MRR. Dodatkowo zasady rozporządzenia o akredytacji i weryfikacji (Rozporządzenie Wykonawcze Komisji Europejskiej (UE) 2018/2067, zwane dalej "rozporządzeniem AVR") mają tutaj zastosowanie.</v>
      </c>
      <c r="C36" s="922"/>
      <c r="D36" s="922"/>
      <c r="E36" s="922"/>
      <c r="F36" s="922"/>
      <c r="G36" s="922"/>
      <c r="H36" s="922"/>
      <c r="I36" s="922"/>
      <c r="J36" s="922"/>
      <c r="K36" s="922"/>
      <c r="L36" s="922"/>
    </row>
    <row r="37" spans="1:23" ht="13.2" customHeight="1" x14ac:dyDescent="0.25">
      <c r="A37" s="393"/>
      <c r="B37" s="929" t="str">
        <f>Translations!$B$1332</f>
        <v>Jednakże, informacje ogólne dotyczące mechanizmu CORSIA dostępne są na stronie internetowej ICAO:</v>
      </c>
      <c r="C37" s="924"/>
      <c r="D37" s="924"/>
      <c r="E37" s="924"/>
      <c r="F37" s="924"/>
      <c r="G37" s="924"/>
      <c r="H37" s="924"/>
      <c r="I37" s="924"/>
      <c r="J37" s="924"/>
      <c r="K37" s="924"/>
      <c r="L37" s="924"/>
    </row>
    <row r="38" spans="1:23" ht="13.2" customHeight="1" x14ac:dyDescent="0.25">
      <c r="A38" s="393"/>
      <c r="B38" s="930" t="str">
        <f>HYPERLINK(Translations!$B$1066,Translations!$B$1066)</f>
        <v>https://www.icao.int/environmental-protection/CORSIA/Pages/default.aspx</v>
      </c>
      <c r="C38" s="931"/>
      <c r="D38" s="931"/>
      <c r="E38" s="931"/>
      <c r="F38" s="931"/>
      <c r="G38" s="931"/>
      <c r="H38" s="931"/>
      <c r="I38" s="931"/>
      <c r="J38" s="931"/>
      <c r="K38" s="931"/>
      <c r="L38" s="931"/>
    </row>
    <row r="39" spans="1:23" ht="13.2" customHeight="1" x14ac:dyDescent="0.25">
      <c r="A39" s="393"/>
      <c r="B39" s="390"/>
      <c r="C39" s="395"/>
      <c r="D39" s="395"/>
      <c r="E39" s="395"/>
      <c r="F39" s="395"/>
      <c r="G39" s="395"/>
      <c r="H39" s="395"/>
      <c r="I39" s="395"/>
      <c r="J39" s="395"/>
      <c r="K39" s="395"/>
      <c r="L39" s="395"/>
    </row>
    <row r="40" spans="1:23" ht="13.2" customHeight="1" x14ac:dyDescent="0.25">
      <c r="A40" s="393" t="s">
        <v>1264</v>
      </c>
      <c r="B40" s="933" t="str">
        <f>Translations!$B$1068</f>
        <v>Zakres i znaczenie</v>
      </c>
      <c r="C40" s="934"/>
      <c r="D40" s="934"/>
      <c r="E40" s="934"/>
      <c r="F40" s="934"/>
      <c r="G40" s="934"/>
      <c r="H40" s="934"/>
      <c r="I40" s="934"/>
      <c r="J40" s="934"/>
      <c r="K40" s="934"/>
      <c r="L40" s="934"/>
    </row>
    <row r="41" spans="1:23" ht="27" customHeight="1" x14ac:dyDescent="0.25">
      <c r="A41" s="393">
        <v>1</v>
      </c>
      <c r="B41" s="922" t="str">
        <f>Translations!$B$1333</f>
        <v>Niniejszy formularz jest jedynym formularzem, którego powinni używać operatorzy statków powietrznych do zgłaszania swoich rocznych emisji zgodnie z rozporządzeniami MRR i AVR.</v>
      </c>
      <c r="C41" s="922"/>
      <c r="D41" s="922"/>
      <c r="E41" s="922"/>
      <c r="F41" s="922"/>
      <c r="G41" s="922"/>
      <c r="H41" s="922"/>
      <c r="I41" s="922"/>
      <c r="J41" s="922"/>
      <c r="K41" s="922"/>
      <c r="L41" s="922"/>
    </row>
    <row r="42" spans="1:23" ht="52.95" customHeight="1" x14ac:dyDescent="0.25">
      <c r="A42" s="393" t="s">
        <v>1668</v>
      </c>
      <c r="B42" s="922" t="str">
        <f>Translations!$B$1069</f>
        <v>Istnieją trzy możliwe sytuacje, w których należy skorzystać z tego formularza: (1) jeżeli zachodzi obowiązek uczestniczenia w systemie EU ETS, (2) jeżeli zachodzi obowiązek uczestniczenia w mechanizmie CORSIA jako operator samolotu z państwa członkowskiego EOG, lub (3) jeżeli mają zastosowanie oba warunki. Na podstawie dokonanych wyborów formularz wskaże, które rozdziały należy wypełnić poprzez wyszarzenie sekcji, które nie mają zastosowania. Dlatego szczególnie ważne jest wypełnienie rozdziału (1) od (c) do (f) tego formularza.</v>
      </c>
      <c r="C42" s="922"/>
      <c r="D42" s="922"/>
      <c r="E42" s="922"/>
      <c r="F42" s="922"/>
      <c r="G42" s="922"/>
      <c r="H42" s="922"/>
      <c r="I42" s="922"/>
      <c r="J42" s="922"/>
      <c r="K42" s="922"/>
      <c r="L42" s="922"/>
    </row>
    <row r="43" spans="1:23" ht="39.6" customHeight="1" x14ac:dyDescent="0.25">
      <c r="A43" s="393">
        <v>2</v>
      </c>
      <c r="B43" s="922" t="str">
        <f>Translations!$B$1334</f>
        <v>Operatorzy statków powietrznych zobowiązani są do przestrzegania zasad systemu EU ETS, jeżeli prowadzą działalność lotniczą zgodnie z Załącznikiem I do dyrektywy EU ETS. Jednak do grudnia 2026 r., w oczekiwaniu na potencjalny przegląd przez służby prawne UE, zastosowanie ma tzw. „ograniczony zakres”. Ponadto wykluczeni są następujący operatorzy statków powietrznych:</v>
      </c>
      <c r="C43" s="922"/>
      <c r="D43" s="922"/>
      <c r="E43" s="922"/>
      <c r="F43" s="922"/>
      <c r="G43" s="922"/>
      <c r="H43" s="922"/>
      <c r="I43" s="922"/>
      <c r="J43" s="922"/>
      <c r="K43" s="922"/>
      <c r="L43" s="922"/>
      <c r="N43" s="12"/>
      <c r="O43" s="12"/>
      <c r="P43" s="12"/>
      <c r="Q43" s="12"/>
      <c r="R43" s="12"/>
      <c r="S43" s="12"/>
      <c r="T43" s="12"/>
      <c r="U43" s="12"/>
      <c r="V43" s="12"/>
      <c r="W43" s="12"/>
    </row>
    <row r="44" spans="1:23" ht="26.4" customHeight="1" x14ac:dyDescent="0.25">
      <c r="A44" s="393"/>
      <c r="B44" s="396" t="s">
        <v>1265</v>
      </c>
      <c r="C44" s="922" t="str">
        <f>Translations!$B$1335</f>
        <v>Komercyjni przewoźnicy lotniczy, obsługujący mniej niż 243 loty przez trzy kolejne czteromiesięczne okresy, lub obsługujący loty o całkowitej rocznej emisji poniżej 10 000 ton CO2 rocznie w ramach "rozszerzonego pełnego zakresu".</v>
      </c>
      <c r="D44" s="922"/>
      <c r="E44" s="922"/>
      <c r="F44" s="922"/>
      <c r="G44" s="922"/>
      <c r="H44" s="922"/>
      <c r="I44" s="922"/>
      <c r="J44" s="922"/>
      <c r="K44" s="922"/>
      <c r="L44" s="922"/>
    </row>
    <row r="45" spans="1:23" ht="26.4" customHeight="1" x14ac:dyDescent="0.25">
      <c r="A45" s="393"/>
      <c r="B45" s="396" t="s">
        <v>1265</v>
      </c>
      <c r="C45" s="922" t="str">
        <f>Translations!$B$1336</f>
        <v>Niekomercyjni przewoźnicy lotniczy, którzy emitują mniej niż 1 000 ton CO2 rocznie w ramach „pełnego zakresu” EU ETS w ramach "rozszerzonego pełnego zakresu" systemu EU ETS.</v>
      </c>
      <c r="D45" s="922"/>
      <c r="E45" s="922"/>
      <c r="F45" s="922"/>
      <c r="G45" s="922"/>
      <c r="H45" s="922"/>
      <c r="I45" s="922"/>
      <c r="J45" s="922"/>
      <c r="K45" s="922"/>
      <c r="L45" s="922"/>
    </row>
    <row r="46" spans="1:23" ht="26.4" customHeight="1" x14ac:dyDescent="0.25">
      <c r="A46" s="393"/>
      <c r="B46" s="929" t="str">
        <f>Translations!$B$1315</f>
        <v>Proszę zauważyć, że na potrzeby systemu EU ETS, progi objęcia systemem mają zastosowanie do sumy wszystkich lotów wewnątrz EOG, rozpoczynających się w EOG i kończących się w EOG, włączając w to loty rozpoczynające się w Szwajcarii i Wielkiej Brytanii.</v>
      </c>
      <c r="C46" s="929"/>
      <c r="D46" s="929"/>
      <c r="E46" s="929"/>
      <c r="F46" s="929"/>
      <c r="G46" s="929"/>
      <c r="H46" s="929"/>
      <c r="I46" s="929"/>
      <c r="J46" s="929"/>
      <c r="K46" s="929"/>
      <c r="L46" s="929"/>
    </row>
    <row r="47" spans="1:23" ht="12.75" customHeight="1" x14ac:dyDescent="0.25">
      <c r="A47" s="393" t="s">
        <v>1604</v>
      </c>
      <c r="B47" s="933" t="str">
        <f>Translations!$B$1337</f>
        <v>Zmiany w zakresie od 2023 r.:</v>
      </c>
      <c r="C47" s="934"/>
      <c r="D47" s="934"/>
      <c r="E47" s="934"/>
      <c r="F47" s="934"/>
      <c r="G47" s="934"/>
      <c r="H47" s="934"/>
      <c r="I47" s="934"/>
      <c r="J47" s="934"/>
      <c r="K47" s="934"/>
      <c r="L47" s="934"/>
    </row>
    <row r="48" spans="1:23" ht="26.4" customHeight="1" x14ac:dyDescent="0.25">
      <c r="A48" s="393"/>
      <c r="B48" s="396" t="s">
        <v>1265</v>
      </c>
      <c r="C48" s="929" t="str">
        <f>Translations!$B$1338</f>
        <v>Począwszy z 2023 r. loty ze Szwajcarii do Wielkiej Brytanii włączone są do systemu CH ETS. Rozdział 8b niniejszego formularza został do tego odpowiednio dostosowany.</v>
      </c>
      <c r="D48" s="889"/>
      <c r="E48" s="889"/>
      <c r="F48" s="889"/>
      <c r="G48" s="889"/>
      <c r="H48" s="889"/>
      <c r="I48" s="889"/>
      <c r="J48" s="889"/>
      <c r="K48" s="889"/>
      <c r="L48" s="889"/>
    </row>
    <row r="49" spans="1:12" ht="12.75" customHeight="1" x14ac:dyDescent="0.25">
      <c r="A49" s="393"/>
      <c r="B49" s="933" t="str">
        <f>Translations!$B$1339</f>
        <v xml:space="preserve">Zmiany w zakresie od 2024 r.: </v>
      </c>
      <c r="C49" s="934"/>
      <c r="D49" s="934"/>
      <c r="E49" s="934"/>
      <c r="F49" s="934"/>
      <c r="G49" s="934"/>
      <c r="H49" s="934"/>
      <c r="I49" s="934"/>
      <c r="J49" s="934"/>
      <c r="K49" s="934"/>
      <c r="L49" s="934"/>
    </row>
    <row r="50" spans="1:12" ht="39.6" customHeight="1" x14ac:dyDescent="0.25">
      <c r="A50" s="393"/>
      <c r="B50" s="396" t="s">
        <v>1265</v>
      </c>
      <c r="C50" s="922" t="str">
        <f>Translations!$B$1340</f>
        <v>Od 2024 r. zakres geograficzny systemu EU ETS uległ zmianie zgodnie z poniższym opisem. Przydział bezpłatnych uprawnienia do emisji na lata 2024 i 2025 będzie oparty na zweryfikowanych emisjach z lotów objętych systemem EU ETS od 1 stycznia 2024 r. Operatorzy statków powietrznych mają obowiązek sprawozdawania emisji z dodatkowych lotów w roku 2023, aby umożliwić obliczenie bezpłatnego przydziału.</v>
      </c>
      <c r="D50" s="976"/>
      <c r="E50" s="976"/>
      <c r="F50" s="976"/>
      <c r="G50" s="976"/>
      <c r="H50" s="976"/>
      <c r="I50" s="976"/>
      <c r="J50" s="976"/>
      <c r="K50" s="976"/>
      <c r="L50" s="976"/>
    </row>
    <row r="51" spans="1:12" ht="26.4" customHeight="1" x14ac:dyDescent="0.25">
      <c r="A51" s="393"/>
      <c r="B51" s="396" t="s">
        <v>1265</v>
      </c>
      <c r="C51" s="940" t="str">
        <f>Translations!$B$1341</f>
        <v>This reporting is voluntary. In case the additional flights are not reported by the aircarft operator the Commission will seek the assistance of Eurocontrol in determining the total emissions. (see section 11a)</v>
      </c>
      <c r="D51" s="977"/>
      <c r="E51" s="977"/>
      <c r="F51" s="977"/>
      <c r="G51" s="977"/>
      <c r="H51" s="977"/>
      <c r="I51" s="977"/>
      <c r="J51" s="977"/>
      <c r="K51" s="977"/>
      <c r="L51" s="977"/>
    </row>
    <row r="52" spans="1:12" ht="26.4" customHeight="1" x14ac:dyDescent="0.25">
      <c r="A52" s="393"/>
      <c r="B52" s="396" t="s">
        <v>1265</v>
      </c>
      <c r="C52" s="922" t="str">
        <f>Translations!$B$1342</f>
        <v>All flights between an aerodrome located in an outermost region and an aerodrome located in another region of the EEA, and flights departing from an aerodrome located in an outermost region and arriving in Switzerland or the United Kingdom will be included from 2024.</v>
      </c>
      <c r="D52" s="961"/>
      <c r="E52" s="961"/>
      <c r="F52" s="961"/>
      <c r="G52" s="961"/>
      <c r="H52" s="961"/>
      <c r="I52" s="961"/>
      <c r="J52" s="961"/>
      <c r="K52" s="961"/>
      <c r="L52" s="961"/>
    </row>
    <row r="53" spans="1:12" ht="40.5" customHeight="1" x14ac:dyDescent="0.25">
      <c r="A53" s="393"/>
      <c r="B53" s="396" t="s">
        <v>1265</v>
      </c>
      <c r="C53" s="922" t="str">
        <f>Translations!$B$1343</f>
        <v>Until 2030, all flights between an aerodrome located in an outermost region of a Member State and an aerodrome located in the same Member State, including another aerodrome located in the same outermost region or in another outermost region of the same Member State will be excluded.</v>
      </c>
      <c r="D53" s="961"/>
      <c r="E53" s="961"/>
      <c r="F53" s="961"/>
      <c r="G53" s="961"/>
      <c r="H53" s="961"/>
      <c r="I53" s="961"/>
      <c r="J53" s="961"/>
      <c r="K53" s="961"/>
      <c r="L53" s="961"/>
    </row>
    <row r="54" spans="1:12" ht="26.4" customHeight="1" x14ac:dyDescent="0.25">
      <c r="A54" s="393">
        <v>3</v>
      </c>
      <c r="B54" s="922" t="str">
        <f>Translations!$B$1073</f>
        <v>Należy zauważyć, że w ramach systemu EU ETS obowiązują uproszczone wymogi w zakresie monitorowania, raportowania i weryfikacji w przypadku podmiotów będących małymi emitentami. Formularz ten wskazuje, czy można korzystać z uproszczonych procedur (patrz rozdział 6 tego szablonu).</v>
      </c>
      <c r="C54" s="976"/>
      <c r="D54" s="976"/>
      <c r="E54" s="976"/>
      <c r="F54" s="976"/>
      <c r="G54" s="976"/>
      <c r="H54" s="976"/>
      <c r="I54" s="976"/>
      <c r="J54" s="976"/>
      <c r="K54" s="976"/>
      <c r="L54" s="976"/>
    </row>
    <row r="55" spans="1:12" ht="26.4" customHeight="1" x14ac:dyDescent="0.25">
      <c r="A55" s="393"/>
      <c r="B55" s="922" t="str">
        <f>Translations!$B$1074</f>
        <v>Więcej informacji, w szczególności dotyczących „pełnego” i „ograniczonego” zakresu oraz uproszczonych procedur, można znaleźć w Dokumencie nr 2 z wytycznymi do rozporządzenia MMR „Ogólne wytyczne dla operatorów statków powietrznych”, który można pobrać pod adresem:</v>
      </c>
      <c r="C55" s="922"/>
      <c r="D55" s="922"/>
      <c r="E55" s="922"/>
      <c r="F55" s="922"/>
      <c r="G55" s="922"/>
      <c r="H55" s="922"/>
      <c r="I55" s="922"/>
      <c r="J55" s="922"/>
      <c r="K55" s="922"/>
      <c r="L55" s="922"/>
    </row>
    <row r="56" spans="1:12" ht="15" customHeight="1" x14ac:dyDescent="0.25">
      <c r="A56" s="393"/>
      <c r="B56" s="930" t="str">
        <f>HYPERLINK(Translations!$B$1325,Translations!$B$1325)</f>
        <v>https://climate.ec.europa.eu/system/files/2023-05/gd2_guidance_aircraft_en.pdf</v>
      </c>
      <c r="C56" s="931"/>
      <c r="D56" s="931"/>
      <c r="E56" s="931"/>
      <c r="F56" s="931"/>
      <c r="G56" s="931"/>
      <c r="H56" s="931"/>
      <c r="I56" s="931"/>
      <c r="J56" s="931"/>
      <c r="K56" s="931"/>
      <c r="L56" s="931"/>
    </row>
    <row r="57" spans="1:12" ht="66.150000000000006" customHeight="1" x14ac:dyDescent="0.25">
      <c r="A57" s="393">
        <v>4</v>
      </c>
      <c r="B57" s="922" t="str">
        <f>Translations!$B$1344</f>
        <v>Operatorzy statków powietrznych podlegają pod mechanizm CORSIA i raportują danemu państwu członkowskiemu, jeżeli wchodzą w zakres art. 1 aktu delegowanego (Rozporządzenie delegowane Komisji (UE) 2019/1603), tj. jeżeli posiadają Certyfikat Przewoźnika Lotniczego (AOC) wydany przez to państwo członkowskie, lub ich miejsce rejestracji gospodarczej znajduje się w tym państwie członkowskim (w tym terytoria zależne lub terytoria tego państwa członkowskiego), oraz jeżeli ich roczna emisja CO2 pochodząca z eksploatacji samolotów (nie śmigłowców) o maksymalnej certyfikowanej masie startowej większej niż 5 700 kg z lotów wykonywanych między lotniskami znajdującymi się w różnych państwach, jest większa niż 10 000 ton.</v>
      </c>
      <c r="C57" s="922"/>
      <c r="D57" s="922"/>
      <c r="E57" s="922"/>
      <c r="F57" s="922"/>
      <c r="G57" s="922"/>
      <c r="H57" s="922"/>
      <c r="I57" s="922"/>
      <c r="J57" s="922"/>
      <c r="K57" s="922"/>
      <c r="L57" s="922"/>
    </row>
    <row r="58" spans="1:12" ht="13.2" customHeight="1" x14ac:dyDescent="0.25">
      <c r="B58" s="389"/>
      <c r="C58" s="389"/>
      <c r="D58" s="389"/>
      <c r="E58" s="389"/>
      <c r="F58" s="389"/>
      <c r="G58" s="389"/>
      <c r="H58" s="389"/>
      <c r="I58" s="389"/>
      <c r="J58" s="389"/>
      <c r="K58" s="389"/>
      <c r="L58" s="389"/>
    </row>
    <row r="59" spans="1:12" x14ac:dyDescent="0.25">
      <c r="A59" s="393" t="s">
        <v>1285</v>
      </c>
      <c r="B59" s="933" t="str">
        <f>Translations!$B$1077</f>
        <v>Wytyczne do niniejszego formularza</v>
      </c>
      <c r="C59" s="934"/>
      <c r="D59" s="934"/>
      <c r="E59" s="934"/>
      <c r="F59" s="934"/>
      <c r="G59" s="934"/>
      <c r="H59" s="934"/>
      <c r="I59" s="934"/>
      <c r="J59" s="934"/>
      <c r="K59" s="934"/>
      <c r="L59" s="934"/>
    </row>
    <row r="60" spans="1:12" s="9" customFormat="1" ht="13.2" customHeight="1" x14ac:dyDescent="0.25">
      <c r="A60" s="393">
        <v>1</v>
      </c>
      <c r="B60" s="922" t="str">
        <f>Translations!$B$1307</f>
        <v>Art. 68 ust. 3 MRR stanowi:</v>
      </c>
      <c r="C60" s="922"/>
      <c r="D60" s="922"/>
      <c r="E60" s="922"/>
      <c r="F60" s="922"/>
      <c r="G60" s="922"/>
      <c r="H60" s="922"/>
      <c r="I60" s="922"/>
      <c r="J60" s="922"/>
      <c r="K60" s="922"/>
      <c r="L60" s="922"/>
    </row>
    <row r="61" spans="1:12" s="9" customFormat="1" ht="13.2" customHeight="1" x14ac:dyDescent="0.25">
      <c r="A61" s="393"/>
      <c r="B61" s="951" t="str">
        <f>Translations!$B$1345</f>
        <v>Roczne raporty na temat wielkości emisji zawierają co najmniej informacje wyszczególnione w załączniku X.</v>
      </c>
      <c r="C61" s="951"/>
      <c r="D61" s="951"/>
      <c r="E61" s="951"/>
      <c r="F61" s="951"/>
      <c r="G61" s="951"/>
      <c r="H61" s="951"/>
      <c r="I61" s="951"/>
      <c r="J61" s="951"/>
      <c r="K61" s="951"/>
      <c r="L61" s="951"/>
    </row>
    <row r="62" spans="1:12" s="9" customFormat="1" ht="13.2" customHeight="1" x14ac:dyDescent="0.25">
      <c r="A62" s="393"/>
      <c r="B62" s="922" t="str">
        <f>Translations!$B$858</f>
        <v>Załącznik X określa minimalną zawartość rocznych raportów na temat wielkości emisji.</v>
      </c>
      <c r="C62" s="922"/>
      <c r="D62" s="922"/>
      <c r="E62" s="922"/>
      <c r="F62" s="922"/>
      <c r="G62" s="922"/>
      <c r="H62" s="922"/>
      <c r="I62" s="922"/>
      <c r="J62" s="922"/>
      <c r="K62" s="922"/>
      <c r="L62" s="922"/>
    </row>
    <row r="63" spans="1:12" s="9" customFormat="1" ht="13.2" customHeight="1" x14ac:dyDescent="0.25">
      <c r="A63" s="393"/>
      <c r="B63" s="922" t="str">
        <f>Translations!$B$41</f>
        <v>Ponadto art. 74 ust. 1 stanowi, że:</v>
      </c>
      <c r="C63" s="922"/>
      <c r="D63" s="922"/>
      <c r="E63" s="922"/>
      <c r="F63" s="922"/>
      <c r="G63" s="922"/>
      <c r="H63" s="922"/>
      <c r="I63" s="922"/>
      <c r="J63" s="922"/>
      <c r="K63" s="922"/>
      <c r="L63" s="922"/>
    </row>
    <row r="64" spans="1:12" s="9" customFormat="1" ht="67.95" customHeight="1" x14ac:dyDescent="0.25">
      <c r="A64" s="393"/>
      <c r="B64" s="940" t="str">
        <f>Translations!$B$1346</f>
        <v>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v>
      </c>
      <c r="C64" s="940"/>
      <c r="D64" s="940"/>
      <c r="E64" s="940"/>
      <c r="F64" s="940"/>
      <c r="G64" s="940"/>
      <c r="H64" s="940"/>
      <c r="I64" s="940"/>
      <c r="J64" s="940"/>
      <c r="K64" s="940"/>
      <c r="L64" s="940"/>
    </row>
    <row r="65" spans="1:13" s="9" customFormat="1" ht="54" customHeight="1" x14ac:dyDescent="0.25">
      <c r="A65" s="393">
        <v>2</v>
      </c>
      <c r="B65" s="940" t="str">
        <f>Translations!$B$859</f>
        <v xml:space="preserve">Niniejszy plik jest formularzem  dla operatorów statków powietrznych opracowanym przez służby Komisji do celów przedkładania raportów oraz obejmuje wymogi określone w załączniku X, jak również dodatkowe wymogi, które pomagają operatorom statków powietrznych w wykazaniu zgodności z MRR. W określonych warunkach opisanych poniżej, właściwy organ państwa członkowskiego może w niewielkim stopniu zmienić przedmiotowy formularz. </v>
      </c>
      <c r="C65" s="940"/>
      <c r="D65" s="940"/>
      <c r="E65" s="940"/>
      <c r="F65" s="940"/>
      <c r="G65" s="940"/>
      <c r="H65" s="940"/>
      <c r="I65" s="940"/>
      <c r="J65" s="940"/>
      <c r="K65" s="940"/>
      <c r="L65" s="940"/>
    </row>
    <row r="66" spans="1:13" s="9" customFormat="1" ht="26.55" customHeight="1" x14ac:dyDescent="0.25">
      <c r="A66" s="393">
        <v>3</v>
      </c>
      <c r="B66" s="932" t="str">
        <f>Translations!$B$1078</f>
        <v>Zgodnie z aktem delegowanym wydawanym na podstawie art. 28c dyrektywy 2003/87/WE wzór ten ma być również wykorzystywany do sprawozdawczości w ramach mechanizmu CORSIA.</v>
      </c>
      <c r="C66" s="932"/>
      <c r="D66" s="932"/>
      <c r="E66" s="932"/>
      <c r="F66" s="932"/>
      <c r="G66" s="932"/>
      <c r="H66" s="932"/>
      <c r="I66" s="932"/>
      <c r="J66" s="932"/>
      <c r="K66" s="932"/>
      <c r="L66" s="932"/>
    </row>
    <row r="67" spans="1:13" s="9" customFormat="1" ht="13.2" customHeight="1" x14ac:dyDescent="0.25">
      <c r="A67" s="393">
        <v>4</v>
      </c>
      <c r="B67" s="922" t="str">
        <f>Translations!$B$860</f>
        <v xml:space="preserve">Niniejszy formularz przedstawia poglądy służb Komisji w chwili jego publikacji. </v>
      </c>
      <c r="C67" s="922"/>
      <c r="D67" s="922"/>
      <c r="E67" s="922"/>
      <c r="F67" s="922"/>
      <c r="G67" s="922"/>
      <c r="H67" s="922"/>
      <c r="I67" s="922"/>
      <c r="J67" s="922"/>
      <c r="K67" s="922"/>
      <c r="L67" s="922"/>
    </row>
    <row r="68" spans="1:13" s="9" customFormat="1" ht="72.45" customHeight="1" x14ac:dyDescent="0.25">
      <c r="A68" s="10"/>
      <c r="B68" s="952" t="str">
        <f>Translations!$B$1347</f>
        <v>Jest to ostateczna wersja, datowana na 18 listopada 2020 r., uwzględniająca aktualizację ostatniej wersji formularza raportu rocznego dla operatorów statków powietrznych zatwierdzonej w pisemnej procedurze przez Komitet ds. Zmian Klimatu podczas posiedzenia w styczniu 2020 r. (z korektą z lipca 2021 r., lutego 2022 r. i grudnia 2023 r.).</v>
      </c>
      <c r="C68" s="953"/>
      <c r="D68" s="953"/>
      <c r="E68" s="953"/>
      <c r="F68" s="953"/>
      <c r="G68" s="953"/>
      <c r="H68" s="953"/>
      <c r="I68" s="953"/>
      <c r="J68" s="953"/>
      <c r="K68" s="953"/>
      <c r="L68" s="954"/>
    </row>
    <row r="69" spans="1:13" s="9" customFormat="1" ht="9.4499999999999993" customHeight="1" x14ac:dyDescent="0.25">
      <c r="A69" s="10"/>
      <c r="B69" s="987"/>
      <c r="C69" s="988"/>
      <c r="D69" s="988"/>
      <c r="E69" s="988"/>
      <c r="F69" s="988"/>
      <c r="G69" s="988"/>
      <c r="H69" s="988"/>
      <c r="I69" s="988"/>
      <c r="J69" s="988"/>
      <c r="K69" s="988"/>
      <c r="L69" s="988"/>
    </row>
    <row r="70" spans="1:13" s="9" customFormat="1" ht="12.75" customHeight="1" x14ac:dyDescent="0.25">
      <c r="A70" s="10">
        <v>5</v>
      </c>
      <c r="B70" s="922" t="str">
        <f>Translations!$B$44</f>
        <v>Wszystkie wytyczne Komisji dotyczące rozporządzenia w sprawie monitorowania i raportowania dostępne są pod adresem:</v>
      </c>
      <c r="C70" s="922"/>
      <c r="D70" s="922"/>
      <c r="E70" s="922"/>
      <c r="F70" s="922"/>
      <c r="G70" s="922"/>
      <c r="H70" s="922"/>
      <c r="I70" s="922"/>
      <c r="J70" s="922"/>
      <c r="K70" s="922"/>
      <c r="L70" s="922"/>
    </row>
    <row r="71" spans="1:13" s="9" customFormat="1" ht="12.75" customHeight="1" x14ac:dyDescent="0.25">
      <c r="A71" s="10"/>
      <c r="B71" s="930" t="str">
        <f>HYPERLINK(Translations!$B$1309,Translations!$B$1309)</f>
        <v>https://ec.europa.eu/clima/eu-action/eu-emissions-trading-system-eu-ets/monitoring-reporting-and-verification-eu-ets-emissions_en</v>
      </c>
      <c r="C71" s="931"/>
      <c r="D71" s="931"/>
      <c r="E71" s="931"/>
      <c r="F71" s="931"/>
      <c r="G71" s="931"/>
      <c r="H71" s="931"/>
      <c r="I71" s="931"/>
      <c r="J71" s="931"/>
      <c r="K71" s="931"/>
      <c r="L71" s="931"/>
    </row>
    <row r="72" spans="1:13" s="9" customFormat="1" x14ac:dyDescent="0.25">
      <c r="A72" s="10"/>
      <c r="B72" s="397"/>
      <c r="C72" s="397"/>
      <c r="D72" s="397"/>
      <c r="E72" s="397"/>
      <c r="F72" s="397"/>
      <c r="G72" s="397"/>
      <c r="H72" s="397"/>
      <c r="I72" s="397"/>
      <c r="J72" s="397"/>
      <c r="K72" s="397"/>
      <c r="L72" s="398"/>
    </row>
    <row r="73" spans="1:13" ht="39.6" customHeight="1" x14ac:dyDescent="0.25">
      <c r="A73" s="10">
        <v>6</v>
      </c>
      <c r="B73" s="932" t="str">
        <f>Translations!$B$1348</f>
        <v xml:space="preserve">System EU ETS dotyczący lotnictwa został rozszerzony o trzy państwa EFTA EOG – Islandię, Liechtenstein i Norwegię. Oznacza to, że operatorzy statków powietrznych muszą również monitorować i raportować dane dotyczące emisji w odniesieniu do lotów krajowych w państwach EFTA EOG, lotów między państwami EFTA EOG oraz lotów między państwami EFTA EOG a państwami trzecimi (w przypadku objęcia pełnym zakresem).
</v>
      </c>
      <c r="C73" s="932"/>
      <c r="D73" s="932"/>
      <c r="E73" s="932"/>
      <c r="F73" s="932"/>
      <c r="G73" s="932"/>
      <c r="H73" s="932"/>
      <c r="I73" s="932"/>
      <c r="J73" s="932"/>
      <c r="K73" s="932"/>
      <c r="L73" s="932"/>
      <c r="M73" s="9"/>
    </row>
    <row r="74" spans="1:13" ht="26.4" customHeight="1" x14ac:dyDescent="0.25">
      <c r="A74" s="10"/>
      <c r="B74" s="955" t="str">
        <f>Translations!$B$1310</f>
        <v>W związku z tym wszystkie odniesienia do państw członkowskich w niniejszym formularzu należy interpretować jako obejmujące wszystkie 30 państw EOG. Do EOG należy 27 państw członkowskich UE, Islandia, Liechtenstein i Norwegia.</v>
      </c>
      <c r="C74" s="955"/>
      <c r="D74" s="955"/>
      <c r="E74" s="955"/>
      <c r="F74" s="955"/>
      <c r="G74" s="955"/>
      <c r="H74" s="955"/>
      <c r="I74" s="955"/>
      <c r="J74" s="955"/>
      <c r="K74" s="955"/>
      <c r="L74" s="955"/>
    </row>
    <row r="75" spans="1:13" s="9" customFormat="1" x14ac:dyDescent="0.25">
      <c r="A75" s="10"/>
      <c r="B75" s="397"/>
      <c r="C75" s="397"/>
      <c r="D75" s="397"/>
      <c r="E75" s="397"/>
      <c r="F75" s="397"/>
      <c r="G75" s="397"/>
      <c r="H75" s="397"/>
      <c r="I75" s="397"/>
      <c r="J75" s="397"/>
      <c r="K75" s="397"/>
      <c r="L75" s="398"/>
    </row>
    <row r="76" spans="1:13" s="16" customFormat="1" ht="15.6" x14ac:dyDescent="0.25">
      <c r="A76" s="10">
        <v>7</v>
      </c>
      <c r="B76" s="950" t="str">
        <f>Translations!$B$48</f>
        <v>Przed wypełnieniem niniejszego dokumentu należy wykonać następujące czynności:</v>
      </c>
      <c r="C76" s="950"/>
      <c r="D76" s="950"/>
      <c r="E76" s="950"/>
      <c r="F76" s="950"/>
      <c r="G76" s="950"/>
      <c r="H76" s="950"/>
      <c r="I76" s="950"/>
      <c r="J76" s="950"/>
      <c r="K76" s="950"/>
      <c r="L76" s="950"/>
    </row>
    <row r="77" spans="1:13" ht="54.45" customHeight="1" x14ac:dyDescent="0.25">
      <c r="A77" s="10"/>
      <c r="B77" s="399" t="s">
        <v>244</v>
      </c>
      <c r="C77" s="945" t="str">
        <f>Translations!$B$1082</f>
        <v>Należy upewnić się, które państwo członkowskie jest odpowiedzialne za administrowanie operatorem statku powietrznego, do którego odnosi się niniejszy raport. Kryteria określające administrujące państwo członkowskie są ustalone w art. 18a dyrektywy EU ETS. Wykaz określający administrujące państwo członkowskie dla każdego operatora statku powietrznego znajduje się na stronie internetowej Komisji (zob. poniżej).</v>
      </c>
      <c r="D77" s="922"/>
      <c r="E77" s="922"/>
      <c r="F77" s="922"/>
      <c r="G77" s="922"/>
      <c r="H77" s="922"/>
      <c r="I77" s="922"/>
      <c r="J77" s="922"/>
      <c r="K77" s="922"/>
      <c r="L77" s="922"/>
    </row>
    <row r="78" spans="1:13" ht="28.05" customHeight="1" x14ac:dyDescent="0.25">
      <c r="A78" s="393"/>
      <c r="B78" s="406"/>
      <c r="C78" s="941" t="str">
        <f>Translations!$B$1083</f>
        <v>Jeżeli operator statków powietrznych nie figuruje na tej liście, nadal może podlegać raportowaniu w ramach mechanizmu CORSIA lub EU ETS do państwa członkowskiego na podstawie kryteriów, o których mowa w pkt III (4) powyżej.</v>
      </c>
      <c r="D78" s="942"/>
      <c r="E78" s="942"/>
      <c r="F78" s="942"/>
      <c r="G78" s="942"/>
      <c r="H78" s="942"/>
      <c r="I78" s="942"/>
      <c r="J78" s="942"/>
      <c r="K78" s="942"/>
      <c r="L78" s="942"/>
      <c r="M78" s="13"/>
    </row>
    <row r="79" spans="1:13" ht="54.45" customHeight="1" x14ac:dyDescent="0.25">
      <c r="A79" s="393"/>
      <c r="B79" s="406"/>
      <c r="C79" s="941" t="str">
        <f>Translations!$B$1084</f>
        <v>Jeżeli wymagane jest zgłoszenie emisji w ramach EU ETS do państwa członkowskiego, a w ramach CORSIA do kraju trzeciego, należy wypełnić tylko te części tego formularza, które dotyczą EU ETS. Analogicznie należy wypełnić formularz, jeżeli istnieje konieczność  zgłoszenia tylko danych związanych z mechanizmem CORSIA. Należy się upewnić, że poprawnie wypełniono sekcję (1) tego szablonu, ponieważ nieistotne sekcje raportu zostaną automatycznie wyszarzone, gdy tylko ta sekcja zostanie wypełniona.</v>
      </c>
      <c r="D79" s="942"/>
      <c r="E79" s="942"/>
      <c r="F79" s="942"/>
      <c r="G79" s="942"/>
      <c r="H79" s="942"/>
      <c r="I79" s="942"/>
      <c r="J79" s="942"/>
      <c r="K79" s="942"/>
      <c r="L79" s="942"/>
      <c r="M79" s="13"/>
    </row>
    <row r="80" spans="1:13" ht="29.25" customHeight="1" x14ac:dyDescent="0.25">
      <c r="A80" s="10"/>
      <c r="B80" s="399" t="s">
        <v>247</v>
      </c>
      <c r="C80" s="922" t="str">
        <f>Translations!$B$50</f>
        <v xml:space="preserve">Należy zidentyfikować właściwy organ odpowiedzialny za dany przypadek w tym administrującym państwie członkowskim (w państwie członkowskim może być więcej niż jeden właściwy organ). </v>
      </c>
      <c r="D80" s="922"/>
      <c r="E80" s="922"/>
      <c r="F80" s="922"/>
      <c r="G80" s="922"/>
      <c r="H80" s="922"/>
      <c r="I80" s="922"/>
      <c r="J80" s="922"/>
      <c r="K80" s="922"/>
      <c r="L80" s="922"/>
    </row>
    <row r="81" spans="1:12" ht="30.75" customHeight="1" x14ac:dyDescent="0.25">
      <c r="A81" s="10"/>
      <c r="B81" s="399" t="s">
        <v>283</v>
      </c>
      <c r="C81" s="922" t="str">
        <f>Translations!$B$51</f>
        <v>Należy sprawdzić na stronie internetowej właściwego organu lub skontaktować się z nim bezpośrednio w celu ustalenia, czy posiadana wersja formularza jest prawidłowa . Wersja formularza jest wyraźnie wskazana na stronie tytułowej niniejszego dokumentu.</v>
      </c>
      <c r="D81" s="922"/>
      <c r="E81" s="922"/>
      <c r="F81" s="922"/>
      <c r="G81" s="922"/>
      <c r="H81" s="922"/>
      <c r="I81" s="922"/>
      <c r="J81" s="922"/>
      <c r="K81" s="922"/>
      <c r="L81" s="922"/>
    </row>
    <row r="82" spans="1:12" ht="29.25" customHeight="1" x14ac:dyDescent="0.25">
      <c r="A82" s="10"/>
      <c r="B82" s="399" t="s">
        <v>249</v>
      </c>
      <c r="C82" s="922" t="str">
        <f>Translations!$B$52</f>
        <v>Niektóre państwa członkowskie mogą wymagać korzystania z innego systemu, np. formularza internetowego zamiast arkusza kalkulacyjnego. Proszę sprawdzić wymagania administrującego państwa członkowskiego. W takim przypadku właściwy organ udzieli dalszych informacji.</v>
      </c>
      <c r="D82" s="922"/>
      <c r="E82" s="922"/>
      <c r="F82" s="922"/>
      <c r="G82" s="922"/>
      <c r="H82" s="922"/>
      <c r="I82" s="922"/>
      <c r="J82" s="922"/>
      <c r="K82" s="922"/>
      <c r="L82" s="922"/>
    </row>
    <row r="83" spans="1:12" s="9" customFormat="1" x14ac:dyDescent="0.25">
      <c r="A83" s="10"/>
      <c r="B83" s="399" t="s">
        <v>250</v>
      </c>
      <c r="C83" s="922" t="str">
        <f>Translations!$B$53</f>
        <v>Przed wypełnieniem formularza proszę uważnie przeczytać poniższe instrukcje.</v>
      </c>
      <c r="D83" s="922"/>
      <c r="E83" s="922"/>
      <c r="F83" s="922"/>
      <c r="G83" s="922"/>
      <c r="H83" s="922"/>
      <c r="I83" s="922"/>
      <c r="J83" s="922"/>
      <c r="K83" s="922"/>
      <c r="L83" s="922"/>
    </row>
    <row r="84" spans="1:12" x14ac:dyDescent="0.25">
      <c r="A84" s="10"/>
      <c r="B84" s="929"/>
      <c r="C84" s="929"/>
      <c r="D84" s="929"/>
      <c r="E84" s="929"/>
      <c r="F84" s="929"/>
      <c r="G84" s="929"/>
      <c r="H84" s="929"/>
      <c r="I84" s="929"/>
      <c r="J84" s="929"/>
      <c r="K84" s="929"/>
      <c r="L84" s="929"/>
    </row>
    <row r="85" spans="1:12" ht="15" customHeight="1" x14ac:dyDescent="0.25">
      <c r="A85" s="10">
        <f>A76+1</f>
        <v>8</v>
      </c>
      <c r="B85" s="935" t="str">
        <f>Translations!$B$867</f>
        <v>Niniejszy raport na temat wielkości emisji należy przedłożyć właściwemu organowi pod adresem:</v>
      </c>
      <c r="C85" s="935"/>
      <c r="D85" s="935"/>
      <c r="E85" s="935"/>
      <c r="F85" s="935"/>
      <c r="G85" s="935"/>
      <c r="H85" s="935"/>
      <c r="I85" s="935"/>
      <c r="J85" s="935"/>
      <c r="K85" s="935"/>
      <c r="L85" s="935"/>
    </row>
    <row r="86" spans="1:12" x14ac:dyDescent="0.25">
      <c r="A86" s="10"/>
      <c r="B86" s="26"/>
      <c r="C86" s="26"/>
      <c r="D86" s="26"/>
      <c r="E86" s="26"/>
      <c r="F86" s="26"/>
      <c r="G86" s="26"/>
      <c r="H86" s="26"/>
      <c r="I86" s="26"/>
      <c r="J86" s="26"/>
      <c r="K86" s="26"/>
      <c r="L86" s="31"/>
    </row>
    <row r="87" spans="1:12" x14ac:dyDescent="0.25">
      <c r="B87" s="400"/>
      <c r="C87" s="400"/>
      <c r="D87" s="400"/>
      <c r="E87" s="978" t="str">
        <f>Translations!$B$55</f>
        <v>Krajowy Ośrodek Bilansowania i Zarządzania Emisjami
ul. Słowicza 32
02-170 Warszawa</v>
      </c>
      <c r="F87" s="979"/>
      <c r="G87" s="979"/>
      <c r="H87" s="980"/>
      <c r="I87" s="400"/>
      <c r="J87" s="400"/>
      <c r="K87" s="400"/>
      <c r="L87" s="401"/>
    </row>
    <row r="88" spans="1:12" x14ac:dyDescent="0.25">
      <c r="B88" s="400"/>
      <c r="C88" s="400"/>
      <c r="D88" s="400"/>
      <c r="E88" s="981"/>
      <c r="F88" s="982"/>
      <c r="G88" s="982"/>
      <c r="H88" s="983"/>
      <c r="I88" s="400"/>
      <c r="J88" s="400"/>
      <c r="K88" s="400"/>
      <c r="L88" s="401"/>
    </row>
    <row r="89" spans="1:12" x14ac:dyDescent="0.25">
      <c r="B89" s="400"/>
      <c r="C89" s="400"/>
      <c r="D89" s="400"/>
      <c r="E89" s="981"/>
      <c r="F89" s="982"/>
      <c r="G89" s="982"/>
      <c r="H89" s="983"/>
      <c r="I89" s="400"/>
      <c r="J89" s="400"/>
      <c r="K89" s="400"/>
      <c r="L89" s="401"/>
    </row>
    <row r="90" spans="1:12" x14ac:dyDescent="0.25">
      <c r="B90" s="400"/>
      <c r="C90" s="12"/>
      <c r="D90" s="400"/>
      <c r="E90" s="981"/>
      <c r="F90" s="982"/>
      <c r="G90" s="982"/>
      <c r="H90" s="983"/>
      <c r="I90" s="400"/>
      <c r="J90" s="400"/>
      <c r="K90" s="400"/>
      <c r="L90" s="401"/>
    </row>
    <row r="91" spans="1:12" x14ac:dyDescent="0.25">
      <c r="B91" s="400"/>
      <c r="C91" s="400"/>
      <c r="D91" s="400"/>
      <c r="E91" s="981"/>
      <c r="F91" s="982"/>
      <c r="G91" s="982"/>
      <c r="H91" s="983"/>
      <c r="I91" s="400"/>
      <c r="J91" s="400"/>
      <c r="K91" s="400"/>
      <c r="L91" s="401"/>
    </row>
    <row r="92" spans="1:12" x14ac:dyDescent="0.25">
      <c r="B92" s="400"/>
      <c r="C92" s="400"/>
      <c r="D92" s="400"/>
      <c r="E92" s="981"/>
      <c r="F92" s="982"/>
      <c r="G92" s="982"/>
      <c r="H92" s="983"/>
      <c r="I92" s="400"/>
      <c r="J92" s="400"/>
      <c r="K92" s="400"/>
      <c r="L92" s="401"/>
    </row>
    <row r="93" spans="1:12" x14ac:dyDescent="0.25">
      <c r="B93" s="400"/>
      <c r="C93" s="400"/>
      <c r="D93" s="400"/>
      <c r="E93" s="981"/>
      <c r="F93" s="982"/>
      <c r="G93" s="982"/>
      <c r="H93" s="983"/>
      <c r="I93" s="400"/>
      <c r="J93" s="400"/>
      <c r="K93" s="400"/>
      <c r="L93" s="401"/>
    </row>
    <row r="94" spans="1:12" x14ac:dyDescent="0.25">
      <c r="B94" s="400"/>
      <c r="C94" s="400"/>
      <c r="D94" s="400"/>
      <c r="E94" s="984"/>
      <c r="F94" s="985"/>
      <c r="G94" s="985"/>
      <c r="H94" s="986"/>
      <c r="I94" s="400"/>
      <c r="J94" s="400"/>
      <c r="K94" s="400"/>
      <c r="L94" s="401"/>
    </row>
    <row r="95" spans="1:12" x14ac:dyDescent="0.25">
      <c r="B95" s="400"/>
      <c r="C95" s="400"/>
      <c r="D95" s="400"/>
      <c r="E95" s="400"/>
      <c r="F95" s="400"/>
      <c r="G95" s="400"/>
      <c r="H95" s="400"/>
      <c r="I95" s="400"/>
      <c r="J95" s="400"/>
      <c r="K95" s="400"/>
      <c r="L95" s="401"/>
    </row>
    <row r="96" spans="1:12" ht="33" customHeight="1" x14ac:dyDescent="0.25">
      <c r="A96" s="10">
        <f>A85+1</f>
        <v>9</v>
      </c>
      <c r="B96" s="932" t="str">
        <f>Translations!$B$868</f>
        <v>Jeśli potrzebna jest pomoc przy wypełnianiu rocznego raportu, należy skontaktować się z właściwym organem. Oprócz wytycznych Komisji, o których mowa powyżej, niektóre państwa członkowskie opracowały wytyczne, które mogą okazać się przydatne.</v>
      </c>
      <c r="C96" s="932"/>
      <c r="D96" s="932"/>
      <c r="E96" s="932"/>
      <c r="F96" s="932"/>
      <c r="G96" s="932"/>
      <c r="H96" s="932"/>
      <c r="I96" s="932"/>
      <c r="J96" s="932"/>
      <c r="K96" s="932"/>
      <c r="L96" s="932"/>
    </row>
    <row r="97" spans="1:12" ht="66" customHeight="1" x14ac:dyDescent="0.25">
      <c r="A97" s="10">
        <f>A96+1</f>
        <v>10</v>
      </c>
      <c r="B97" s="945" t="str">
        <f>Translations!$B$869</f>
        <v>Oświadczenie o poufności: informacje przedstawione w niniejszym raporcie mogą podlegać wymogom w zakresie publicznego dostępu do informacji, w tym przepisom dyrektywy 2003/4/WE w sprawie publicznego dostępu do informacji dotyczących środowiska. Jeżeli Państwa zdaniem jakiekolwiek informacje dostarczane w związku z raportem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v>
      </c>
      <c r="C97" s="922"/>
      <c r="D97" s="922"/>
      <c r="E97" s="922"/>
      <c r="F97" s="922"/>
      <c r="G97" s="922"/>
      <c r="H97" s="922"/>
      <c r="I97" s="922"/>
      <c r="J97" s="922"/>
      <c r="K97" s="922"/>
      <c r="L97" s="922"/>
    </row>
    <row r="98" spans="1:12" ht="6" customHeight="1" x14ac:dyDescent="0.25">
      <c r="A98" s="10"/>
      <c r="B98" s="397"/>
      <c r="C98" s="397"/>
      <c r="D98" s="397"/>
      <c r="E98" s="397"/>
      <c r="F98" s="397"/>
      <c r="G98" s="397"/>
      <c r="H98" s="397"/>
      <c r="I98" s="397"/>
      <c r="J98" s="397"/>
      <c r="K98" s="397"/>
      <c r="L98" s="398"/>
    </row>
    <row r="99" spans="1:12" ht="15.6" x14ac:dyDescent="0.25">
      <c r="A99" s="10">
        <f>A97+1</f>
        <v>11</v>
      </c>
      <c r="B99" s="963" t="str">
        <f>Translations!$B$61</f>
        <v>Źródła informacji:</v>
      </c>
      <c r="C99" s="963"/>
      <c r="D99" s="963"/>
      <c r="E99" s="963"/>
      <c r="F99" s="963"/>
      <c r="G99" s="963"/>
      <c r="H99" s="963"/>
      <c r="I99" s="963"/>
      <c r="J99" s="963"/>
      <c r="K99" s="963"/>
      <c r="L99" s="963"/>
    </row>
    <row r="100" spans="1:12" ht="13.05" customHeight="1" x14ac:dyDescent="0.25">
      <c r="A100" s="10"/>
      <c r="B100" s="535" t="str">
        <f>Translations!$B$62</f>
        <v>Strony internetowe UE:</v>
      </c>
      <c r="C100" s="823"/>
      <c r="D100" s="811"/>
      <c r="E100" s="811"/>
      <c r="F100" s="811"/>
      <c r="G100" s="811"/>
      <c r="H100" s="811"/>
      <c r="I100" s="811"/>
      <c r="J100" s="811"/>
      <c r="K100" s="811"/>
      <c r="L100" s="811"/>
    </row>
    <row r="101" spans="1:12" s="9" customFormat="1" x14ac:dyDescent="0.25">
      <c r="A101" s="10"/>
      <c r="B101" s="397" t="str">
        <f>Translations!$B$63</f>
        <v>Strony internetowe UE:</v>
      </c>
      <c r="C101" s="397"/>
      <c r="D101" s="930" t="str">
        <f>HYPERLINK(Translations!$B$64,Translations!$B$64)</f>
        <v xml:space="preserve">http://eur-lex.europa.eu/en/index.htm </v>
      </c>
      <c r="E101" s="931"/>
      <c r="F101" s="931"/>
      <c r="G101" s="931"/>
      <c r="H101" s="931"/>
      <c r="I101" s="931"/>
      <c r="J101" s="889"/>
      <c r="K101" s="889"/>
      <c r="L101" s="889"/>
    </row>
    <row r="102" spans="1:12" s="9" customFormat="1" ht="13.2" customHeight="1" x14ac:dyDescent="0.25">
      <c r="A102" s="10"/>
      <c r="B102" s="397" t="str">
        <f>Translations!$B$65</f>
        <v>EU ETS ogólnie:</v>
      </c>
      <c r="C102" s="397"/>
      <c r="D102" s="930" t="str">
        <f>HYPERLINK(Translations!$B$1311,Translations!$B$1311)</f>
        <v>https://ec.europa.eu/clima/eu-action/eu-emissions-trading-system-eu-ets_en</v>
      </c>
      <c r="E102" s="931"/>
      <c r="F102" s="931"/>
      <c r="G102" s="931"/>
      <c r="H102" s="931"/>
      <c r="I102" s="931"/>
      <c r="J102" s="889"/>
      <c r="K102" s="889"/>
      <c r="L102" s="889"/>
    </row>
    <row r="103" spans="1:12" s="9" customFormat="1" ht="25.95" customHeight="1" x14ac:dyDescent="0.25">
      <c r="A103" s="10"/>
      <c r="B103" s="989" t="str">
        <f>Translations!$B$67</f>
        <v xml:space="preserve">EU ETS w odniesieniu do lotnictwa: </v>
      </c>
      <c r="C103" s="989"/>
      <c r="D103" s="930" t="str">
        <f>HYPERLINK(Translations!$B$1312,Translations!$B$1312)</f>
        <v>https://ec.europa.eu/clima/eu-action/transport-emissions/reducing-emissions-aviation_en</v>
      </c>
      <c r="E103" s="931"/>
      <c r="F103" s="931"/>
      <c r="G103" s="931"/>
      <c r="H103" s="931"/>
      <c r="I103" s="931"/>
      <c r="J103" s="889"/>
      <c r="K103" s="889"/>
      <c r="L103" s="889"/>
    </row>
    <row r="104" spans="1:12" s="9" customFormat="1" x14ac:dyDescent="0.25">
      <c r="A104" s="10"/>
      <c r="B104" s="929" t="str">
        <f>Translations!$B$69</f>
        <v>Monitorowanie i raportowanie w EU ETS:</v>
      </c>
      <c r="C104" s="889"/>
      <c r="D104" s="889"/>
      <c r="E104" s="889"/>
      <c r="F104" s="889"/>
      <c r="G104" s="889"/>
      <c r="H104" s="889"/>
      <c r="I104" s="889"/>
      <c r="J104" s="889"/>
      <c r="K104" s="889"/>
      <c r="L104" s="889"/>
    </row>
    <row r="105" spans="1:12" s="9" customFormat="1" ht="25.95" customHeight="1" x14ac:dyDescent="0.25">
      <c r="A105" s="10"/>
      <c r="B105" s="397"/>
      <c r="C105" s="397"/>
      <c r="D105" s="930" t="str">
        <f>HYPERLINK(Translations!$B$1309,Translations!$B$1309)</f>
        <v>https://ec.europa.eu/clima/eu-action/eu-emissions-trading-system-eu-ets/monitoring-reporting-and-verification-eu-ets-emissions_en</v>
      </c>
      <c r="E105" s="931"/>
      <c r="F105" s="931"/>
      <c r="G105" s="931"/>
      <c r="H105" s="931"/>
      <c r="I105" s="931"/>
      <c r="J105" s="889"/>
      <c r="K105" s="889"/>
      <c r="L105" s="889"/>
    </row>
    <row r="106" spans="1:12" s="9" customFormat="1" ht="25.95" customHeight="1" x14ac:dyDescent="0.25">
      <c r="A106" s="10"/>
      <c r="B106" s="990" t="str">
        <f>Translations!$B$1085</f>
        <v>Strona internetowa mechanizmu CORSIA:</v>
      </c>
      <c r="C106" s="990"/>
      <c r="D106" s="930" t="str">
        <f>HYPERLINK(Translations!$B$1066,Translations!$B$1066)</f>
        <v>https://www.icao.int/environmental-protection/CORSIA/Pages/default.aspx</v>
      </c>
      <c r="E106" s="931"/>
      <c r="F106" s="931"/>
      <c r="G106" s="931"/>
      <c r="H106" s="931"/>
      <c r="I106" s="931"/>
      <c r="J106" s="889"/>
      <c r="K106" s="889"/>
      <c r="L106" s="889"/>
    </row>
    <row r="107" spans="1:12" s="9" customFormat="1" ht="6.45" customHeight="1" x14ac:dyDescent="0.25">
      <c r="A107" s="10"/>
      <c r="B107" s="397"/>
      <c r="C107" s="397"/>
      <c r="D107" s="403"/>
      <c r="E107" s="404"/>
      <c r="F107" s="404"/>
      <c r="G107" s="404"/>
      <c r="H107" s="404"/>
      <c r="I107" s="404"/>
      <c r="J107" s="397"/>
      <c r="K107" s="397"/>
      <c r="L107" s="398"/>
    </row>
    <row r="108" spans="1:12" x14ac:dyDescent="0.25">
      <c r="A108" s="10"/>
      <c r="B108" s="402" t="str">
        <f>Translations!$B$70</f>
        <v>Inne strony internetowe:</v>
      </c>
      <c r="C108" s="397"/>
      <c r="D108" s="397"/>
      <c r="E108" s="397"/>
      <c r="F108" s="397"/>
      <c r="G108" s="397"/>
      <c r="H108" s="397"/>
      <c r="I108" s="397"/>
      <c r="J108" s="397"/>
      <c r="K108" s="397"/>
      <c r="L108" s="398"/>
    </row>
    <row r="109" spans="1:12" x14ac:dyDescent="0.25">
      <c r="B109" s="975" t="str">
        <f>Translations!$B$71</f>
        <v>https://www.gov.pl/web/klimat; 
www.kobize.pl</v>
      </c>
      <c r="C109" s="975"/>
      <c r="D109" s="975"/>
      <c r="E109" s="975"/>
      <c r="F109" s="975"/>
      <c r="G109" s="975"/>
      <c r="H109" s="975"/>
      <c r="I109" s="975"/>
      <c r="J109" s="12"/>
      <c r="K109" s="12"/>
      <c r="L109" s="405"/>
    </row>
    <row r="110" spans="1:12" x14ac:dyDescent="0.25">
      <c r="B110" s="975"/>
      <c r="C110" s="975"/>
      <c r="D110" s="975"/>
      <c r="E110" s="975"/>
      <c r="F110" s="975"/>
      <c r="G110" s="975"/>
      <c r="H110" s="975"/>
      <c r="I110" s="975"/>
      <c r="J110" s="12"/>
      <c r="K110" s="12"/>
      <c r="L110" s="405"/>
    </row>
    <row r="111" spans="1:12" x14ac:dyDescent="0.25">
      <c r="B111" s="397" t="str">
        <f>Translations!$B$72</f>
        <v>Dział pomocy technicznej:</v>
      </c>
      <c r="C111" s="12"/>
      <c r="D111" s="12"/>
      <c r="E111" s="12"/>
      <c r="F111" s="12"/>
      <c r="G111" s="12"/>
      <c r="H111" s="12"/>
      <c r="I111" s="12"/>
      <c r="J111" s="12"/>
      <c r="K111" s="12"/>
      <c r="L111" s="405"/>
    </row>
    <row r="112" spans="1:12" x14ac:dyDescent="0.25">
      <c r="B112" s="975" t="str">
        <f>Translations!$B$73</f>
        <v>www.kobize.pl 
(48) 22 569 65 66</v>
      </c>
      <c r="C112" s="975"/>
      <c r="D112" s="975"/>
      <c r="E112" s="975"/>
      <c r="F112" s="975"/>
      <c r="G112" s="975"/>
      <c r="H112" s="975"/>
      <c r="I112" s="975"/>
      <c r="J112" s="12"/>
      <c r="K112" s="12"/>
      <c r="L112" s="405"/>
    </row>
    <row r="113" spans="1:13" x14ac:dyDescent="0.25">
      <c r="B113" s="975"/>
      <c r="C113" s="975"/>
      <c r="D113" s="975"/>
      <c r="E113" s="975"/>
      <c r="F113" s="975"/>
      <c r="G113" s="975"/>
      <c r="H113" s="975"/>
      <c r="I113" s="975"/>
      <c r="J113" s="12"/>
      <c r="K113" s="12"/>
      <c r="L113" s="405"/>
    </row>
    <row r="114" spans="1:13" ht="7.05" customHeight="1" x14ac:dyDescent="0.25">
      <c r="B114" s="12"/>
      <c r="C114" s="12"/>
      <c r="D114" s="12"/>
      <c r="E114" s="12"/>
      <c r="F114" s="12"/>
      <c r="G114" s="12"/>
      <c r="H114" s="12"/>
      <c r="I114" s="12"/>
      <c r="J114" s="12"/>
      <c r="K114" s="12"/>
      <c r="L114" s="405"/>
    </row>
    <row r="115" spans="1:13" ht="4.95" customHeight="1" x14ac:dyDescent="0.25">
      <c r="B115" s="12"/>
      <c r="C115" s="12"/>
      <c r="D115" s="12"/>
      <c r="E115" s="12"/>
      <c r="F115" s="12"/>
      <c r="G115" s="12"/>
      <c r="H115" s="12"/>
      <c r="I115" s="12"/>
      <c r="J115" s="12"/>
      <c r="K115" s="12"/>
      <c r="L115" s="405"/>
    </row>
    <row r="116" spans="1:13" ht="15.6" x14ac:dyDescent="0.25">
      <c r="A116" s="10">
        <f>A99+1</f>
        <v>12</v>
      </c>
      <c r="B116" s="963" t="str">
        <f>Translations!$B$74</f>
        <v>Sposób korzystania z formularza:</v>
      </c>
      <c r="C116" s="963"/>
      <c r="D116" s="963"/>
      <c r="E116" s="963"/>
      <c r="F116" s="963"/>
      <c r="G116" s="963"/>
      <c r="H116" s="963"/>
      <c r="I116" s="963"/>
      <c r="J116" s="963"/>
      <c r="K116" s="963"/>
      <c r="L116" s="963"/>
    </row>
    <row r="117" spans="1:13" ht="37.950000000000003" customHeight="1" x14ac:dyDescent="0.25">
      <c r="A117" s="10"/>
      <c r="B117" s="922" t="str">
        <f>Translations!$B$870</f>
        <v>Niniejszy formularz opracowano w celu uwzględnienia minimalnej treści rocznego raportu na temat wielkości emisji zgodnie z wymogami MRR. Przy wypełnianiu tego formularza operatorzy statków powietrznych powinni zatem odnosić się do MRR i dodatkowych wymogów państwa członkowskiego (jeśli istnieją).</v>
      </c>
      <c r="C117" s="922"/>
      <c r="D117" s="922"/>
      <c r="E117" s="922"/>
      <c r="F117" s="922"/>
      <c r="G117" s="922"/>
      <c r="H117" s="922"/>
      <c r="I117" s="922"/>
      <c r="J117" s="922"/>
      <c r="K117" s="922"/>
      <c r="L117" s="938"/>
    </row>
    <row r="118" spans="1:13" s="17" customFormat="1" ht="37.950000000000003" customHeight="1" x14ac:dyDescent="0.25">
      <c r="A118" s="10"/>
      <c r="B118" s="922" t="str">
        <f>Translations!$B$76</f>
        <v>Zaleca się przejrzenie najpierw całego dokumentu od początku do końca. Istnieje kilka funkcji, które przeprowadzą użytkownika przez cały formularz, i które zależą od wprowadzonych wcześniej danych, takich jak zmiana koloru komórek w przypadku, gdy wprowadzenie danych nie jest konieczne (zob. kody kolorów poniżej).</v>
      </c>
      <c r="C118" s="922"/>
      <c r="D118" s="922"/>
      <c r="E118" s="922"/>
      <c r="F118" s="922"/>
      <c r="G118" s="922"/>
      <c r="H118" s="922"/>
      <c r="I118" s="922"/>
      <c r="J118" s="922"/>
      <c r="K118" s="922"/>
      <c r="L118" s="938"/>
    </row>
    <row r="119" spans="1:13" s="17" customFormat="1" ht="51" customHeight="1" x14ac:dyDescent="0.25">
      <c r="A119" s="10"/>
      <c r="B119" s="922" t="str">
        <f>Translations!$B$77</f>
        <v>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v>
      </c>
      <c r="C119" s="922"/>
      <c r="D119" s="922"/>
      <c r="E119" s="922"/>
      <c r="F119" s="922"/>
      <c r="G119" s="922"/>
      <c r="H119" s="922"/>
      <c r="I119" s="922"/>
      <c r="J119" s="922"/>
      <c r="K119" s="922"/>
      <c r="L119" s="938"/>
    </row>
    <row r="120" spans="1:13" s="17" customFormat="1" x14ac:dyDescent="0.25">
      <c r="A120" s="13"/>
      <c r="B120" s="964" t="str">
        <f>Translations!$B$78</f>
        <v>Legenda kolorów i czcionek:</v>
      </c>
      <c r="C120" s="964"/>
      <c r="D120" s="964"/>
      <c r="E120" s="964"/>
      <c r="F120" s="964"/>
      <c r="G120" s="964"/>
      <c r="H120" s="964"/>
      <c r="I120" s="964"/>
      <c r="J120" s="964"/>
      <c r="K120" s="964"/>
      <c r="L120" s="965"/>
    </row>
    <row r="121" spans="1:13" s="9" customFormat="1" x14ac:dyDescent="0.25">
      <c r="C121" s="918" t="str">
        <f>Translations!$B$79</f>
        <v>Czarny tekst pogrubiony:</v>
      </c>
      <c r="D121" s="893"/>
      <c r="E121" s="922" t="str">
        <f>Translations!$B$80</f>
        <v>Tekst ten pochodzi z formularza Komisji. Należy pozostawić go bez zmian.</v>
      </c>
      <c r="F121" s="922"/>
      <c r="G121" s="922"/>
      <c r="H121" s="922"/>
      <c r="I121" s="922"/>
      <c r="J121" s="922"/>
      <c r="K121" s="922"/>
      <c r="L121" s="938"/>
    </row>
    <row r="122" spans="1:13" s="9" customFormat="1" ht="25.5" customHeight="1" x14ac:dyDescent="0.25">
      <c r="C122" s="939" t="str">
        <f>Translations!$B$81</f>
        <v>Mniejszy tekst kursywą:</v>
      </c>
      <c r="D122" s="939"/>
      <c r="E122" s="922" t="str">
        <f>Translations!$B$82</f>
        <v>Tekst ten zawiera bardziej szczegółowe wyjaśnienia. Państwa członkowskie mogą dodawać dalsze wyjaśnienia w wersjach formularza dla poszczególnych państw członkowskich.</v>
      </c>
      <c r="F122" s="922"/>
      <c r="G122" s="922"/>
      <c r="H122" s="922"/>
      <c r="I122" s="922"/>
      <c r="J122" s="922"/>
      <c r="K122" s="922"/>
      <c r="L122" s="938"/>
    </row>
    <row r="123" spans="1:13" s="9" customFormat="1" x14ac:dyDescent="0.25">
      <c r="C123" s="968"/>
      <c r="D123" s="937"/>
      <c r="E123" s="938" t="str">
        <f>Translations!$B$83</f>
        <v>Jasnożółte pola to pola do wprowadzania danych.</v>
      </c>
      <c r="F123" s="922"/>
      <c r="G123" s="922"/>
      <c r="H123" s="922"/>
      <c r="I123" s="922"/>
      <c r="J123" s="922"/>
      <c r="K123" s="922"/>
      <c r="L123" s="922"/>
    </row>
    <row r="124" spans="1:13" s="9" customFormat="1" ht="25.05" customHeight="1" x14ac:dyDescent="0.25">
      <c r="C124" s="969"/>
      <c r="D124" s="970"/>
      <c r="E124" s="938" t="str">
        <f>Translations!$B$84</f>
        <v>Zielone pola ukazują automatycznie obliczone wyniki. Czerwony tekst pokazuje komunikaty o błędzie (brakujące dane itp.).</v>
      </c>
      <c r="F124" s="922"/>
      <c r="G124" s="922"/>
      <c r="H124" s="922"/>
      <c r="I124" s="922"/>
      <c r="J124" s="922"/>
      <c r="K124" s="922"/>
      <c r="L124" s="922"/>
    </row>
    <row r="125" spans="1:13" s="9" customFormat="1" ht="25.05" customHeight="1" x14ac:dyDescent="0.25">
      <c r="C125" s="936"/>
      <c r="D125" s="937"/>
      <c r="E125" s="938" t="str">
        <f>Translations!$B$85</f>
        <v>Pola zakreskowane wskazują, że wprowadzenie danych w tym polu nie jest istotne z uwagi na dane, które zostały wprowadzone w innym polu.</v>
      </c>
      <c r="F125" s="922"/>
      <c r="G125" s="922"/>
      <c r="H125" s="922"/>
      <c r="I125" s="922"/>
      <c r="J125" s="922"/>
      <c r="K125" s="922"/>
      <c r="L125" s="938"/>
    </row>
    <row r="126" spans="1:13" s="9" customFormat="1" ht="25.05" customHeight="1" x14ac:dyDescent="0.25">
      <c r="C126" s="23"/>
      <c r="D126" s="24"/>
      <c r="E126" s="922" t="str">
        <f>Translations!$B$86</f>
        <v>Pola szare są wypełniane przez państwa członkowskie przed opublikowaniem dostosowanych indywidualnie wersji formularza.</v>
      </c>
      <c r="F126" s="922"/>
      <c r="G126" s="922"/>
      <c r="H126" s="922"/>
      <c r="I126" s="922"/>
      <c r="J126" s="922"/>
      <c r="K126" s="922"/>
      <c r="L126" s="922"/>
    </row>
    <row r="127" spans="1:13" s="17" customFormat="1" x14ac:dyDescent="0.25">
      <c r="A127" s="13"/>
      <c r="B127" s="21"/>
      <c r="C127" s="21"/>
      <c r="D127" s="21"/>
      <c r="E127" s="21"/>
      <c r="F127" s="21"/>
      <c r="G127" s="21"/>
      <c r="H127" s="21"/>
      <c r="I127" s="21"/>
      <c r="J127" s="21"/>
      <c r="K127" s="21"/>
      <c r="L127" s="22"/>
    </row>
    <row r="128" spans="1:13" s="17" customFormat="1" x14ac:dyDescent="0.25">
      <c r="A128" s="368"/>
      <c r="B128" s="369"/>
      <c r="C128" s="369"/>
      <c r="D128" s="369"/>
      <c r="E128" s="369"/>
      <c r="F128" s="369"/>
      <c r="G128" s="369"/>
      <c r="H128" s="369"/>
      <c r="I128" s="369"/>
      <c r="J128" s="369"/>
      <c r="K128" s="369"/>
      <c r="L128" s="370"/>
      <c r="M128" s="368"/>
    </row>
    <row r="129" spans="1:13" s="17" customFormat="1" x14ac:dyDescent="0.25">
      <c r="A129" s="368"/>
      <c r="B129" s="946" t="str">
        <f>Translations!$B$1086</f>
        <v>Sekcje dodane do formularza EU ETS dotyczące informacji wymaganych dla mechanizmu CORSIA są oznaczone jasnoniebieską ramką.</v>
      </c>
      <c r="C129" s="946"/>
      <c r="D129" s="946"/>
      <c r="E129" s="946"/>
      <c r="F129" s="946"/>
      <c r="G129" s="946"/>
      <c r="H129" s="946"/>
      <c r="I129" s="946"/>
      <c r="J129" s="946"/>
      <c r="K129" s="946"/>
      <c r="L129" s="947"/>
      <c r="M129" s="368"/>
    </row>
    <row r="130" spans="1:13" s="17" customFormat="1" x14ac:dyDescent="0.25">
      <c r="A130" s="368"/>
      <c r="B130" s="369"/>
      <c r="C130" s="369"/>
      <c r="D130" s="369"/>
      <c r="E130" s="369"/>
      <c r="F130" s="369"/>
      <c r="G130" s="369"/>
      <c r="H130" s="369"/>
      <c r="I130" s="369"/>
      <c r="J130" s="369"/>
      <c r="K130" s="369"/>
      <c r="L130" s="370"/>
      <c r="M130" s="368"/>
    </row>
    <row r="131" spans="1:13" s="17" customFormat="1" x14ac:dyDescent="0.25">
      <c r="A131" s="13"/>
      <c r="B131" s="21"/>
      <c r="C131" s="21"/>
      <c r="D131" s="21"/>
      <c r="E131" s="21"/>
      <c r="F131" s="21"/>
      <c r="G131" s="21"/>
      <c r="H131" s="21"/>
      <c r="I131" s="21"/>
      <c r="J131" s="21"/>
      <c r="K131" s="21"/>
      <c r="L131" s="22"/>
    </row>
    <row r="132" spans="1:13" s="17" customFormat="1" x14ac:dyDescent="0.25">
      <c r="A132" s="625"/>
      <c r="B132" s="626"/>
      <c r="C132" s="626"/>
      <c r="D132" s="626"/>
      <c r="E132" s="626"/>
      <c r="F132" s="626"/>
      <c r="G132" s="626"/>
      <c r="H132" s="626"/>
      <c r="I132" s="626"/>
      <c r="J132" s="626"/>
      <c r="K132" s="626"/>
      <c r="L132" s="627"/>
      <c r="M132" s="625"/>
    </row>
    <row r="133" spans="1:13" s="17" customFormat="1" x14ac:dyDescent="0.25">
      <c r="A133" s="625"/>
      <c r="B133" s="946" t="str">
        <f>Translations!$B$1260</f>
        <v>Sekcje dodane do tego formularza dotyczące informacji wymaganych dla systemu CH ETS są oznaczone jasnoczerwoną ramką.</v>
      </c>
      <c r="C133" s="946"/>
      <c r="D133" s="946"/>
      <c r="E133" s="946"/>
      <c r="F133" s="946"/>
      <c r="G133" s="946"/>
      <c r="H133" s="946"/>
      <c r="I133" s="946"/>
      <c r="J133" s="946"/>
      <c r="K133" s="946"/>
      <c r="L133" s="947"/>
      <c r="M133" s="625"/>
    </row>
    <row r="134" spans="1:13" s="17" customFormat="1" x14ac:dyDescent="0.25">
      <c r="A134" s="625"/>
      <c r="B134" s="626"/>
      <c r="C134" s="626"/>
      <c r="D134" s="626"/>
      <c r="E134" s="626"/>
      <c r="F134" s="626"/>
      <c r="G134" s="626"/>
      <c r="H134" s="626"/>
      <c r="I134" s="626"/>
      <c r="J134" s="626"/>
      <c r="K134" s="626"/>
      <c r="L134" s="627"/>
      <c r="M134" s="625"/>
    </row>
    <row r="135" spans="1:13" s="17" customFormat="1" x14ac:dyDescent="0.25">
      <c r="A135" s="13"/>
      <c r="B135" s="21"/>
      <c r="C135" s="21"/>
      <c r="D135" s="21"/>
      <c r="E135" s="21"/>
      <c r="F135" s="21"/>
      <c r="G135" s="21"/>
      <c r="H135" s="21"/>
      <c r="I135" s="21"/>
      <c r="J135" s="21"/>
      <c r="K135" s="21"/>
      <c r="L135" s="22"/>
    </row>
    <row r="136" spans="1:13" s="17" customFormat="1" x14ac:dyDescent="0.25">
      <c r="A136" s="631"/>
      <c r="B136" s="946" t="str">
        <f>Translations!$B$1261</f>
        <v>Sekcje, które są szczególnie istotne dla obu systemów - EU ETS i CH ETS - oznaczone są czerwonym kreskowaniem.</v>
      </c>
      <c r="C136" s="974"/>
      <c r="D136" s="974"/>
      <c r="E136" s="974"/>
      <c r="F136" s="974"/>
      <c r="G136" s="974"/>
      <c r="H136" s="974"/>
      <c r="I136" s="974"/>
      <c r="J136" s="974"/>
      <c r="K136" s="974"/>
      <c r="L136" s="974"/>
      <c r="M136" s="631"/>
    </row>
    <row r="137" spans="1:13" s="17" customFormat="1" x14ac:dyDescent="0.25">
      <c r="A137" s="13"/>
      <c r="B137" s="21"/>
      <c r="C137" s="21"/>
      <c r="D137" s="21"/>
      <c r="E137" s="21"/>
      <c r="F137" s="21"/>
      <c r="G137" s="21"/>
      <c r="H137" s="21"/>
      <c r="I137" s="21"/>
      <c r="J137" s="21"/>
      <c r="K137" s="21"/>
      <c r="L137" s="22"/>
    </row>
    <row r="138" spans="1:13" s="9" customFormat="1" ht="51" customHeight="1" x14ac:dyDescent="0.25">
      <c r="A138" s="8">
        <f>A116+1</f>
        <v>13</v>
      </c>
      <c r="B138" s="943" t="str">
        <f>Translations!$B$871</f>
        <v>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v>
      </c>
      <c r="C138" s="922"/>
      <c r="D138" s="922"/>
      <c r="E138" s="922"/>
      <c r="F138" s="922"/>
      <c r="G138" s="922"/>
      <c r="H138" s="922"/>
      <c r="I138" s="922"/>
      <c r="J138" s="922"/>
      <c r="K138" s="922"/>
      <c r="L138" s="922"/>
    </row>
    <row r="139" spans="1:13" s="9" customFormat="1" ht="42.45" customHeight="1" x14ac:dyDescent="0.25">
      <c r="A139" s="8">
        <f>A138+1</f>
        <v>14</v>
      </c>
      <c r="B139" s="944" t="str">
        <f>Translations!$B$872</f>
        <v>Dla zabezpieczenia formuł przed przypadkowymi zmianami, które zwykle prowadzą do błędnych i mylących wyników, ogromne znaczenie ma to, aby NIE UŻYWAĆ funkcji WYTNIJ I WKLEJ.
Aby przenieść dane, należy najpierw skopiować je i wkleić, a następnie usunąć niepotrzebne dane w poprzednim (nieprawidłowym) miejscu.</v>
      </c>
      <c r="C139" s="922"/>
      <c r="D139" s="922"/>
      <c r="E139" s="922"/>
      <c r="F139" s="922"/>
      <c r="G139" s="922"/>
      <c r="H139" s="922"/>
      <c r="I139" s="922"/>
      <c r="J139" s="922"/>
      <c r="K139" s="922"/>
      <c r="L139" s="922"/>
    </row>
    <row r="140" spans="1:13" s="9" customFormat="1" ht="52.95" customHeight="1" x14ac:dyDescent="0.25">
      <c r="A140" s="8">
        <f>A139+1</f>
        <v>15</v>
      </c>
      <c r="B140" s="943" t="str">
        <f>Translations!$B$873</f>
        <v>Pola danych nie zostały zoptymalizowane pod kątem określonych formatów liczbowych i innych formatów.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v>
      </c>
      <c r="C140" s="922"/>
      <c r="D140" s="922"/>
      <c r="E140" s="922"/>
      <c r="F140" s="922"/>
      <c r="G140" s="922"/>
      <c r="H140" s="922"/>
      <c r="I140" s="922"/>
      <c r="J140" s="922"/>
      <c r="K140" s="922"/>
      <c r="L140" s="922"/>
    </row>
    <row r="141" spans="1:13" s="9" customFormat="1" ht="4.95" customHeight="1" thickBot="1" x14ac:dyDescent="0.3">
      <c r="A141" s="26"/>
      <c r="B141" s="928"/>
      <c r="C141" s="929"/>
      <c r="D141" s="929"/>
      <c r="E141" s="929"/>
      <c r="F141" s="929"/>
      <c r="G141" s="929"/>
      <c r="H141" s="929"/>
      <c r="I141" s="929"/>
      <c r="J141" s="929"/>
      <c r="K141" s="929"/>
      <c r="L141" s="31"/>
    </row>
    <row r="142" spans="1:13" s="9" customFormat="1" ht="79.5" customHeight="1" thickBot="1" x14ac:dyDescent="0.3">
      <c r="A142" s="8">
        <f>A140+1</f>
        <v>16</v>
      </c>
      <c r="B142" s="971" t="str">
        <f>Translations!$B$874</f>
        <v>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operator statków powietrznych).</v>
      </c>
      <c r="C142" s="972"/>
      <c r="D142" s="972"/>
      <c r="E142" s="972"/>
      <c r="F142" s="972"/>
      <c r="G142" s="972"/>
      <c r="H142" s="972"/>
      <c r="I142" s="972"/>
      <c r="J142" s="972"/>
      <c r="K142" s="972"/>
      <c r="L142" s="973"/>
    </row>
    <row r="143" spans="1:13" s="9" customFormat="1" ht="4.95" customHeight="1" x14ac:dyDescent="0.25">
      <c r="A143" s="26"/>
      <c r="B143" s="928"/>
      <c r="C143" s="929"/>
      <c r="D143" s="929"/>
      <c r="E143" s="929"/>
      <c r="F143" s="929"/>
      <c r="G143" s="929"/>
      <c r="H143" s="929"/>
      <c r="I143" s="929"/>
      <c r="J143" s="929"/>
      <c r="K143" s="929"/>
      <c r="L143" s="31"/>
    </row>
    <row r="144" spans="1:13" s="17" customFormat="1" ht="12.75" customHeight="1" x14ac:dyDescent="0.25">
      <c r="A144" s="13"/>
      <c r="B144" s="966" t="str">
        <f>Translations!$B$875</f>
        <v>Informacja: Formuła musi zostać sprawdzona i poprawiona za każdym razem gdy operator statków powietrznych dodaje kolumny i/lub wiersze.</v>
      </c>
      <c r="C144" s="967"/>
      <c r="D144" s="967"/>
      <c r="E144" s="967"/>
      <c r="F144" s="967"/>
      <c r="G144" s="967"/>
      <c r="H144" s="967"/>
      <c r="I144" s="967"/>
      <c r="J144" s="967"/>
      <c r="K144" s="967"/>
      <c r="L144" s="967"/>
    </row>
    <row r="145" spans="1:12" s="17" customFormat="1" ht="4.95" customHeight="1" thickBot="1" x14ac:dyDescent="0.3">
      <c r="A145" s="13"/>
      <c r="B145" s="478"/>
      <c r="C145" s="479"/>
      <c r="D145" s="479"/>
      <c r="E145" s="479"/>
      <c r="F145" s="479"/>
      <c r="G145" s="479"/>
      <c r="H145" s="479"/>
      <c r="I145" s="479"/>
      <c r="J145" s="479"/>
      <c r="K145" s="479"/>
      <c r="L145" s="479"/>
    </row>
    <row r="146" spans="1:12" s="9" customFormat="1" ht="51" customHeight="1" thickBot="1" x14ac:dyDescent="0.3">
      <c r="A146" s="8">
        <f>A142+1</f>
        <v>17</v>
      </c>
      <c r="B146" s="925" t="str">
        <f>Translations!$B$1087</f>
        <v>Uwaga: W przypadku gdy nazwy krajów znajdują się na listach do wyboru w ramach tego szablonu sprawozdawczego, nie oznacza to wyrażenia jakiejkolwiek opinii ze strony Komisji lub państwa członkowskiego dostarczającego ten szablon, dotyczącej statusu prawnego dowolnego kraju, terytorium, miasta lub obszaru lub jego władz, lub dotyczącej wyznaczenia jego rejonów przygranicznych lub granic.</v>
      </c>
      <c r="C146" s="926"/>
      <c r="D146" s="926"/>
      <c r="E146" s="926"/>
      <c r="F146" s="926"/>
      <c r="G146" s="926"/>
      <c r="H146" s="926"/>
      <c r="I146" s="926"/>
      <c r="J146" s="926"/>
      <c r="K146" s="926"/>
      <c r="L146" s="927"/>
    </row>
    <row r="147" spans="1:12" s="9" customFormat="1" ht="4.95" customHeight="1" x14ac:dyDescent="0.25">
      <c r="A147" s="26"/>
      <c r="B147" s="928"/>
      <c r="C147" s="929"/>
      <c r="D147" s="929"/>
      <c r="E147" s="929"/>
      <c r="F147" s="929"/>
      <c r="G147" s="929"/>
      <c r="H147" s="929"/>
      <c r="I147" s="929"/>
      <c r="J147" s="929"/>
      <c r="K147" s="929"/>
      <c r="L147" s="31"/>
    </row>
    <row r="148" spans="1:12" s="17" customFormat="1" ht="9.4499999999999993" customHeight="1" x14ac:dyDescent="0.25">
      <c r="A148" s="13"/>
      <c r="L148" s="18"/>
    </row>
    <row r="149" spans="1:12" ht="15.75" customHeight="1" x14ac:dyDescent="0.25">
      <c r="A149" s="8">
        <f>A146+1</f>
        <v>18</v>
      </c>
      <c r="B149" s="962" t="str">
        <f>Translations!$B$87</f>
        <v>Tutaj znajduje się wykaz wytycznych danego państwa członkowskiego:</v>
      </c>
      <c r="C149" s="962"/>
      <c r="D149" s="962"/>
      <c r="E149" s="962"/>
      <c r="F149" s="962"/>
      <c r="G149" s="962"/>
      <c r="H149" s="962"/>
      <c r="I149" s="962"/>
      <c r="J149" s="962"/>
      <c r="K149" s="962"/>
      <c r="L149" s="962"/>
    </row>
    <row r="150" spans="1:12" x14ac:dyDescent="0.25">
      <c r="B150" s="20"/>
      <c r="C150" s="20"/>
      <c r="D150" s="20"/>
      <c r="E150" s="20"/>
      <c r="F150" s="20"/>
      <c r="G150" s="20"/>
      <c r="H150" s="20"/>
      <c r="I150" s="20"/>
      <c r="J150" s="20"/>
      <c r="K150" s="20"/>
      <c r="L150" s="25"/>
    </row>
    <row r="151" spans="1:12" x14ac:dyDescent="0.25">
      <c r="B151" s="20"/>
      <c r="C151" s="20"/>
      <c r="D151" s="20"/>
      <c r="E151" s="20"/>
      <c r="F151" s="20"/>
      <c r="G151" s="20"/>
      <c r="H151" s="20"/>
      <c r="I151" s="20"/>
      <c r="J151" s="20"/>
      <c r="K151" s="20"/>
      <c r="L151" s="25"/>
    </row>
    <row r="152" spans="1:12" x14ac:dyDescent="0.25">
      <c r="B152" s="20"/>
      <c r="C152" s="20"/>
      <c r="D152" s="20"/>
      <c r="E152" s="20"/>
      <c r="F152" s="20"/>
      <c r="G152" s="20"/>
      <c r="H152" s="20"/>
      <c r="I152" s="20"/>
      <c r="J152" s="20"/>
      <c r="K152" s="20"/>
      <c r="L152" s="25"/>
    </row>
    <row r="153" spans="1:12" x14ac:dyDescent="0.25">
      <c r="B153" s="20"/>
      <c r="C153" s="20"/>
      <c r="D153" s="20"/>
      <c r="E153" s="20"/>
      <c r="F153" s="20"/>
      <c r="G153" s="20"/>
      <c r="H153" s="20"/>
      <c r="I153" s="20"/>
      <c r="J153" s="20"/>
      <c r="K153" s="20"/>
      <c r="L153" s="25"/>
    </row>
    <row r="154" spans="1:12" hidden="1" x14ac:dyDescent="0.25">
      <c r="B154" s="20"/>
      <c r="C154" s="20"/>
      <c r="D154" s="20"/>
      <c r="E154" s="20"/>
      <c r="F154" s="20"/>
      <c r="G154" s="20"/>
      <c r="H154" s="20"/>
      <c r="I154" s="20"/>
      <c r="J154" s="20"/>
      <c r="K154" s="20"/>
      <c r="L154" s="25"/>
    </row>
    <row r="155" spans="1:12" hidden="1" x14ac:dyDescent="0.25">
      <c r="B155" s="20"/>
      <c r="C155" s="20"/>
      <c r="D155" s="20"/>
      <c r="E155" s="20"/>
      <c r="F155" s="20"/>
      <c r="G155" s="20"/>
      <c r="H155" s="20"/>
      <c r="I155" s="20"/>
      <c r="J155" s="20"/>
      <c r="K155" s="20"/>
      <c r="L155" s="25"/>
    </row>
    <row r="156" spans="1:12" hidden="1" x14ac:dyDescent="0.25">
      <c r="B156" s="20"/>
      <c r="C156" s="20"/>
      <c r="D156" s="20"/>
      <c r="E156" s="20"/>
      <c r="F156" s="20"/>
      <c r="G156" s="20"/>
      <c r="H156" s="20"/>
      <c r="I156" s="20"/>
      <c r="J156" s="20"/>
      <c r="K156" s="20"/>
      <c r="L156" s="25"/>
    </row>
    <row r="157" spans="1:12" hidden="1" x14ac:dyDescent="0.25">
      <c r="B157" s="20"/>
      <c r="C157" s="20"/>
      <c r="D157" s="20"/>
      <c r="E157" s="20"/>
      <c r="F157" s="20"/>
      <c r="G157" s="20"/>
      <c r="H157" s="20"/>
      <c r="I157" s="20"/>
      <c r="J157" s="20"/>
      <c r="K157" s="20"/>
      <c r="L157" s="25"/>
    </row>
    <row r="158" spans="1:12" hidden="1" x14ac:dyDescent="0.25">
      <c r="B158" s="20"/>
      <c r="C158" s="20"/>
      <c r="D158" s="20"/>
      <c r="E158" s="20"/>
      <c r="F158" s="20"/>
      <c r="G158" s="20"/>
      <c r="H158" s="20"/>
      <c r="I158" s="20"/>
      <c r="J158" s="20"/>
      <c r="K158" s="20"/>
      <c r="L158" s="25"/>
    </row>
    <row r="159" spans="1:12" hidden="1" x14ac:dyDescent="0.25">
      <c r="B159" s="20"/>
      <c r="C159" s="20"/>
      <c r="D159" s="20"/>
      <c r="E159" s="20"/>
      <c r="F159" s="20"/>
      <c r="G159" s="20"/>
      <c r="H159" s="20"/>
      <c r="I159" s="20"/>
      <c r="J159" s="20"/>
      <c r="K159" s="20"/>
      <c r="L159" s="25"/>
    </row>
    <row r="160" spans="1:12" hidden="1" x14ac:dyDescent="0.25">
      <c r="B160" s="20"/>
      <c r="C160" s="20"/>
      <c r="D160" s="20"/>
      <c r="E160" s="20"/>
      <c r="F160" s="20"/>
      <c r="G160" s="20"/>
      <c r="H160" s="20"/>
      <c r="I160" s="20"/>
      <c r="J160" s="20"/>
      <c r="K160" s="20"/>
      <c r="L160" s="25"/>
    </row>
    <row r="161" spans="2:12" hidden="1" x14ac:dyDescent="0.25">
      <c r="B161" s="20"/>
      <c r="C161" s="20"/>
      <c r="D161" s="20"/>
      <c r="E161" s="20"/>
      <c r="F161" s="20"/>
      <c r="G161" s="20"/>
      <c r="H161" s="20"/>
      <c r="I161" s="20"/>
      <c r="J161" s="20"/>
      <c r="K161" s="20"/>
      <c r="L161" s="25"/>
    </row>
  </sheetData>
  <sheetProtection sheet="1" objects="1" scenarios="1" formatCells="0" formatColumns="0" formatRows="0"/>
  <mergeCells count="122">
    <mergeCell ref="B31:L31"/>
    <mergeCell ref="B32:L32"/>
    <mergeCell ref="B33:L33"/>
    <mergeCell ref="B34:L34"/>
    <mergeCell ref="B38:L38"/>
    <mergeCell ref="B40:L40"/>
    <mergeCell ref="B35:L35"/>
    <mergeCell ref="B103:C103"/>
    <mergeCell ref="B106:C106"/>
    <mergeCell ref="B112:I113"/>
    <mergeCell ref="B109:I110"/>
    <mergeCell ref="B36:L36"/>
    <mergeCell ref="B37:L37"/>
    <mergeCell ref="B41:L41"/>
    <mergeCell ref="B49:L49"/>
    <mergeCell ref="C50:L50"/>
    <mergeCell ref="C52:L52"/>
    <mergeCell ref="C53:L53"/>
    <mergeCell ref="C51:L51"/>
    <mergeCell ref="D101:L101"/>
    <mergeCell ref="D102:L102"/>
    <mergeCell ref="B42:L42"/>
    <mergeCell ref="B43:L43"/>
    <mergeCell ref="C44:L44"/>
    <mergeCell ref="C45:L45"/>
    <mergeCell ref="B54:L54"/>
    <mergeCell ref="B46:L46"/>
    <mergeCell ref="B47:L47"/>
    <mergeCell ref="E87:H94"/>
    <mergeCell ref="B69:L69"/>
    <mergeCell ref="C48:L48"/>
    <mergeCell ref="B149:L149"/>
    <mergeCell ref="B99:L99"/>
    <mergeCell ref="B119:L119"/>
    <mergeCell ref="B120:L120"/>
    <mergeCell ref="B116:L116"/>
    <mergeCell ref="B141:K141"/>
    <mergeCell ref="B144:L144"/>
    <mergeCell ref="B129:L129"/>
    <mergeCell ref="E126:L126"/>
    <mergeCell ref="E122:L122"/>
    <mergeCell ref="C123:D123"/>
    <mergeCell ref="E123:L123"/>
    <mergeCell ref="C124:D124"/>
    <mergeCell ref="B142:L142"/>
    <mergeCell ref="B143:K143"/>
    <mergeCell ref="E124:L124"/>
    <mergeCell ref="B136:L136"/>
    <mergeCell ref="D105:L105"/>
    <mergeCell ref="D106:L106"/>
    <mergeCell ref="B104:L104"/>
    <mergeCell ref="B117:L117"/>
    <mergeCell ref="B118:L118"/>
    <mergeCell ref="C121:D121"/>
    <mergeCell ref="E121:L121"/>
    <mergeCell ref="B6:L6"/>
    <mergeCell ref="B7:L7"/>
    <mergeCell ref="B8:L8"/>
    <mergeCell ref="B24:L24"/>
    <mergeCell ref="B25:L25"/>
    <mergeCell ref="B21:L21"/>
    <mergeCell ref="B9:L9"/>
    <mergeCell ref="B11:L11"/>
    <mergeCell ref="B12:L12"/>
    <mergeCell ref="B13:L13"/>
    <mergeCell ref="B10:L10"/>
    <mergeCell ref="B17:L17"/>
    <mergeCell ref="B18:L18"/>
    <mergeCell ref="B19:L19"/>
    <mergeCell ref="B20:L20"/>
    <mergeCell ref="B22:L22"/>
    <mergeCell ref="B23:L23"/>
    <mergeCell ref="B14:L14"/>
    <mergeCell ref="B15:L15"/>
    <mergeCell ref="B2:J2"/>
    <mergeCell ref="B96:L96"/>
    <mergeCell ref="B3:L3"/>
    <mergeCell ref="B76:L76"/>
    <mergeCell ref="B63:L63"/>
    <mergeCell ref="B70:L70"/>
    <mergeCell ref="B71:L71"/>
    <mergeCell ref="B61:L61"/>
    <mergeCell ref="B73:L73"/>
    <mergeCell ref="C80:L80"/>
    <mergeCell ref="B67:L67"/>
    <mergeCell ref="B68:L68"/>
    <mergeCell ref="C83:L83"/>
    <mergeCell ref="B74:L74"/>
    <mergeCell ref="B60:L60"/>
    <mergeCell ref="B62:L62"/>
    <mergeCell ref="B84:L84"/>
    <mergeCell ref="C77:L77"/>
    <mergeCell ref="C82:L82"/>
    <mergeCell ref="B26:L26"/>
    <mergeCell ref="B27:L27"/>
    <mergeCell ref="B28:L28"/>
    <mergeCell ref="B4:L4"/>
    <mergeCell ref="B5:L5"/>
    <mergeCell ref="B29:L29"/>
    <mergeCell ref="B30:L30"/>
    <mergeCell ref="B146:L146"/>
    <mergeCell ref="B147:K147"/>
    <mergeCell ref="B55:L55"/>
    <mergeCell ref="B56:L56"/>
    <mergeCell ref="B57:L57"/>
    <mergeCell ref="B66:L66"/>
    <mergeCell ref="B59:L59"/>
    <mergeCell ref="B85:L85"/>
    <mergeCell ref="C125:D125"/>
    <mergeCell ref="E125:L125"/>
    <mergeCell ref="C122:D122"/>
    <mergeCell ref="B64:L64"/>
    <mergeCell ref="B65:L65"/>
    <mergeCell ref="C81:L81"/>
    <mergeCell ref="C79:L79"/>
    <mergeCell ref="C78:L78"/>
    <mergeCell ref="B140:L140"/>
    <mergeCell ref="B138:L138"/>
    <mergeCell ref="B139:L139"/>
    <mergeCell ref="B97:L97"/>
    <mergeCell ref="B133:L133"/>
    <mergeCell ref="D103:L103"/>
  </mergeCells>
  <phoneticPr fontId="9" type="noConversion"/>
  <conditionalFormatting sqref="M136">
    <cfRule type="expression" dxfId="377" priority="2">
      <formula>CONTR_onlyCORSIA=TRUE</formula>
    </cfRule>
  </conditionalFormatting>
  <conditionalFormatting sqref="A136">
    <cfRule type="expression" dxfId="376" priority="1">
      <formula>CONTR_onlyCORSIA=TRUE</formula>
    </cfRule>
  </conditionalFormatting>
  <hyperlinks>
    <hyperlink ref="D101" r:id="rId1" display="http://eur-lex.europa.eu/en/index.htm "/>
    <hyperlink ref="B38" r:id="rId2" display="https://www.icao.int/environmental-protection/CORSIA/Pages/default.aspx"/>
    <hyperlink ref="B11" r:id="rId3" display="https://eur-lex.europa.eu/eli/reg_del/2019/1603/oj"/>
    <hyperlink ref="B19" r:id="rId4" display="https://eur-lex.europa.eu/legal-content/EN/TXT/?uri=CELEX:22017A1207(01)"/>
    <hyperlink ref="B25" r:id="rId5" display="https://www.bafu.admin.ch/bafu/en/home/topics/climate/info-specialists/climate-policy/emissions-trading/informationen-fuer-luftfahrzeugbetreiber.html "/>
    <hyperlink ref="B7:L7" r:id="rId6" display="https://eur-lex.europa.eu/legal-content/PL/TXT/?uri=CELEX:02003L0087-20230605"/>
    <hyperlink ref="B11:L11" r:id="rId7" display="https://eur-lex.europa.eu/legal-content/PL/TXT/?uri=CELEX:32019R1603"/>
    <hyperlink ref="B13:L13" r:id="rId8" display="https://eur-lex.europa.eu/legal-content/PL/TXT/?uri=CELEX:02018R2066-20220828"/>
    <hyperlink ref="B15:L15" r:id="rId9" display="https://eur-lex.europa.eu/legal-content/PL/TXT/?uri=CELEX:32023R2122"/>
    <hyperlink ref="B19:L19" r:id="rId10" display="https://eur-lex.europa.eu/legal-content/PL/TXT/?uri=CELEX:22017A1207(01)"/>
    <hyperlink ref="B25:L25" r:id="rId11" display="https://www.bafu.admin.ch/bafu/en/home/topics/climate/info-specialists/reduction-measures/ets/aviation.html"/>
  </hyperlinks>
  <pageMargins left="0.78740157480314965" right="0.78740157480314965" top="0.78740157480314965" bottom="0.78740157480314965" header="0.39370078740157483" footer="0.39370078740157483"/>
  <pageSetup paperSize="9" scale="64" fitToHeight="0" orientation="portrait" r:id="rId12"/>
  <headerFooter alignWithMargins="0">
    <oddFooter>&amp;L&amp;F&amp;C&amp;A&amp;R&amp;P / &amp;N</oddFooter>
  </headerFooter>
  <rowBreaks count="2" manualBreakCount="2">
    <brk id="51" max="12" man="1"/>
    <brk id="9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157"/>
  <sheetViews>
    <sheetView showGridLines="0" view="pageBreakPreview" topLeftCell="B2" zoomScale="115" zoomScaleNormal="115" zoomScaleSheetLayoutView="115" workbookViewId="0">
      <selection activeCell="C3" sqref="C3:K3"/>
    </sheetView>
  </sheetViews>
  <sheetFormatPr defaultColWidth="11.44140625" defaultRowHeight="13.2" x14ac:dyDescent="0.25"/>
  <cols>
    <col min="1" max="1" width="2.88671875" style="254" hidden="1" customWidth="1"/>
    <col min="2" max="2" width="3.109375" style="73" customWidth="1"/>
    <col min="3" max="3" width="4.109375" style="73" customWidth="1"/>
    <col min="4" max="11" width="12.6640625" style="73" customWidth="1"/>
    <col min="12" max="12" width="3.109375" style="97" customWidth="1"/>
    <col min="13" max="13" width="9.109375" style="165" hidden="1" customWidth="1"/>
    <col min="14" max="14" width="11.44140625" style="73" customWidth="1"/>
    <col min="15" max="16384" width="11.44140625" style="73"/>
  </cols>
  <sheetData>
    <row r="1" spans="1:13" hidden="1" x14ac:dyDescent="0.25">
      <c r="A1" s="253" t="s">
        <v>974</v>
      </c>
      <c r="B1" s="254"/>
      <c r="C1" s="254"/>
      <c r="D1" s="254"/>
      <c r="E1" s="254"/>
      <c r="F1" s="254"/>
      <c r="G1" s="254"/>
      <c r="H1" s="254"/>
      <c r="I1" s="254"/>
      <c r="J1" s="254"/>
      <c r="K1" s="254"/>
      <c r="L1" s="253"/>
      <c r="M1" s="165" t="s">
        <v>974</v>
      </c>
    </row>
    <row r="2" spans="1:13" x14ac:dyDescent="0.25">
      <c r="C2" s="152"/>
      <c r="D2" s="151"/>
      <c r="E2" s="151"/>
      <c r="F2" s="150"/>
      <c r="G2" s="150"/>
    </row>
    <row r="3" spans="1:13" ht="23.25" customHeight="1" x14ac:dyDescent="0.25">
      <c r="C3" s="1024" t="str">
        <f>Translations!$B$876</f>
        <v>OGÓLNE INFORMACJE DOTYCZĄCE NINIEJSZEGO RAPORTU</v>
      </c>
      <c r="D3" s="1024"/>
      <c r="E3" s="1024"/>
      <c r="F3" s="1024"/>
      <c r="G3" s="1024"/>
      <c r="H3" s="1024"/>
      <c r="I3" s="1024"/>
      <c r="J3" s="1024"/>
      <c r="K3" s="1024"/>
    </row>
    <row r="5" spans="1:13" ht="15.6" x14ac:dyDescent="0.3">
      <c r="C5" s="110">
        <v>1</v>
      </c>
      <c r="D5" s="77" t="str">
        <f>Translations!$B$1088</f>
        <v>Rok sprawozdawczy oraz zakres</v>
      </c>
      <c r="E5" s="77"/>
      <c r="F5" s="77"/>
      <c r="G5" s="77"/>
      <c r="H5" s="77"/>
      <c r="I5" s="77"/>
      <c r="J5" s="77"/>
      <c r="K5" s="77"/>
    </row>
    <row r="6" spans="1:13" ht="13.8" thickBot="1" x14ac:dyDescent="0.3">
      <c r="M6" s="165" t="s">
        <v>1326</v>
      </c>
    </row>
    <row r="7" spans="1:13" s="155" customFormat="1" ht="20.25" customHeight="1" thickBot="1" x14ac:dyDescent="0.3">
      <c r="A7" s="178"/>
      <c r="C7" s="156" t="s">
        <v>244</v>
      </c>
      <c r="D7" s="1028" t="str">
        <f>Translations!$B$850</f>
        <v>Rok sprawozdawczy:</v>
      </c>
      <c r="E7" s="1028"/>
      <c r="F7" s="1028"/>
      <c r="G7" s="1028"/>
      <c r="H7" s="1028"/>
      <c r="I7" s="1029">
        <v>2023</v>
      </c>
      <c r="J7" s="1030"/>
      <c r="K7" s="1031"/>
      <c r="L7" s="157"/>
      <c r="M7" s="473">
        <f>IF(I7="","",I7)</f>
        <v>2023</v>
      </c>
    </row>
    <row r="8" spans="1:13" ht="12.75" customHeight="1" x14ac:dyDescent="0.25">
      <c r="B8" s="107"/>
      <c r="C8" s="78"/>
      <c r="D8" s="995" t="str">
        <f>Translations!$B$878</f>
        <v xml:space="preserve">Jest to rok, w którym miały miejsce zgłoszone działania lotnicze, tj. 2013 r. dla raportu, który należy złożyć do dnia 31 marca 2014 r.  </v>
      </c>
      <c r="E8" s="995"/>
      <c r="F8" s="995"/>
      <c r="G8" s="995"/>
      <c r="H8" s="995"/>
      <c r="I8" s="996"/>
      <c r="J8" s="996"/>
      <c r="K8" s="996"/>
    </row>
    <row r="9" spans="1:13" ht="5.0999999999999996" customHeight="1" x14ac:dyDescent="0.25"/>
    <row r="10" spans="1:13" x14ac:dyDescent="0.25">
      <c r="C10" s="156" t="s">
        <v>247</v>
      </c>
      <c r="D10" s="918" t="str">
        <f>Translations!$B$1089</f>
        <v>Numer wersji raportu:</v>
      </c>
      <c r="E10" s="993"/>
      <c r="F10" s="993"/>
      <c r="G10" s="993"/>
      <c r="H10" s="993"/>
      <c r="I10" s="993"/>
      <c r="J10" s="994"/>
      <c r="K10" s="385"/>
    </row>
    <row r="11" spans="1:13" x14ac:dyDescent="0.25">
      <c r="D11" s="995" t="str">
        <f>Translations!$B$1090</f>
        <v>Powinna to być liczba naturalna (rozpoczynająca się od 1) pomocna weryfikatorowi i organowi właściwemu zidentyfikować wersję zweryfikowanego raportu.</v>
      </c>
      <c r="E11" s="995"/>
      <c r="F11" s="995"/>
      <c r="G11" s="995"/>
      <c r="H11" s="995"/>
      <c r="I11" s="996"/>
      <c r="J11" s="996"/>
      <c r="K11" s="996"/>
    </row>
    <row r="12" spans="1:13" ht="5.0999999999999996" customHeight="1" x14ac:dyDescent="0.25"/>
    <row r="13" spans="1:13" x14ac:dyDescent="0.25">
      <c r="C13" s="156" t="s">
        <v>283</v>
      </c>
      <c r="D13" s="377" t="str">
        <f>Translations!$B$1091</f>
        <v>Język, w którym raport zostanie wypełniony:</v>
      </c>
      <c r="E13" s="477"/>
      <c r="F13" s="477"/>
      <c r="G13" s="477"/>
      <c r="H13" s="477"/>
      <c r="I13" s="477"/>
      <c r="J13" s="1010" t="s">
        <v>2251</v>
      </c>
      <c r="K13" s="1011"/>
    </row>
    <row r="14" spans="1:13" ht="28.5" customHeight="1" x14ac:dyDescent="0.25">
      <c r="D14" s="1034" t="str">
        <f>Translations!$B$1092</f>
        <v>W celu przeprowadzenia automatycznych kontroli zgłaszanych danych ważne jest, aby cały raport był wypełniany w jednym języku (który może różnić się od języka szablonu). Potwierdź tutaj język, w którym wypełniono raport.</v>
      </c>
      <c r="E14" s="1034"/>
      <c r="F14" s="1034"/>
      <c r="G14" s="1034"/>
      <c r="H14" s="1034"/>
      <c r="I14" s="1035"/>
      <c r="J14" s="1035"/>
      <c r="K14" s="1035"/>
    </row>
    <row r="15" spans="1:13" ht="5.0999999999999996" customHeight="1" x14ac:dyDescent="0.25"/>
    <row r="16" spans="1:13" x14ac:dyDescent="0.25">
      <c r="C16" s="156" t="s">
        <v>249</v>
      </c>
      <c r="D16" s="377" t="str">
        <f>Translations!$B$1349</f>
        <v>Czy zastosowano odstępstwo zgodnie z art. 28a ust. 4?</v>
      </c>
      <c r="E16" s="477"/>
      <c r="F16" s="477"/>
      <c r="G16" s="477"/>
      <c r="H16" s="477"/>
      <c r="I16" s="477"/>
      <c r="J16" s="477"/>
      <c r="K16" s="384"/>
    </row>
    <row r="17" spans="2:13" ht="38.25" customHeight="1" x14ac:dyDescent="0.25">
      <c r="D17" s="991" t="str">
        <f>Translations!$B$1350</f>
        <v>Zgodnie z art. 28a ust. 4 dyrektywy EU ETS operatorzy statków powietrznych emitujący mniej niż 25 000 ton CO2 rocznie w odniesieniu do pełnego zakresu systemu EU ETS lub emitujący mniej niż 3000 ton CO2 rocznie w ramach ograniczonego zakresu, zarówno komercyjni, jak i niekomercyjni, mają możliwość wyboru alternatywy w stosunku do weryfikacji prowadzonej przez niezależnego weryfikatora.</v>
      </c>
      <c r="E17" s="991"/>
      <c r="F17" s="991"/>
      <c r="G17" s="991"/>
      <c r="H17" s="991"/>
      <c r="I17" s="991"/>
      <c r="J17" s="991"/>
      <c r="K17" s="991"/>
      <c r="L17" s="991"/>
    </row>
    <row r="18" spans="2:13" ht="25.5" customHeight="1" x14ac:dyDescent="0.25">
      <c r="D18" s="991" t="str">
        <f>Translations!$B$1315</f>
        <v>Proszę zauważyć, że na potrzeby systemu EU ETS, progi objęcia systemem mają zastosowanie do sumy wszystkich lotów wewnątrz EOG, rozpoczynających się w EOG i kończących się w EOG, włączając w to loty rozpoczynające się w Szwajcarii i Wielkiej Brytanii.</v>
      </c>
      <c r="E18" s="991"/>
      <c r="F18" s="991"/>
      <c r="G18" s="991"/>
      <c r="H18" s="991"/>
      <c r="I18" s="991"/>
      <c r="J18" s="991"/>
      <c r="K18" s="991"/>
      <c r="L18" s="991"/>
    </row>
    <row r="19" spans="2:13" ht="42.45" customHeight="1" x14ac:dyDescent="0.25">
      <c r="D19" s="991" t="str">
        <f>Translations!$B$1095</f>
        <v>Alternatywa ta dotyczy wyznaczenia wielkości emisji dwutlenku węgla dla takiego operatora poprzez wykorzystanie narzędzia dla małych podmiotów zatwierdzonego w Rozporządzeniu Komisji Nr 606/2010. W takich przypadkach, informacje wykorzystane do wyznaczenia wielkości emisji muszą pochodzić z Europejskiej Organizacji ds. Bezpieczeństwa Żeglugi Powietrznej (EUROCONTROL). W rezultacie, operatorzy statków powietrznych korzystając z tej uproszczonej metody muszą wykorzystać dane opracowane przez EUROCONTROL pochodzące z jego narzędzia "ETS Support Facility". Dane te nie mogą podlegać jakiejkolwiek modyfikacji.</v>
      </c>
      <c r="E19" s="991"/>
      <c r="F19" s="991"/>
      <c r="G19" s="991"/>
      <c r="H19" s="991"/>
      <c r="I19" s="991"/>
      <c r="J19" s="991"/>
      <c r="K19" s="991"/>
      <c r="L19" s="991"/>
    </row>
    <row r="20" spans="2:13" ht="5.0999999999999996" customHeight="1" x14ac:dyDescent="0.25"/>
    <row r="21" spans="2:13" x14ac:dyDescent="0.25">
      <c r="B21" s="375"/>
      <c r="C21" s="375"/>
      <c r="D21" s="375"/>
      <c r="E21" s="375"/>
      <c r="F21" s="375"/>
      <c r="G21" s="375"/>
      <c r="H21" s="375"/>
      <c r="I21" s="375"/>
      <c r="J21" s="375"/>
      <c r="K21" s="375"/>
      <c r="L21" s="376"/>
    </row>
    <row r="22" spans="2:13" x14ac:dyDescent="0.25">
      <c r="B22" s="375"/>
      <c r="D22" s="101" t="str">
        <f>Translations!$B$1096</f>
        <v>Zakres: EU ETS i/lub CORSIA</v>
      </c>
      <c r="L22" s="376"/>
    </row>
    <row r="23" spans="2:13" x14ac:dyDescent="0.25">
      <c r="B23" s="375"/>
      <c r="D23" s="1000" t="str">
        <f>Translations!$B$1097</f>
        <v>Uwaga: Jeśli sekcja ta pozostanie pusta, automatycznie przyjmuje się, że ten raport jest wypełniany tylko w odniesieniu do systemu EU ETS.</v>
      </c>
      <c r="E23" s="1001"/>
      <c r="F23" s="1001"/>
      <c r="G23" s="1001"/>
      <c r="H23" s="1001"/>
      <c r="I23" s="1001"/>
      <c r="J23" s="1001"/>
      <c r="K23" s="1001"/>
      <c r="L23" s="376"/>
    </row>
    <row r="24" spans="2:13" ht="5.0999999999999996" customHeight="1" x14ac:dyDescent="0.25">
      <c r="B24" s="375"/>
      <c r="L24" s="376"/>
    </row>
    <row r="25" spans="2:13" ht="38.25" customHeight="1" x14ac:dyDescent="0.25">
      <c r="B25" s="375"/>
      <c r="D25" s="922" t="str">
        <f>Translations!$B$1098</f>
        <v>W przypadku realizacji obowiązków w ramach mechanizmu CORSIA w tym samym kraju, w którym realizuje się obowiązki w ramach systemu EU ETS, operator statku powietrznego powinien wypełnić dział oznaczony jako powiązany z mechanizmem CORSIA (oznaczony poprzez jasne niebieskie obramowanie).</v>
      </c>
      <c r="E25" s="976"/>
      <c r="F25" s="976"/>
      <c r="G25" s="976"/>
      <c r="H25" s="976"/>
      <c r="I25" s="976"/>
      <c r="J25" s="976"/>
      <c r="K25" s="976"/>
      <c r="L25" s="371"/>
      <c r="M25" s="474"/>
    </row>
    <row r="26" spans="2:13" ht="63.75" customHeight="1" x14ac:dyDescent="0.25">
      <c r="B26" s="375"/>
      <c r="D26" s="922" t="str">
        <f>Translations!$B$1351</f>
        <v>Zgodnie z art. 1 rozporządzenia 2019/1603 („Akt delegowany CORSIA”), operator statków powietrznych ma obowiązek raportowania danych CORSIA, jeśli posiada certyfikat przewoźnika lotniczego wydany przez państwo członkowskie lub jest zarejestrowany w państwie członkowskim, w tym w regionie najbardziej oddalonym, terytoriach zależnych i terytoriach tego państwa członkowskiego. Artykuł 5 tego aktu określa, które państwo członkowskie jest administrującym państwem członkowskim.</v>
      </c>
      <c r="E26" s="976"/>
      <c r="F26" s="976"/>
      <c r="G26" s="976"/>
      <c r="H26" s="976"/>
      <c r="I26" s="976"/>
      <c r="J26" s="976"/>
      <c r="K26" s="976"/>
      <c r="L26" s="371"/>
      <c r="M26" s="474"/>
    </row>
    <row r="27" spans="2:13" ht="51" customHeight="1" x14ac:dyDescent="0.25">
      <c r="B27" s="375"/>
      <c r="D27" s="922" t="str">
        <f>Translations!$B$1100</f>
        <v>Wymóg uczestnictwa w mechanizmie CORSIA zachodzi wyłącznie w przypadku, gdy operator statku powietrznego począwszy od 1 stycznia 2019 roku generuje emisje CO2 większe niż 10 000 ton, pochodzące z lotów międzynarodowych, z wyłączeniem lotów z pomocą humanitarną, medycznych oraz straży pożarnej, wykonywanych samolotem, którego maksymalna masa startowa (MTOW) przekracza 5 700 kg.</v>
      </c>
      <c r="E27" s="976"/>
      <c r="F27" s="976"/>
      <c r="G27" s="976"/>
      <c r="H27" s="976"/>
      <c r="I27" s="976"/>
      <c r="J27" s="976"/>
      <c r="K27" s="976"/>
      <c r="L27" s="371"/>
      <c r="M27" s="474"/>
    </row>
    <row r="28" spans="2:13" ht="39.6" customHeight="1" x14ac:dyDescent="0.25">
      <c r="B28" s="375"/>
      <c r="D28" s="922" t="str">
        <f>Translations!$B$1101</f>
        <v>Jeżeli na potrzeby mechanizmu CORSIA operator statku powietrznego został przypisany do innego kraju, zobowiązany jest do raportowania w ramach mechanizmu CORSIA w tym kraju. Proszę skontaktować się z odpowiednim organem tego kraju w sprawie dalszych instrukcji w zakresie złożenia raportu rocznego na temat wielkości emisji.</v>
      </c>
      <c r="E28" s="976"/>
      <c r="F28" s="976"/>
      <c r="G28" s="976"/>
      <c r="H28" s="976"/>
      <c r="I28" s="976"/>
      <c r="J28" s="976"/>
      <c r="K28" s="976"/>
      <c r="L28" s="371"/>
      <c r="M28" s="474" t="s">
        <v>1227</v>
      </c>
    </row>
    <row r="29" spans="2:13" ht="5.0999999999999996" customHeight="1" x14ac:dyDescent="0.25">
      <c r="B29" s="375"/>
      <c r="D29" s="1"/>
      <c r="E29" s="372"/>
      <c r="F29" s="372"/>
      <c r="G29" s="372"/>
      <c r="H29" s="372"/>
      <c r="I29" s="372"/>
      <c r="J29" s="372"/>
      <c r="K29" s="372"/>
      <c r="L29" s="371"/>
      <c r="M29" s="474"/>
    </row>
    <row r="30" spans="2:13" ht="13.5" customHeight="1" x14ac:dyDescent="0.25">
      <c r="B30" s="375"/>
      <c r="C30" s="156" t="s">
        <v>250</v>
      </c>
      <c r="D30" s="918" t="str">
        <f>Translations!$B$1102</f>
        <v>Proszę potwierdzić, że ten raport będzie miał zastosowanie do mechanizmu CORSIA:</v>
      </c>
      <c r="E30" s="993"/>
      <c r="F30" s="993"/>
      <c r="G30" s="993"/>
      <c r="H30" s="993"/>
      <c r="I30" s="993"/>
      <c r="J30" s="994"/>
      <c r="K30" s="384"/>
      <c r="L30" s="371"/>
      <c r="M30" s="475" t="b">
        <f>IF(ISBLANK(K30),TRUE,K30)</f>
        <v>1</v>
      </c>
    </row>
    <row r="31" spans="2:13" ht="5.0999999999999996" customHeight="1" x14ac:dyDescent="0.25">
      <c r="B31" s="375"/>
      <c r="D31" s="1"/>
      <c r="E31" s="372"/>
      <c r="F31" s="372"/>
      <c r="G31" s="372"/>
      <c r="H31" s="372"/>
      <c r="I31" s="372"/>
      <c r="J31" s="372"/>
      <c r="K31" s="372"/>
      <c r="L31" s="371"/>
      <c r="M31" s="474"/>
    </row>
    <row r="32" spans="2:13" ht="13.5" customHeight="1" x14ac:dyDescent="0.25">
      <c r="B32" s="375"/>
      <c r="C32" s="156" t="s">
        <v>245</v>
      </c>
      <c r="D32" s="933" t="str">
        <f>Translations!$B$1103</f>
        <v>Czy jesteś zobowiązany do uczestniczenia w mechanizmie CORSIA w innym kraju?</v>
      </c>
      <c r="E32" s="934"/>
      <c r="F32" s="934"/>
      <c r="G32" s="934"/>
      <c r="H32" s="934"/>
      <c r="I32" s="934"/>
      <c r="J32" s="934"/>
      <c r="K32" s="384"/>
      <c r="L32" s="371"/>
      <c r="M32" s="475" t="b">
        <f>(K30=TRUE)</f>
        <v>0</v>
      </c>
    </row>
    <row r="33" spans="2:13" ht="5.0999999999999996" customHeight="1" x14ac:dyDescent="0.25">
      <c r="B33" s="375"/>
      <c r="D33" s="1"/>
      <c r="E33" s="372"/>
      <c r="F33" s="372"/>
      <c r="G33" s="372"/>
      <c r="H33" s="372"/>
      <c r="I33" s="372"/>
      <c r="J33" s="372"/>
      <c r="K33" s="372"/>
      <c r="L33" s="371"/>
      <c r="M33" s="474"/>
    </row>
    <row r="34" spans="2:13" ht="25.5" customHeight="1" x14ac:dyDescent="0.25">
      <c r="B34" s="375"/>
      <c r="C34" s="79" t="s">
        <v>552</v>
      </c>
      <c r="D34" s="933" t="str">
        <f>Translations!$B$1104</f>
        <v>Proszę wskazać w jakim innym kraju będzie prowadzone raportowanie w ramach mechanizmu CORSIA:</v>
      </c>
      <c r="E34" s="889"/>
      <c r="F34" s="889"/>
      <c r="G34" s="889"/>
      <c r="H34" s="1012"/>
      <c r="I34" s="997"/>
      <c r="J34" s="998"/>
      <c r="K34" s="999"/>
      <c r="L34" s="371"/>
      <c r="M34" s="475" t="b">
        <f>OR(K30=TRUE,AND(NOT(ISBLANK(K32)),K32=FALSE))</f>
        <v>0</v>
      </c>
    </row>
    <row r="35" spans="2:13" ht="5.0999999999999996" customHeight="1" x14ac:dyDescent="0.25">
      <c r="B35" s="375"/>
      <c r="D35" s="1"/>
      <c r="E35" s="372"/>
      <c r="F35" s="372"/>
      <c r="G35" s="372"/>
      <c r="H35" s="372"/>
      <c r="I35" s="372"/>
      <c r="J35" s="372"/>
      <c r="K35" s="372"/>
      <c r="L35" s="371"/>
      <c r="M35" s="474"/>
    </row>
    <row r="36" spans="2:13" ht="38.25" customHeight="1" x14ac:dyDescent="0.25">
      <c r="B36" s="375"/>
      <c r="D36" s="922" t="str">
        <f>Translations!$B$1105</f>
        <v>Niektórzy operatorzy mają zobowiązania tylko w ramach mechanizmu CORSIA, tzn. nie uczestniczą w systemie EU ETS. Jeżeli ten raport opracowano wyłącznie na potrzeby mechanizmu CORSIA, proszę potwierdzić poniżej, że to jest taki przypadek.</v>
      </c>
      <c r="E36" s="1013"/>
      <c r="F36" s="1013"/>
      <c r="G36" s="1013"/>
      <c r="H36" s="1013"/>
      <c r="I36" s="1013"/>
      <c r="J36" s="1013"/>
      <c r="K36" s="1013"/>
      <c r="L36" s="371"/>
      <c r="M36" s="476" t="s">
        <v>1228</v>
      </c>
    </row>
    <row r="37" spans="2:13" ht="5.0999999999999996" customHeight="1" x14ac:dyDescent="0.25">
      <c r="B37" s="375"/>
      <c r="D37" s="1"/>
      <c r="E37" s="372"/>
      <c r="F37" s="372"/>
      <c r="G37" s="372"/>
      <c r="H37" s="372"/>
      <c r="I37" s="372"/>
      <c r="J37" s="372"/>
      <c r="K37" s="372"/>
      <c r="L37" s="371"/>
      <c r="M37" s="474"/>
    </row>
    <row r="38" spans="2:13" ht="13.5" customHeight="1" x14ac:dyDescent="0.25">
      <c r="B38" s="375"/>
      <c r="C38" s="156" t="s">
        <v>257</v>
      </c>
      <c r="D38" s="918" t="str">
        <f>Translations!$B$1106</f>
        <v>Proszę o potwierdzenie, czy podlegasz obowiązkom związanym z systemem EU ETS:</v>
      </c>
      <c r="E38" s="993"/>
      <c r="F38" s="993"/>
      <c r="G38" s="993"/>
      <c r="H38" s="993"/>
      <c r="I38" s="993"/>
      <c r="J38" s="373"/>
      <c r="K38" s="384"/>
      <c r="L38" s="371"/>
      <c r="M38" s="475" t="b">
        <f>IF(ISBLANK(K38),FALSE,NOT(K38))</f>
        <v>0</v>
      </c>
    </row>
    <row r="39" spans="2:13" ht="5.0999999999999996" customHeight="1" x14ac:dyDescent="0.25">
      <c r="B39" s="375"/>
      <c r="L39" s="376"/>
    </row>
    <row r="40" spans="2:13" x14ac:dyDescent="0.25">
      <c r="B40" s="375"/>
      <c r="C40" s="375"/>
      <c r="D40" s="375"/>
      <c r="E40" s="375"/>
      <c r="F40" s="375"/>
      <c r="G40" s="375"/>
      <c r="H40" s="375"/>
      <c r="I40" s="375"/>
      <c r="J40" s="375"/>
      <c r="K40" s="375"/>
      <c r="L40" s="376"/>
    </row>
    <row r="42" spans="2:13" ht="15.6" x14ac:dyDescent="0.3">
      <c r="C42" s="110">
        <v>2</v>
      </c>
      <c r="D42" s="77" t="str">
        <f>Translations!$B$879</f>
        <v>Identyfikacja operatora statków powietrznych</v>
      </c>
      <c r="E42" s="77"/>
      <c r="F42" s="77"/>
      <c r="G42" s="77"/>
      <c r="H42" s="77"/>
      <c r="I42" s="77"/>
      <c r="J42" s="77"/>
      <c r="K42" s="77"/>
    </row>
    <row r="44" spans="2:13" x14ac:dyDescent="0.25">
      <c r="C44" s="149" t="s">
        <v>244</v>
      </c>
      <c r="D44" s="1022" t="str">
        <f>Translations!$B$101</f>
        <v>Proszę wprowadzić nazwę operatora statków powietrznych:</v>
      </c>
      <c r="E44" s="1022"/>
      <c r="F44" s="1022"/>
      <c r="G44" s="1022"/>
      <c r="H44" s="1023"/>
      <c r="I44" s="1007"/>
      <c r="J44" s="1008"/>
      <c r="K44" s="1009"/>
    </row>
    <row r="45" spans="2:13" x14ac:dyDescent="0.25">
      <c r="B45" s="107"/>
      <c r="C45" s="78"/>
      <c r="D45" s="995" t="str">
        <f>Translations!$B$880</f>
        <v>Jest to nazwa osoby prawnej prowadzącej działania lotnicze określone w załączniku I do dyrektywy EU ETS</v>
      </c>
      <c r="E45" s="995"/>
      <c r="F45" s="995"/>
      <c r="G45" s="995"/>
      <c r="H45" s="995"/>
      <c r="I45" s="996"/>
      <c r="J45" s="996"/>
      <c r="K45" s="996"/>
    </row>
    <row r="46" spans="2:13" ht="12.75" customHeight="1" x14ac:dyDescent="0.25">
      <c r="B46" s="107"/>
      <c r="C46" s="79" t="s">
        <v>247</v>
      </c>
      <c r="D46" s="1022" t="str">
        <f>Translations!$B$104</f>
        <v>Niepowtarzalny identyfikator zgodnie z wykazem operatorów statków powietrznych Komisji:</v>
      </c>
      <c r="E46" s="1022"/>
      <c r="F46" s="1022"/>
      <c r="G46" s="1022"/>
      <c r="H46" s="1022"/>
      <c r="I46" s="1022"/>
      <c r="J46" s="1022"/>
      <c r="K46" s="1022"/>
    </row>
    <row r="47" spans="2:13" ht="34.950000000000003" customHeight="1" x14ac:dyDescent="0.25">
      <c r="B47" s="107"/>
      <c r="C47" s="78"/>
      <c r="D47" s="1003" t="str">
        <f>Translations!$B$1107</f>
        <v>Identyfikator ten znajduje się w publikowanym przez Komisję wykazie zgodnie z art. 18a ust. 3 dyrektywy EU ETS. Jeżeli operator statku powietrznego nie znajduje się na liście, proszę wpisać "nd." (nie dotyczy).</v>
      </c>
      <c r="E47" s="1003"/>
      <c r="F47" s="1003"/>
      <c r="G47" s="1003"/>
      <c r="H47" s="1003"/>
      <c r="I47" s="1025"/>
      <c r="J47" s="1026"/>
      <c r="K47" s="1027"/>
    </row>
    <row r="49" spans="2:13" ht="27" customHeight="1" x14ac:dyDescent="0.25">
      <c r="B49" s="107"/>
      <c r="C49" s="149" t="s">
        <v>1010</v>
      </c>
      <c r="D49" s="1017" t="str">
        <f>Translations!$B$113</f>
        <v>Proszę również wprowadzić nazwę operatora statków powietrznych umieszczoną w wykazie operatorów statków powietrznych Komisji, jeżeli jest ona inna niż nazwa wprowadzona w polu 2(a):</v>
      </c>
      <c r="E49" s="1017"/>
      <c r="F49" s="1017"/>
      <c r="G49" s="1017"/>
      <c r="H49" s="1017"/>
      <c r="I49" s="1017"/>
      <c r="J49" s="1017"/>
      <c r="K49" s="1017"/>
    </row>
    <row r="50" spans="2:13" ht="33.75" customHeight="1" x14ac:dyDescent="0.25">
      <c r="B50" s="107"/>
      <c r="C50" s="78"/>
      <c r="D50" s="1003" t="str">
        <f>Translations!$B$1108</f>
        <v>Nazwa operatora statków powietrznych w wykazie na mocy art. 18a ust. 3 dyrektywy EU ETS może być inna niż rzeczywista nazwa operatora statków powietrznych wprowadzona w polu 2(a) powyżej. Proszę pozostawić puste pole, jeśli nie dotyczy.</v>
      </c>
      <c r="E50" s="1003"/>
      <c r="F50" s="1003"/>
      <c r="G50" s="1003"/>
      <c r="H50" s="1003"/>
      <c r="I50" s="1025"/>
      <c r="J50" s="1026"/>
      <c r="K50" s="1027"/>
    </row>
    <row r="52" spans="2:13" ht="29.25" customHeight="1" x14ac:dyDescent="0.25">
      <c r="B52" s="107"/>
      <c r="C52" s="149" t="s">
        <v>1009</v>
      </c>
      <c r="D52" s="1017" t="str">
        <f>Translations!$B$115</f>
        <v>Proszę wprowadzić indywidualny oznacznik ICAO używany jako znak wywoławczy do celów kontroli ruchu lotniczego (ATC), jeżeli jest on dostępny:</v>
      </c>
      <c r="E52" s="1017"/>
      <c r="F52" s="1017"/>
      <c r="G52" s="1017"/>
      <c r="H52" s="1017"/>
      <c r="I52" s="1017"/>
      <c r="J52" s="1017"/>
      <c r="K52" s="1017"/>
    </row>
    <row r="53" spans="2:13" ht="20.25" customHeight="1" x14ac:dyDescent="0.25">
      <c r="C53" s="78"/>
      <c r="D53" s="1003" t="str">
        <f>Translations!$B$881</f>
        <v>Oznacznik ICAO jest podany w polu 7 planu lotu ICAO (z wyłączeniem oznaczenia lotu) zgodnie z dokumentem ICAO 8585.  Jeżeli w planach lotu oznacznik ICAO nie jest określany, należy wybrać pozycję „nd.” z listy rozwijanej i przejść do punktu 2(e).</v>
      </c>
      <c r="E53" s="1003"/>
      <c r="F53" s="1003"/>
      <c r="G53" s="1003"/>
      <c r="H53" s="1003"/>
      <c r="I53" s="1007"/>
      <c r="J53" s="1008"/>
      <c r="K53" s="1009"/>
    </row>
    <row r="54" spans="2:13" ht="19.95" customHeight="1" x14ac:dyDescent="0.25">
      <c r="C54" s="78"/>
      <c r="D54" s="1003"/>
      <c r="E54" s="1003"/>
      <c r="F54" s="1003"/>
      <c r="G54" s="1003"/>
      <c r="H54" s="1003"/>
    </row>
    <row r="55" spans="2:13" ht="27.75" customHeight="1" x14ac:dyDescent="0.25">
      <c r="B55" s="107"/>
      <c r="C55" s="80" t="s">
        <v>652</v>
      </c>
      <c r="D55" s="1017" t="str">
        <f>Translations!$B$117</f>
        <v>Jeżeli indywidualny oznacznik ICAO do celów ATC nie jest dostępny, proszę podać znaki rejestracyjne statku powietrznego wykorzystywane w znaku wywoławczym do celów ATC dla statku powietrznego eksploatowanego przez podmiot składający sprawozdanie.</v>
      </c>
      <c r="E55" s="1017"/>
      <c r="F55" s="1017"/>
      <c r="G55" s="1017"/>
      <c r="H55" s="1017"/>
      <c r="I55" s="1017"/>
      <c r="J55" s="1017"/>
      <c r="K55" s="1017"/>
      <c r="M55" s="165" t="s">
        <v>878</v>
      </c>
    </row>
    <row r="56" spans="2:13" ht="51.75" customHeight="1" x14ac:dyDescent="0.25">
      <c r="B56" s="107"/>
      <c r="C56" s="78"/>
      <c r="D56" s="1003" t="str">
        <f>Translations!$B$882</f>
        <v>Jeżeli indywidualny oznacznik ICAO nie jest dostępny, należy wprowadzić znaki rozpoznawcze do celów ATC (numery boczne) wpisane w polu 7 planu lotów dla wszystkich samolotów eksploatowanych przez podmiot składający sprawozdanie.  Każdą rejestrację należy oddzielić średnikiem (";"). W przeciwnym wypadku należy wprowadzić „n.d.” i przejść do następnej pozycji.</v>
      </c>
      <c r="E56" s="1019"/>
      <c r="F56" s="1019"/>
      <c r="G56" s="1019"/>
      <c r="H56" s="1020"/>
      <c r="I56" s="1007"/>
      <c r="J56" s="1032"/>
      <c r="K56" s="1033"/>
      <c r="M56" s="162" t="b">
        <f>IF($I$53="",FALSE,IF($I$53=Euconst_NA,FALSE,TRUE))</f>
        <v>0</v>
      </c>
    </row>
    <row r="58" spans="2:13" x14ac:dyDescent="0.25">
      <c r="C58" s="80" t="s">
        <v>245</v>
      </c>
      <c r="D58" s="1018" t="str">
        <f>Translations!$B$120</f>
        <v>Proszę podać administrujące państwo członkowskie operatora statków powietrznych:</v>
      </c>
      <c r="E58" s="1018"/>
      <c r="F58" s="1018"/>
      <c r="G58" s="1018"/>
      <c r="H58" s="1018"/>
      <c r="I58" s="1018"/>
      <c r="J58" s="1018"/>
      <c r="K58" s="1018"/>
    </row>
    <row r="59" spans="2:13" x14ac:dyDescent="0.25">
      <c r="B59" s="76"/>
      <c r="C59" s="81"/>
      <c r="D59" s="995" t="str">
        <f>Translations!$B$121</f>
        <v>Zgodnie z art. 18a dyrektywy.</v>
      </c>
      <c r="E59" s="995"/>
      <c r="F59" s="995"/>
      <c r="G59" s="995"/>
      <c r="H59" s="995"/>
      <c r="I59" s="1004" t="s">
        <v>2363</v>
      </c>
      <c r="J59" s="1005"/>
      <c r="K59" s="1006"/>
    </row>
    <row r="60" spans="2:13" x14ac:dyDescent="0.25">
      <c r="B60" s="76"/>
      <c r="C60" s="81"/>
      <c r="D60" s="82"/>
      <c r="E60" s="82"/>
      <c r="F60" s="82"/>
      <c r="G60" s="82"/>
      <c r="H60" s="82"/>
      <c r="I60" s="83"/>
      <c r="J60" s="83"/>
      <c r="K60" s="83"/>
    </row>
    <row r="61" spans="2:13" x14ac:dyDescent="0.25">
      <c r="C61" s="80" t="s">
        <v>552</v>
      </c>
      <c r="D61" s="1036" t="str">
        <f>Translations!$B$122</f>
        <v>Właściwy organ w tym państwie członkowskim:</v>
      </c>
      <c r="E61" s="1036"/>
      <c r="F61" s="1036"/>
      <c r="G61" s="1036"/>
      <c r="H61" s="1036"/>
      <c r="I61" s="1004" t="s">
        <v>2358</v>
      </c>
      <c r="J61" s="1005"/>
      <c r="K61" s="1006"/>
    </row>
    <row r="62" spans="2:13" ht="30.75" customHeight="1" x14ac:dyDescent="0.25">
      <c r="B62" s="76"/>
      <c r="C62" s="81"/>
      <c r="D62" s="1003" t="str">
        <f>Translations!$B$123</f>
        <v>W niektórych państwach członkowskich istnieje więcej niż jeden właściwy organ zajmujący się systemem EU ETS dla operatorów statków powietrznych. Proszę wprowadzić nazwę właściwego organu, jeżeli dotyczy. W przeciwnym wypadku proszę wybrać „n.d.”.</v>
      </c>
      <c r="E62" s="1003"/>
      <c r="F62" s="1003"/>
      <c r="G62" s="1003"/>
      <c r="H62" s="1003"/>
      <c r="I62" s="1037"/>
      <c r="J62" s="1037"/>
      <c r="K62" s="1037"/>
    </row>
    <row r="63" spans="2:13" ht="25.5" customHeight="1" x14ac:dyDescent="0.25">
      <c r="B63" s="76"/>
      <c r="C63" s="80" t="s">
        <v>257</v>
      </c>
      <c r="D63" s="1018" t="str">
        <f>Translations!$B$124</f>
        <v>Proszę wprowadzić numer certyfikatu przewoźnika lotniczego (AOC) i organ wydający oraz numer koncesji przewoźnika lotniczego UE, o ile są dostępne:</v>
      </c>
      <c r="E63" s="1018"/>
      <c r="F63" s="1018"/>
      <c r="G63" s="1018"/>
      <c r="H63" s="1018"/>
      <c r="I63" s="1018"/>
      <c r="J63" s="1018"/>
      <c r="K63" s="1018"/>
    </row>
    <row r="64" spans="2:13" ht="13.2" customHeight="1" x14ac:dyDescent="0.25">
      <c r="C64" s="78"/>
      <c r="D64" s="1014" t="str">
        <f>Translations!$B$1109</f>
        <v>Jeśli na liście rozwijanej nie znajdziesz odpowiedniej nazwy organu wydającego, możesz wprowadzić nazwę jak w zwykłym polu tekstowym.</v>
      </c>
      <c r="E64" s="1014"/>
      <c r="F64" s="1014"/>
      <c r="G64" s="1014"/>
      <c r="H64" s="1014"/>
      <c r="I64" s="1014"/>
      <c r="J64" s="1014"/>
      <c r="K64" s="1014"/>
    </row>
    <row r="65" spans="3:11" x14ac:dyDescent="0.25">
      <c r="C65" s="84"/>
      <c r="F65" s="143" t="str">
        <f>Translations!$B$125</f>
        <v>Certyfikat przewoźnika lotniczego (AOC):</v>
      </c>
      <c r="H65" s="145"/>
      <c r="I65" s="1004"/>
      <c r="J65" s="1005"/>
      <c r="K65" s="1006"/>
    </row>
    <row r="66" spans="3:11" x14ac:dyDescent="0.25">
      <c r="F66" s="143" t="str">
        <f>Translations!$B$126</f>
        <v>Organ wydający AOC:</v>
      </c>
      <c r="H66" s="145"/>
      <c r="I66" s="1004" t="s">
        <v>2363</v>
      </c>
      <c r="J66" s="1005"/>
      <c r="K66" s="1006"/>
    </row>
    <row r="67" spans="3:11" x14ac:dyDescent="0.25">
      <c r="C67" s="84"/>
      <c r="F67" s="143" t="str">
        <f>Translations!$B$127</f>
        <v>Koncesja przewoźnika lotniczego:</v>
      </c>
      <c r="H67" s="145"/>
      <c r="I67" s="1004"/>
      <c r="J67" s="1005"/>
      <c r="K67" s="1006"/>
    </row>
    <row r="68" spans="3:11" x14ac:dyDescent="0.25">
      <c r="F68" s="143" t="str">
        <f>Translations!$B$128</f>
        <v>Organ wydający:</v>
      </c>
      <c r="H68" s="145"/>
      <c r="I68" s="1004" t="s">
        <v>2363</v>
      </c>
      <c r="J68" s="1005"/>
      <c r="K68" s="1006"/>
    </row>
    <row r="69" spans="3:11" x14ac:dyDescent="0.25">
      <c r="C69" s="84"/>
      <c r="G69" s="85"/>
      <c r="H69" s="145"/>
      <c r="I69" s="83"/>
      <c r="J69" s="83"/>
      <c r="K69" s="83"/>
    </row>
    <row r="70" spans="3:11" ht="15.75" customHeight="1" x14ac:dyDescent="0.25">
      <c r="C70" s="83" t="s">
        <v>278</v>
      </c>
      <c r="D70" s="1018" t="str">
        <f>Translations!$B$129</f>
        <v>Proszę wprowadzić adres operatora statków powietrznych, łącznie z kodem pocztowym i krajem:</v>
      </c>
      <c r="E70" s="1018"/>
      <c r="F70" s="1018"/>
      <c r="G70" s="1018"/>
      <c r="H70" s="1018"/>
      <c r="I70" s="1018"/>
      <c r="J70" s="1018"/>
      <c r="K70" s="1018"/>
    </row>
    <row r="71" spans="3:11" x14ac:dyDescent="0.25">
      <c r="C71" s="84"/>
      <c r="D71" s="82"/>
      <c r="E71" s="82"/>
      <c r="F71" s="143" t="str">
        <f>Translations!$B$130</f>
        <v>Adres, wiersz 1:</v>
      </c>
      <c r="H71" s="145"/>
      <c r="I71" s="1007"/>
      <c r="J71" s="1008"/>
      <c r="K71" s="1009"/>
    </row>
    <row r="72" spans="3:11" x14ac:dyDescent="0.25">
      <c r="C72" s="84"/>
      <c r="D72" s="82"/>
      <c r="E72" s="82"/>
      <c r="F72" s="143" t="str">
        <f>Translations!$B$131</f>
        <v>Adres, wiersz 2:</v>
      </c>
      <c r="H72" s="145"/>
      <c r="I72" s="1007"/>
      <c r="J72" s="1008"/>
      <c r="K72" s="1009"/>
    </row>
    <row r="73" spans="3:11" x14ac:dyDescent="0.25">
      <c r="C73" s="84"/>
      <c r="D73" s="82"/>
      <c r="E73" s="82"/>
      <c r="F73" s="143" t="str">
        <f>Translations!$B$132</f>
        <v>Miejscowość:</v>
      </c>
      <c r="H73" s="145"/>
      <c r="I73" s="1007"/>
      <c r="J73" s="1008"/>
      <c r="K73" s="1009"/>
    </row>
    <row r="74" spans="3:11" x14ac:dyDescent="0.25">
      <c r="C74" s="84"/>
      <c r="D74" s="82"/>
      <c r="E74" s="82"/>
      <c r="F74" s="143" t="str">
        <f>Translations!$B$133</f>
        <v>Województwo:</v>
      </c>
      <c r="H74" s="145"/>
      <c r="I74" s="1007"/>
      <c r="J74" s="1008"/>
      <c r="K74" s="1009"/>
    </row>
    <row r="75" spans="3:11" x14ac:dyDescent="0.25">
      <c r="C75" s="84"/>
      <c r="D75" s="78"/>
      <c r="E75" s="78"/>
      <c r="F75" s="143" t="str">
        <f>Translations!$B$134</f>
        <v>Kod pocztowy:</v>
      </c>
      <c r="H75" s="145"/>
      <c r="I75" s="1007"/>
      <c r="J75" s="1008"/>
      <c r="K75" s="1009"/>
    </row>
    <row r="76" spans="3:11" x14ac:dyDescent="0.25">
      <c r="C76" s="84"/>
      <c r="D76" s="78"/>
      <c r="E76" s="78"/>
      <c r="F76" s="143" t="str">
        <f>Translations!$B$135</f>
        <v>Kraj:</v>
      </c>
      <c r="H76" s="145"/>
      <c r="I76" s="1007" t="s">
        <v>2363</v>
      </c>
      <c r="J76" s="1008"/>
      <c r="K76" s="1009"/>
    </row>
    <row r="77" spans="3:11" x14ac:dyDescent="0.25">
      <c r="C77" s="84"/>
      <c r="D77" s="78"/>
      <c r="E77" s="78"/>
      <c r="F77" s="143" t="str">
        <f>Translations!$B$883</f>
        <v>Numer telefonu:</v>
      </c>
      <c r="H77" s="145"/>
      <c r="I77" s="1007"/>
      <c r="J77" s="1008"/>
      <c r="K77" s="1009"/>
    </row>
    <row r="78" spans="3:11" x14ac:dyDescent="0.25">
      <c r="C78" s="84"/>
      <c r="D78" s="78"/>
      <c r="E78" s="78"/>
      <c r="F78" s="143" t="str">
        <f>Translations!$B$136</f>
        <v>Adres poczty elektronicznej:</v>
      </c>
      <c r="H78" s="145"/>
      <c r="I78" s="1007"/>
      <c r="J78" s="1008"/>
      <c r="K78" s="1009"/>
    </row>
    <row r="79" spans="3:11" x14ac:dyDescent="0.25">
      <c r="C79" s="84"/>
      <c r="G79" s="85"/>
      <c r="H79" s="145"/>
      <c r="I79" s="83"/>
      <c r="J79" s="83"/>
      <c r="K79" s="83"/>
    </row>
    <row r="80" spans="3:11" x14ac:dyDescent="0.25">
      <c r="C80" s="149" t="s">
        <v>679</v>
      </c>
      <c r="D80" s="992" t="str">
        <f>Translations!$B$884</f>
        <v>Proszę wskazać osobę, z którą można będzie się kontaktować w sprawie niniejszego raportu rocznego?</v>
      </c>
      <c r="E80" s="992"/>
      <c r="F80" s="992"/>
      <c r="G80" s="992"/>
      <c r="H80" s="992"/>
      <c r="I80" s="992"/>
      <c r="J80" s="992"/>
      <c r="K80" s="992"/>
    </row>
    <row r="81" spans="2:11" ht="30" customHeight="1" x14ac:dyDescent="0.25">
      <c r="C81" s="78"/>
      <c r="D81" s="991" t="str">
        <f>Translations!$B$885</f>
        <v>Znajomość osoby, z którą można się bezpośrednio kontaktować w sprawie wszelkich pytań odnośnie niniejszego raportu, będzie znacznym ułatwieniem. Wskazana osoba powinna mieć uprawnienia do działania w imieniu podmiotu składającego raport. Może to być przedstawiciel działający w imieniu operatora statków powietrznych.</v>
      </c>
      <c r="E81" s="991"/>
      <c r="F81" s="991"/>
      <c r="G81" s="991"/>
      <c r="H81" s="991"/>
      <c r="I81" s="991"/>
      <c r="J81" s="991"/>
      <c r="K81" s="991"/>
    </row>
    <row r="82" spans="2:11" x14ac:dyDescent="0.25">
      <c r="C82" s="78"/>
      <c r="E82" s="78"/>
      <c r="F82" s="149" t="str">
        <f>Translations!$B$151</f>
        <v>Tytuł:</v>
      </c>
      <c r="I82" s="1007" t="s">
        <v>2363</v>
      </c>
      <c r="J82" s="1008"/>
      <c r="K82" s="1009"/>
    </row>
    <row r="83" spans="2:11" x14ac:dyDescent="0.25">
      <c r="C83" s="78"/>
      <c r="E83" s="78"/>
      <c r="F83" s="149" t="str">
        <f>Translations!$B$152</f>
        <v>Imię:</v>
      </c>
      <c r="I83" s="1007"/>
      <c r="J83" s="1008"/>
      <c r="K83" s="1009"/>
    </row>
    <row r="84" spans="2:11" x14ac:dyDescent="0.25">
      <c r="C84" s="78"/>
      <c r="E84" s="78"/>
      <c r="F84" s="149" t="str">
        <f>Translations!$B$153</f>
        <v>Nazwisko:</v>
      </c>
      <c r="I84" s="1007"/>
      <c r="J84" s="1008"/>
      <c r="K84" s="1009"/>
    </row>
    <row r="85" spans="2:11" x14ac:dyDescent="0.25">
      <c r="C85" s="78"/>
      <c r="E85" s="78"/>
      <c r="F85" s="149" t="str">
        <f>Translations!$B$154</f>
        <v>Nazwa stanowiska:</v>
      </c>
      <c r="I85" s="1007"/>
      <c r="J85" s="1008"/>
      <c r="K85" s="1009"/>
    </row>
    <row r="86" spans="2:11" x14ac:dyDescent="0.25">
      <c r="C86" s="78"/>
      <c r="E86" s="78"/>
      <c r="F86" s="149" t="str">
        <f>Translations!$B$155</f>
        <v>Nazwa organizacji (jeżeli działa w imieniu operatora statków powietrznych):</v>
      </c>
      <c r="H86" s="78"/>
    </row>
    <row r="87" spans="2:11" x14ac:dyDescent="0.25">
      <c r="B87" s="76"/>
      <c r="C87" s="87"/>
      <c r="E87" s="88"/>
      <c r="F87" s="79"/>
      <c r="H87" s="76"/>
      <c r="I87" s="1007"/>
      <c r="J87" s="1008"/>
      <c r="K87" s="1009"/>
    </row>
    <row r="88" spans="2:11" x14ac:dyDescent="0.25">
      <c r="C88" s="78"/>
      <c r="E88" s="78"/>
      <c r="F88" s="149" t="str">
        <f>Translations!$B$156</f>
        <v>Numer telefonu:</v>
      </c>
      <c r="I88" s="1007"/>
      <c r="J88" s="1008"/>
      <c r="K88" s="1009"/>
    </row>
    <row r="89" spans="2:11" x14ac:dyDescent="0.25">
      <c r="C89" s="86"/>
      <c r="E89" s="78"/>
      <c r="F89" s="149" t="str">
        <f>Translations!$B$157</f>
        <v>Adres poczty elektronicznej:</v>
      </c>
      <c r="I89" s="1007"/>
      <c r="J89" s="1008"/>
      <c r="K89" s="1009"/>
    </row>
    <row r="90" spans="2:11" x14ac:dyDescent="0.25">
      <c r="C90" s="84"/>
      <c r="G90" s="85"/>
      <c r="H90" s="145"/>
      <c r="I90" s="83"/>
      <c r="J90" s="83"/>
      <c r="K90" s="83"/>
    </row>
    <row r="91" spans="2:11" x14ac:dyDescent="0.25">
      <c r="B91" s="76"/>
      <c r="C91" s="149" t="s">
        <v>680</v>
      </c>
      <c r="D91" s="149" t="str">
        <f>Translations!$B$159</f>
        <v>Proszę wprowadzić adres do odbioru korespondencji</v>
      </c>
    </row>
    <row r="92" spans="2:11" ht="27" customHeight="1" x14ac:dyDescent="0.25">
      <c r="B92" s="90"/>
      <c r="C92" s="91"/>
      <c r="D92" s="991" t="str">
        <f>Translations!$B$886</f>
        <v>Należy podać adres korespondencyjny do odbioru pism lub innych dokumentów na mocy systemu handlu lub w związku z nim. Proszę podać adres poczty elektronicznej oraz adres pocztowy w administrującym państwie członkowskim.</v>
      </c>
      <c r="E92" s="991"/>
      <c r="F92" s="991"/>
      <c r="G92" s="991"/>
      <c r="H92" s="991"/>
      <c r="I92" s="991"/>
      <c r="J92" s="991"/>
      <c r="K92" s="991"/>
    </row>
    <row r="93" spans="2:11" x14ac:dyDescent="0.25">
      <c r="B93" s="76"/>
      <c r="C93" s="92"/>
      <c r="F93" s="149" t="str">
        <f>Translations!$B$151</f>
        <v>Tytuł:</v>
      </c>
      <c r="H93" s="93"/>
      <c r="I93" s="1007" t="s">
        <v>2363</v>
      </c>
      <c r="J93" s="1008"/>
      <c r="K93" s="1009"/>
    </row>
    <row r="94" spans="2:11" x14ac:dyDescent="0.25">
      <c r="B94" s="76"/>
      <c r="C94" s="92"/>
      <c r="D94" s="149"/>
      <c r="E94" s="78"/>
      <c r="F94" s="149" t="str">
        <f>Translations!$B$152</f>
        <v>Imię:</v>
      </c>
      <c r="H94" s="93"/>
      <c r="I94" s="1007"/>
      <c r="J94" s="1008"/>
      <c r="K94" s="1009"/>
    </row>
    <row r="95" spans="2:11" x14ac:dyDescent="0.25">
      <c r="B95" s="76"/>
      <c r="C95" s="92"/>
      <c r="D95" s="149"/>
      <c r="E95" s="78"/>
      <c r="F95" s="149" t="str">
        <f>Translations!$B$153</f>
        <v>Nazwisko:</v>
      </c>
      <c r="H95" s="93"/>
      <c r="I95" s="1007"/>
      <c r="J95" s="1008"/>
      <c r="K95" s="1009"/>
    </row>
    <row r="96" spans="2:11" x14ac:dyDescent="0.25">
      <c r="B96" s="76"/>
      <c r="C96" s="94"/>
      <c r="E96" s="78"/>
      <c r="F96" s="149" t="str">
        <f>Translations!$B$157</f>
        <v>Adres poczty elektronicznej:</v>
      </c>
      <c r="H96" s="93"/>
      <c r="I96" s="1007"/>
      <c r="J96" s="1008"/>
      <c r="K96" s="1009"/>
    </row>
    <row r="97" spans="1:13" x14ac:dyDescent="0.25">
      <c r="C97" s="78"/>
      <c r="E97" s="78"/>
      <c r="F97" s="149" t="str">
        <f>Translations!$B$156</f>
        <v>Numer telefonu:</v>
      </c>
      <c r="I97" s="1007"/>
      <c r="J97" s="1008"/>
      <c r="K97" s="1009"/>
    </row>
    <row r="98" spans="1:13" x14ac:dyDescent="0.25">
      <c r="B98" s="76"/>
      <c r="C98" s="92"/>
      <c r="F98" s="95" t="str">
        <f>Translations!$B$162</f>
        <v>Adres, wiersz 1:</v>
      </c>
      <c r="H98" s="95"/>
      <c r="I98" s="1007"/>
      <c r="J98" s="1008"/>
      <c r="K98" s="1009"/>
    </row>
    <row r="99" spans="1:13" x14ac:dyDescent="0.25">
      <c r="B99" s="76"/>
      <c r="C99" s="96"/>
      <c r="F99" s="95" t="str">
        <f>Translations!$B$163</f>
        <v>Adres, wiersz 2:</v>
      </c>
      <c r="H99" s="95"/>
      <c r="I99" s="1007"/>
      <c r="J99" s="1008"/>
      <c r="K99" s="1009"/>
    </row>
    <row r="100" spans="1:13" x14ac:dyDescent="0.25">
      <c r="B100" s="76"/>
      <c r="C100" s="96"/>
      <c r="F100" s="95" t="str">
        <f>Translations!$B$164</f>
        <v>Miasto:</v>
      </c>
      <c r="H100" s="95"/>
      <c r="I100" s="1007"/>
      <c r="J100" s="1008"/>
      <c r="K100" s="1009"/>
    </row>
    <row r="101" spans="1:13" x14ac:dyDescent="0.25">
      <c r="B101" s="76"/>
      <c r="C101" s="96"/>
      <c r="F101" s="95" t="str">
        <f>Translations!$B$165</f>
        <v>Województwo:</v>
      </c>
      <c r="H101" s="95"/>
      <c r="I101" s="1007"/>
      <c r="J101" s="1008"/>
      <c r="K101" s="1009"/>
    </row>
    <row r="102" spans="1:13" x14ac:dyDescent="0.25">
      <c r="B102" s="76"/>
      <c r="C102" s="96"/>
      <c r="F102" s="95" t="str">
        <f>Translations!$B$166</f>
        <v>Kod pocztowy:</v>
      </c>
      <c r="H102" s="95"/>
      <c r="I102" s="1007"/>
      <c r="J102" s="1008"/>
      <c r="K102" s="1009"/>
    </row>
    <row r="103" spans="1:13" x14ac:dyDescent="0.25">
      <c r="B103" s="76"/>
      <c r="C103" s="96"/>
      <c r="F103" s="95" t="str">
        <f>Translations!$B$167</f>
        <v>Kraj:</v>
      </c>
      <c r="H103" s="95"/>
      <c r="I103" s="1007" t="s">
        <v>2363</v>
      </c>
      <c r="J103" s="1008"/>
      <c r="K103" s="1009"/>
    </row>
    <row r="104" spans="1:13" s="76" customFormat="1" x14ac:dyDescent="0.25">
      <c r="A104" s="254"/>
      <c r="C104" s="158"/>
      <c r="G104" s="159"/>
      <c r="H104" s="159"/>
      <c r="I104" s="160"/>
      <c r="J104" s="160"/>
      <c r="K104" s="160"/>
      <c r="L104" s="75"/>
      <c r="M104" s="165"/>
    </row>
    <row r="105" spans="1:13" s="76" customFormat="1" ht="5.0999999999999996" customHeight="1" x14ac:dyDescent="0.25">
      <c r="A105" s="254"/>
      <c r="B105" s="375"/>
      <c r="C105" s="379"/>
      <c r="D105" s="375"/>
      <c r="E105" s="375"/>
      <c r="F105" s="375"/>
      <c r="G105" s="380"/>
      <c r="H105" s="380"/>
      <c r="I105" s="381"/>
      <c r="J105" s="381"/>
      <c r="K105" s="381"/>
      <c r="L105" s="376"/>
      <c r="M105" s="165"/>
    </row>
    <row r="106" spans="1:13" s="76" customFormat="1" x14ac:dyDescent="0.25">
      <c r="A106" s="254"/>
      <c r="B106" s="375"/>
      <c r="C106" s="149" t="s">
        <v>1236</v>
      </c>
      <c r="D106" s="377" t="str">
        <f>Translations!$B$1110</f>
        <v>Uprawniony przedstawiciel operatora statku powietrznego</v>
      </c>
      <c r="E106" s="5"/>
      <c r="F106" s="5"/>
      <c r="G106" s="5"/>
      <c r="H106" s="5"/>
      <c r="I106" s="5"/>
      <c r="J106" s="5"/>
      <c r="K106" s="5"/>
      <c r="L106" s="376"/>
      <c r="M106" s="165"/>
    </row>
    <row r="107" spans="1:13" s="76" customFormat="1" ht="25.5" customHeight="1" x14ac:dyDescent="0.25">
      <c r="A107" s="254"/>
      <c r="B107" s="375"/>
      <c r="C107" s="158"/>
      <c r="D107" s="1002" t="str">
        <f>Translations!$B$1111</f>
        <v>Proszę podać dane kontaktowe przedstawiciela, który jest prawnie odpowiedzialny za operatora statku powietrznego, do celów zgodności z systemem EU ETS lub, odpowiednio, przepisami mechanizmu CORSIA.</v>
      </c>
      <c r="E107" s="1002"/>
      <c r="F107" s="1002"/>
      <c r="G107" s="1002"/>
      <c r="H107" s="1002"/>
      <c r="I107" s="1002"/>
      <c r="J107" s="1002"/>
      <c r="K107" s="1002"/>
      <c r="L107" s="376"/>
      <c r="M107" s="165"/>
    </row>
    <row r="108" spans="1:13" s="76" customFormat="1" x14ac:dyDescent="0.25">
      <c r="A108" s="254"/>
      <c r="B108" s="375"/>
      <c r="C108" s="158"/>
      <c r="D108" s="5"/>
      <c r="E108" s="5"/>
      <c r="F108" s="5"/>
      <c r="G108" s="377" t="str">
        <f>Translations!$B$151</f>
        <v>Tytuł:</v>
      </c>
      <c r="H108" s="378"/>
      <c r="I108" s="997" t="s">
        <v>2363</v>
      </c>
      <c r="J108" s="998"/>
      <c r="K108" s="999"/>
      <c r="L108" s="376"/>
      <c r="M108" s="165"/>
    </row>
    <row r="109" spans="1:13" s="76" customFormat="1" x14ac:dyDescent="0.25">
      <c r="A109" s="254"/>
      <c r="B109" s="375"/>
      <c r="C109" s="158"/>
      <c r="D109" s="377"/>
      <c r="E109" s="26"/>
      <c r="F109" s="5"/>
      <c r="G109" s="377" t="str">
        <f>Translations!$B$152</f>
        <v>Imię:</v>
      </c>
      <c r="H109" s="378"/>
      <c r="I109" s="997"/>
      <c r="J109" s="998"/>
      <c r="K109" s="999"/>
      <c r="L109" s="376"/>
      <c r="M109" s="165"/>
    </row>
    <row r="110" spans="1:13" s="76" customFormat="1" x14ac:dyDescent="0.25">
      <c r="A110" s="254"/>
      <c r="B110" s="375"/>
      <c r="C110" s="158"/>
      <c r="D110" s="377"/>
      <c r="E110" s="26"/>
      <c r="F110" s="5"/>
      <c r="G110" s="377" t="str">
        <f>Translations!$B$153</f>
        <v>Nazwisko:</v>
      </c>
      <c r="H110" s="378"/>
      <c r="I110" s="997"/>
      <c r="J110" s="998"/>
      <c r="K110" s="999"/>
      <c r="L110" s="376"/>
      <c r="M110" s="165"/>
    </row>
    <row r="111" spans="1:13" s="76" customFormat="1" x14ac:dyDescent="0.25">
      <c r="A111" s="254"/>
      <c r="B111" s="375"/>
      <c r="C111" s="158"/>
      <c r="D111" s="5"/>
      <c r="E111" s="26"/>
      <c r="F111" s="5"/>
      <c r="G111" s="377" t="str">
        <f>Translations!$B$157</f>
        <v>Adres poczty elektronicznej:</v>
      </c>
      <c r="H111" s="378"/>
      <c r="I111" s="997"/>
      <c r="J111" s="998"/>
      <c r="K111" s="999"/>
      <c r="L111" s="376"/>
      <c r="M111" s="165"/>
    </row>
    <row r="112" spans="1:13" s="76" customFormat="1" x14ac:dyDescent="0.25">
      <c r="A112" s="254"/>
      <c r="B112" s="375"/>
      <c r="C112" s="158"/>
      <c r="D112" s="5"/>
      <c r="E112" s="26"/>
      <c r="F112" s="26"/>
      <c r="G112" s="377" t="str">
        <f>Translations!$B$156</f>
        <v>Numer telefonu:</v>
      </c>
      <c r="H112" s="5"/>
      <c r="I112" s="997"/>
      <c r="J112" s="998"/>
      <c r="K112" s="999"/>
      <c r="L112" s="376"/>
      <c r="M112" s="165"/>
    </row>
    <row r="113" spans="1:13" s="76" customFormat="1" x14ac:dyDescent="0.25">
      <c r="A113" s="254"/>
      <c r="B113" s="375"/>
      <c r="C113" s="158"/>
      <c r="D113" s="5"/>
      <c r="E113" s="5"/>
      <c r="F113" s="5"/>
      <c r="G113" s="28" t="str">
        <f>Translations!$B$162</f>
        <v>Adres, wiersz 1:</v>
      </c>
      <c r="H113" s="28"/>
      <c r="I113" s="997"/>
      <c r="J113" s="998"/>
      <c r="K113" s="999"/>
      <c r="L113" s="376"/>
      <c r="M113" s="165"/>
    </row>
    <row r="114" spans="1:13" s="76" customFormat="1" x14ac:dyDescent="0.25">
      <c r="A114" s="254"/>
      <c r="B114" s="375"/>
      <c r="C114" s="158"/>
      <c r="D114" s="5"/>
      <c r="E114" s="5"/>
      <c r="F114" s="5"/>
      <c r="G114" s="28" t="str">
        <f>Translations!$B$163</f>
        <v>Adres, wiersz 2:</v>
      </c>
      <c r="H114" s="28"/>
      <c r="I114" s="997"/>
      <c r="J114" s="998"/>
      <c r="K114" s="999"/>
      <c r="L114" s="376"/>
      <c r="M114" s="165"/>
    </row>
    <row r="115" spans="1:13" s="76" customFormat="1" x14ac:dyDescent="0.25">
      <c r="A115" s="254"/>
      <c r="B115" s="375"/>
      <c r="C115" s="158"/>
      <c r="D115" s="5"/>
      <c r="E115" s="5"/>
      <c r="F115" s="5"/>
      <c r="G115" s="28" t="str">
        <f>Translations!$B$164</f>
        <v>Miasto:</v>
      </c>
      <c r="H115" s="28"/>
      <c r="I115" s="997"/>
      <c r="J115" s="998"/>
      <c r="K115" s="999"/>
      <c r="L115" s="376"/>
      <c r="M115" s="165"/>
    </row>
    <row r="116" spans="1:13" s="76" customFormat="1" x14ac:dyDescent="0.25">
      <c r="A116" s="254"/>
      <c r="B116" s="375"/>
      <c r="C116" s="158"/>
      <c r="D116" s="5"/>
      <c r="E116" s="5"/>
      <c r="F116" s="5"/>
      <c r="G116" s="28" t="str">
        <f>Translations!$B$165</f>
        <v>Województwo:</v>
      </c>
      <c r="H116" s="28"/>
      <c r="I116" s="997"/>
      <c r="J116" s="998"/>
      <c r="K116" s="999"/>
      <c r="L116" s="376"/>
      <c r="M116" s="165"/>
    </row>
    <row r="117" spans="1:13" s="76" customFormat="1" x14ac:dyDescent="0.25">
      <c r="A117" s="254"/>
      <c r="B117" s="375"/>
      <c r="C117" s="158"/>
      <c r="D117" s="5"/>
      <c r="E117" s="5"/>
      <c r="F117" s="5"/>
      <c r="G117" s="28" t="str">
        <f>Translations!$B$166</f>
        <v>Kod pocztowy:</v>
      </c>
      <c r="H117" s="28"/>
      <c r="I117" s="997"/>
      <c r="J117" s="998"/>
      <c r="K117" s="999"/>
      <c r="L117" s="376"/>
      <c r="M117" s="165"/>
    </row>
    <row r="118" spans="1:13" s="76" customFormat="1" x14ac:dyDescent="0.25">
      <c r="A118" s="254"/>
      <c r="B118" s="375"/>
      <c r="C118" s="158"/>
      <c r="D118" s="5"/>
      <c r="E118" s="5"/>
      <c r="F118" s="5"/>
      <c r="G118" s="28" t="str">
        <f>Translations!$B$167</f>
        <v>Kraj:</v>
      </c>
      <c r="H118" s="28"/>
      <c r="I118" s="997" t="s">
        <v>2363</v>
      </c>
      <c r="J118" s="998"/>
      <c r="K118" s="999"/>
      <c r="L118" s="376"/>
      <c r="M118" s="165"/>
    </row>
    <row r="119" spans="1:13" s="76" customFormat="1" ht="5.0999999999999996" customHeight="1" x14ac:dyDescent="0.25">
      <c r="A119" s="254"/>
      <c r="B119" s="375"/>
      <c r="C119" s="379"/>
      <c r="D119" s="375"/>
      <c r="E119" s="375"/>
      <c r="F119" s="375"/>
      <c r="G119" s="380"/>
      <c r="H119" s="380"/>
      <c r="I119" s="381"/>
      <c r="J119" s="381"/>
      <c r="K119" s="381"/>
      <c r="L119" s="376"/>
      <c r="M119" s="165"/>
    </row>
    <row r="120" spans="1:13" s="76" customFormat="1" x14ac:dyDescent="0.25">
      <c r="A120" s="254"/>
      <c r="C120" s="158"/>
      <c r="G120" s="159"/>
      <c r="H120" s="159"/>
      <c r="I120" s="160"/>
      <c r="J120" s="160"/>
      <c r="K120" s="160"/>
      <c r="L120" s="75"/>
      <c r="M120" s="165"/>
    </row>
    <row r="121" spans="1:13" ht="15.6" x14ac:dyDescent="0.3">
      <c r="C121" s="110">
        <v>3</v>
      </c>
      <c r="D121" s="77" t="str">
        <f>Translations!$B$842</f>
        <v>Identyfikacja weryfikatora</v>
      </c>
      <c r="E121" s="77"/>
      <c r="F121" s="77"/>
      <c r="G121" s="77"/>
      <c r="H121" s="77"/>
      <c r="I121" s="77"/>
      <c r="J121" s="77"/>
      <c r="K121" s="77"/>
    </row>
    <row r="122" spans="1:13" ht="35.549999999999997" customHeight="1" x14ac:dyDescent="0.25">
      <c r="C122" s="991" t="str">
        <f>Translations!$B$1350</f>
        <v>Zgodnie z art. 28a ust. 4 dyrektywy EU ETS operatorzy statków powietrznych emitujący mniej niż 25 000 ton CO2 rocznie w odniesieniu do pełnego zakresu systemu EU ETS lub emitujący mniej niż 3000 ton CO2 rocznie w ramach ograniczonego zakresu, zarówno komercyjni, jak i niekomercyjni, mają możliwość wyboru alternatywy w stosunku do weryfikacji prowadzonej przez niezależnego weryfikatora.</v>
      </c>
      <c r="D122" s="991"/>
      <c r="E122" s="991"/>
      <c r="F122" s="991"/>
      <c r="G122" s="991"/>
      <c r="H122" s="991"/>
      <c r="I122" s="991"/>
      <c r="J122" s="991"/>
      <c r="K122" s="991"/>
    </row>
    <row r="123" spans="1:13" ht="43.05" customHeight="1" x14ac:dyDescent="0.25">
      <c r="C123" s="991" t="str">
        <f>Translations!$B$1095</f>
        <v>Alternatywa ta dotyczy wyznaczenia wielkości emisji dwutlenku węgla dla takiego operatora poprzez wykorzystanie narzędzia dla małych podmiotów zatwierdzonego w Rozporządzeniu Komisji Nr 606/2010. W takich przypadkach, informacje wykorzystane do wyznaczenia wielkości emisji muszą pochodzić z Europejskiej Organizacji ds. Bezpieczeństwa Żeglugi Powietrznej (EUROCONTROL). W rezultacie, operatorzy statków powietrznych korzystając z tej uproszczonej metody muszą wykorzystać dane opracowane przez EUROCONTROL pochodzące z jego narzędzia "ETS Support Facility". Dane te nie mogą podlegać jakiejkolwiek modyfikacji.</v>
      </c>
      <c r="D123" s="991"/>
      <c r="E123" s="991"/>
      <c r="F123" s="991"/>
      <c r="G123" s="991"/>
      <c r="H123" s="991"/>
      <c r="I123" s="991"/>
      <c r="J123" s="991"/>
      <c r="K123" s="991"/>
    </row>
    <row r="124" spans="1:13" ht="12.75" customHeight="1" x14ac:dyDescent="0.25">
      <c r="C124" s="1021" t="str">
        <f>Translations!$B$1112</f>
        <v>Ta sekcja może pozostać pusta w przypadku skorzystania przez operatora statków powietrznych będącego małym podmiotem z przytoczonego powyżej uproszczenia.</v>
      </c>
      <c r="D124" s="1021"/>
      <c r="E124" s="1021"/>
      <c r="F124" s="1021"/>
      <c r="G124" s="1021"/>
      <c r="H124" s="1021"/>
      <c r="I124" s="1021"/>
      <c r="J124" s="1021"/>
      <c r="K124" s="1021"/>
    </row>
    <row r="125" spans="1:13" x14ac:dyDescent="0.25">
      <c r="C125" s="101" t="s">
        <v>244</v>
      </c>
      <c r="D125" s="161" t="str">
        <f>Translations!$B$1113</f>
        <v>Nazwa oraz adres weryfikatora niniejszego raportu rocznego na temat wielkości emisji:</v>
      </c>
      <c r="E125" s="101"/>
      <c r="F125" s="101"/>
      <c r="G125" s="85"/>
      <c r="H125" s="145"/>
      <c r="I125" s="83"/>
      <c r="J125" s="83"/>
      <c r="K125" s="83"/>
    </row>
    <row r="126" spans="1:13" x14ac:dyDescent="0.25">
      <c r="B126" s="76"/>
      <c r="C126" s="92"/>
      <c r="D126" s="149"/>
      <c r="E126" s="78"/>
      <c r="F126" s="149" t="str">
        <f>Translations!$B$888</f>
        <v>Nazwa przedsiębiorstwa:</v>
      </c>
      <c r="H126" s="93"/>
      <c r="I126" s="1007"/>
      <c r="J126" s="1008"/>
      <c r="K126" s="1009"/>
    </row>
    <row r="127" spans="1:13" x14ac:dyDescent="0.25">
      <c r="B127" s="76"/>
      <c r="C127" s="92"/>
      <c r="F127" s="95" t="str">
        <f>Translations!$B$162</f>
        <v>Adres, wiersz 1:</v>
      </c>
      <c r="H127" s="95"/>
      <c r="I127" s="1007"/>
      <c r="J127" s="1008"/>
      <c r="K127" s="1009"/>
    </row>
    <row r="128" spans="1:13" x14ac:dyDescent="0.25">
      <c r="B128" s="76"/>
      <c r="C128" s="96"/>
      <c r="F128" s="95" t="str">
        <f>Translations!$B$163</f>
        <v>Adres, wiersz 2:</v>
      </c>
      <c r="H128" s="95"/>
      <c r="I128" s="1007"/>
      <c r="J128" s="1008"/>
      <c r="K128" s="1009"/>
    </row>
    <row r="129" spans="2:11" x14ac:dyDescent="0.25">
      <c r="B129" s="76"/>
      <c r="C129" s="96"/>
      <c r="F129" s="95" t="str">
        <f>Translations!$B$164</f>
        <v>Miasto:</v>
      </c>
      <c r="H129" s="95"/>
      <c r="I129" s="1007"/>
      <c r="J129" s="1008"/>
      <c r="K129" s="1009"/>
    </row>
    <row r="130" spans="2:11" x14ac:dyDescent="0.25">
      <c r="B130" s="76"/>
      <c r="C130" s="96"/>
      <c r="F130" s="95" t="str">
        <f>Translations!$B$165</f>
        <v>Województwo:</v>
      </c>
      <c r="H130" s="95"/>
      <c r="I130" s="1007"/>
      <c r="J130" s="1008"/>
      <c r="K130" s="1009"/>
    </row>
    <row r="131" spans="2:11" x14ac:dyDescent="0.25">
      <c r="B131" s="76"/>
      <c r="C131" s="96"/>
      <c r="F131" s="95" t="str">
        <f>Translations!$B$166</f>
        <v>Kod pocztowy:</v>
      </c>
      <c r="H131" s="95"/>
      <c r="I131" s="1007"/>
      <c r="J131" s="1008"/>
      <c r="K131" s="1009"/>
    </row>
    <row r="132" spans="2:11" x14ac:dyDescent="0.25">
      <c r="B132" s="76"/>
      <c r="C132" s="96"/>
      <c r="F132" s="95" t="str">
        <f>Translations!$B$167</f>
        <v>Kraj:</v>
      </c>
      <c r="H132" s="95"/>
      <c r="I132" s="1007" t="s">
        <v>2363</v>
      </c>
      <c r="J132" s="1008"/>
      <c r="K132" s="1009"/>
    </row>
    <row r="133" spans="2:11" x14ac:dyDescent="0.25">
      <c r="C133" s="161"/>
      <c r="D133" s="101"/>
      <c r="E133" s="101"/>
      <c r="F133" s="101"/>
      <c r="G133" s="85"/>
      <c r="H133" s="145"/>
      <c r="I133" s="89"/>
      <c r="J133" s="89"/>
      <c r="K133" s="89"/>
    </row>
    <row r="134" spans="2:11" x14ac:dyDescent="0.25">
      <c r="C134" s="101" t="s">
        <v>247</v>
      </c>
      <c r="D134" s="101" t="str">
        <f>Translations!$B$1114</f>
        <v>Osoba odpowiedzialna za kontakty po stronie weryfikatora:</v>
      </c>
      <c r="E134" s="101"/>
      <c r="F134" s="101"/>
      <c r="G134" s="85"/>
      <c r="H134" s="145"/>
      <c r="I134" s="89"/>
      <c r="J134" s="89"/>
      <c r="K134" s="89"/>
    </row>
    <row r="135" spans="2:11" ht="24" customHeight="1" x14ac:dyDescent="0.25">
      <c r="C135" s="96"/>
      <c r="D135" s="991" t="str">
        <f>Translations!$B$890</f>
        <v>Znajomość osoby, z którą można się bezpośrednio kontaktować w sprawie wszelkich pytań odnośnie weryfikacji niniejszego raportu, będzie znacznym ułatwieniem. Wyznaczona osoba musi być zaznajomiona z niniejszym raportem.</v>
      </c>
      <c r="E135" s="991"/>
      <c r="F135" s="991"/>
      <c r="G135" s="991"/>
      <c r="H135" s="991"/>
      <c r="I135" s="991"/>
      <c r="J135" s="991"/>
      <c r="K135" s="991"/>
    </row>
    <row r="136" spans="2:11" x14ac:dyDescent="0.25">
      <c r="B136" s="76"/>
      <c r="F136" s="149" t="str">
        <f>Translations!$B$151</f>
        <v>Tytuł:</v>
      </c>
      <c r="H136" s="93"/>
      <c r="I136" s="1007" t="s">
        <v>2363</v>
      </c>
      <c r="J136" s="1008"/>
      <c r="K136" s="1009"/>
    </row>
    <row r="137" spans="2:11" x14ac:dyDescent="0.25">
      <c r="B137" s="76"/>
      <c r="F137" s="149" t="str">
        <f>Translations!$B$152</f>
        <v>Imię:</v>
      </c>
      <c r="H137" s="93"/>
      <c r="I137" s="1007"/>
      <c r="J137" s="1008"/>
      <c r="K137" s="1009"/>
    </row>
    <row r="138" spans="2:11" x14ac:dyDescent="0.25">
      <c r="B138" s="76"/>
      <c r="C138" s="96"/>
      <c r="F138" s="149" t="str">
        <f>Translations!$B$153</f>
        <v>Nazwisko:</v>
      </c>
      <c r="H138" s="93"/>
      <c r="I138" s="1007"/>
      <c r="J138" s="1008"/>
      <c r="K138" s="1009"/>
    </row>
    <row r="139" spans="2:11" x14ac:dyDescent="0.25">
      <c r="B139" s="76"/>
      <c r="C139" s="94"/>
      <c r="E139" s="78"/>
      <c r="F139" s="149" t="str">
        <f>Translations!$B$157</f>
        <v>Adres poczty elektronicznej:</v>
      </c>
      <c r="H139" s="93"/>
      <c r="I139" s="1007"/>
      <c r="J139" s="1008"/>
      <c r="K139" s="1009"/>
    </row>
    <row r="140" spans="2:11" x14ac:dyDescent="0.25">
      <c r="B140" s="76"/>
      <c r="C140" s="94"/>
      <c r="E140" s="78"/>
      <c r="F140" s="149" t="str">
        <f>Translations!$B$156</f>
        <v>Numer telefonu:</v>
      </c>
      <c r="H140" s="93"/>
      <c r="I140" s="1007"/>
      <c r="J140" s="1008"/>
      <c r="K140" s="1009"/>
    </row>
    <row r="141" spans="2:11" x14ac:dyDescent="0.25">
      <c r="C141" s="161"/>
      <c r="D141" s="101"/>
      <c r="E141" s="101"/>
      <c r="F141" s="101"/>
      <c r="G141" s="85"/>
      <c r="H141" s="145"/>
      <c r="I141" s="89"/>
      <c r="J141" s="89"/>
      <c r="K141" s="89"/>
    </row>
    <row r="142" spans="2:11" x14ac:dyDescent="0.25">
      <c r="C142" s="101" t="s">
        <v>283</v>
      </c>
      <c r="D142" s="101" t="str">
        <f>Translations!$B$1115</f>
        <v>Informacje dotyczące akredytacji weryfikatora:</v>
      </c>
      <c r="E142" s="101"/>
      <c r="F142" s="101"/>
      <c r="G142" s="85"/>
      <c r="H142" s="145"/>
      <c r="I142" s="89"/>
      <c r="J142" s="89"/>
      <c r="K142" s="89"/>
    </row>
    <row r="143" spans="2:11" ht="24" customHeight="1" x14ac:dyDescent="0.25">
      <c r="C143" s="96"/>
      <c r="D143" s="991" t="str">
        <f>Translations!$B$1352</f>
        <v>Proszę zauważyć, że zgodnie z art. 54 ust. 2 rozporządzenia w sprawie weryfikacji i akredytacji (AVR - rozporządzenie (UE) nr 2018/2067) państwo członkowskie może zlecić certyfikację osób fizycznych jako weryfikatorów organowi krajowemu innemu niż krajowa jednostka akredytująca.</v>
      </c>
      <c r="E143" s="991"/>
      <c r="F143" s="991"/>
      <c r="G143" s="991"/>
      <c r="H143" s="991"/>
      <c r="I143" s="991"/>
      <c r="J143" s="991"/>
      <c r="K143" s="991"/>
    </row>
    <row r="144" spans="2:11" ht="12.75" customHeight="1" x14ac:dyDescent="0.25">
      <c r="C144" s="96"/>
      <c r="D144" s="1021" t="str">
        <f>Translations!$B$893</f>
        <v>W takich przypadkach „akredytację” należy odczytywać jako „certyfikację”, a „krajową jednostkę akredytującą” jako „organ krajowy”.</v>
      </c>
      <c r="E144" s="1021"/>
      <c r="F144" s="1021"/>
      <c r="G144" s="1021"/>
      <c r="H144" s="1021"/>
      <c r="I144" s="1021"/>
      <c r="J144" s="1021"/>
      <c r="K144" s="1021"/>
    </row>
    <row r="145" spans="2:11" x14ac:dyDescent="0.25">
      <c r="B145" s="76"/>
      <c r="C145" s="94"/>
      <c r="D145" s="143" t="str">
        <f>Translations!$B$894</f>
        <v>Akredytujące państwo członkowskie:</v>
      </c>
      <c r="E145" s="27"/>
      <c r="F145" s="27"/>
      <c r="G145" s="27"/>
      <c r="H145" s="27"/>
      <c r="I145" s="1007" t="s">
        <v>2363</v>
      </c>
      <c r="J145" s="1008"/>
      <c r="K145" s="1009"/>
    </row>
    <row r="146" spans="2:11" x14ac:dyDescent="0.25">
      <c r="B146" s="76"/>
      <c r="C146" s="94"/>
      <c r="D146" s="101" t="str">
        <f>Translations!$B$895</f>
        <v>Numer rejestracyjny wydany przez organ akredytacyjny:</v>
      </c>
      <c r="E146" s="78"/>
      <c r="G146" s="149"/>
      <c r="H146" s="93"/>
      <c r="I146" s="1007"/>
      <c r="J146" s="1008"/>
      <c r="K146" s="1009"/>
    </row>
    <row r="147" spans="2:11" ht="12.75" customHeight="1" x14ac:dyDescent="0.25">
      <c r="C147" s="101"/>
      <c r="D147" s="1021" t="str">
        <f>Translations!$B$896</f>
        <v>Dostępność tych danych rejestracyjnych może zależeć od obowiązującej w danym państwie członkowskim praktyki akredytacji weryfikatorów.</v>
      </c>
      <c r="E147" s="1021"/>
      <c r="F147" s="1021"/>
      <c r="G147" s="1021"/>
      <c r="H147" s="1021"/>
      <c r="I147" s="1021"/>
      <c r="J147" s="1021"/>
      <c r="K147" s="1021"/>
    </row>
    <row r="148" spans="2:11" x14ac:dyDescent="0.25">
      <c r="B148" s="76"/>
      <c r="C148" s="101"/>
      <c r="D148" s="466"/>
      <c r="E148" s="78"/>
      <c r="F148" s="78"/>
      <c r="G148" s="97"/>
      <c r="H148" s="97"/>
      <c r="I148" s="89"/>
      <c r="J148" s="89"/>
      <c r="K148" s="89"/>
    </row>
    <row r="149" spans="2:11" x14ac:dyDescent="0.25">
      <c r="C149" s="101"/>
      <c r="D149" s="1015" t="str">
        <f>Translations!$B$897</f>
        <v>&lt;&lt;&lt; Proszę kliknąć tutaj, aby przejść do części 4 „Informacje dotyczące planu monitorowania” &gt;&gt;&gt;</v>
      </c>
      <c r="E149" s="1015"/>
      <c r="F149" s="1015"/>
      <c r="G149" s="1015"/>
      <c r="H149" s="1015"/>
      <c r="I149" s="1016"/>
      <c r="J149" s="1016"/>
      <c r="K149" s="76"/>
    </row>
    <row r="157" spans="2:11" ht="15.6" x14ac:dyDescent="0.3">
      <c r="B157" s="98"/>
    </row>
  </sheetData>
  <sheetProtection sheet="1" objects="1" scenarios="1" formatCells="0" formatColumns="0" formatRows="0"/>
  <mergeCells count="113">
    <mergeCell ref="C3:K3"/>
    <mergeCell ref="I50:K50"/>
    <mergeCell ref="D50:H50"/>
    <mergeCell ref="D49:K49"/>
    <mergeCell ref="I44:K44"/>
    <mergeCell ref="D7:H7"/>
    <mergeCell ref="I7:K7"/>
    <mergeCell ref="D8:K8"/>
    <mergeCell ref="I77:K77"/>
    <mergeCell ref="D45:K45"/>
    <mergeCell ref="D46:K46"/>
    <mergeCell ref="I47:K47"/>
    <mergeCell ref="I56:K56"/>
    <mergeCell ref="I61:K61"/>
    <mergeCell ref="D59:H59"/>
    <mergeCell ref="D14:K14"/>
    <mergeCell ref="D61:H61"/>
    <mergeCell ref="D63:K63"/>
    <mergeCell ref="I74:K74"/>
    <mergeCell ref="D62:K62"/>
    <mergeCell ref="I68:K68"/>
    <mergeCell ref="I71:K71"/>
    <mergeCell ref="I75:K75"/>
    <mergeCell ref="I76:K76"/>
    <mergeCell ref="I131:K131"/>
    <mergeCell ref="I130:K130"/>
    <mergeCell ref="I101:K101"/>
    <mergeCell ref="C122:K122"/>
    <mergeCell ref="D147:K147"/>
    <mergeCell ref="I78:K78"/>
    <mergeCell ref="D58:K58"/>
    <mergeCell ref="I59:K59"/>
    <mergeCell ref="D44:H44"/>
    <mergeCell ref="I72:K72"/>
    <mergeCell ref="I73:K73"/>
    <mergeCell ref="I117:K117"/>
    <mergeCell ref="I118:K118"/>
    <mergeCell ref="I99:K99"/>
    <mergeCell ref="C123:K123"/>
    <mergeCell ref="C124:K124"/>
    <mergeCell ref="D144:K144"/>
    <mergeCell ref="D81:K81"/>
    <mergeCell ref="I83:K83"/>
    <mergeCell ref="I84:K84"/>
    <mergeCell ref="I96:K96"/>
    <mergeCell ref="I115:K115"/>
    <mergeCell ref="I116:K116"/>
    <mergeCell ref="I113:K113"/>
    <mergeCell ref="D149:J149"/>
    <mergeCell ref="D52:K52"/>
    <mergeCell ref="D53:H54"/>
    <mergeCell ref="D55:K55"/>
    <mergeCell ref="D70:K70"/>
    <mergeCell ref="I67:K67"/>
    <mergeCell ref="D56:H56"/>
    <mergeCell ref="I132:K132"/>
    <mergeCell ref="I126:K126"/>
    <mergeCell ref="I65:K65"/>
    <mergeCell ref="I145:K145"/>
    <mergeCell ref="I128:K128"/>
    <mergeCell ref="I129:K129"/>
    <mergeCell ref="I103:K103"/>
    <mergeCell ref="I102:K102"/>
    <mergeCell ref="I137:K137"/>
    <mergeCell ref="I138:K138"/>
    <mergeCell ref="I146:K146"/>
    <mergeCell ref="D135:K135"/>
    <mergeCell ref="I127:K127"/>
    <mergeCell ref="I139:K139"/>
    <mergeCell ref="I140:K140"/>
    <mergeCell ref="I136:K136"/>
    <mergeCell ref="D143:K143"/>
    <mergeCell ref="I114:K114"/>
    <mergeCell ref="D32:J32"/>
    <mergeCell ref="D34:H34"/>
    <mergeCell ref="I34:K34"/>
    <mergeCell ref="D36:K36"/>
    <mergeCell ref="D38:I38"/>
    <mergeCell ref="I93:K93"/>
    <mergeCell ref="I88:K88"/>
    <mergeCell ref="I100:K100"/>
    <mergeCell ref="I85:K85"/>
    <mergeCell ref="I89:K89"/>
    <mergeCell ref="I82:K82"/>
    <mergeCell ref="I97:K97"/>
    <mergeCell ref="I94:K94"/>
    <mergeCell ref="I95:K95"/>
    <mergeCell ref="I98:K98"/>
    <mergeCell ref="D64:K64"/>
    <mergeCell ref="I53:K53"/>
    <mergeCell ref="D17:L17"/>
    <mergeCell ref="D19:L19"/>
    <mergeCell ref="D80:K80"/>
    <mergeCell ref="D10:J10"/>
    <mergeCell ref="D11:K11"/>
    <mergeCell ref="I109:K109"/>
    <mergeCell ref="I110:K110"/>
    <mergeCell ref="I111:K111"/>
    <mergeCell ref="I112:K112"/>
    <mergeCell ref="D23:K23"/>
    <mergeCell ref="D30:J30"/>
    <mergeCell ref="D25:K25"/>
    <mergeCell ref="D27:K27"/>
    <mergeCell ref="D28:K28"/>
    <mergeCell ref="D107:K107"/>
    <mergeCell ref="D47:H47"/>
    <mergeCell ref="I66:K66"/>
    <mergeCell ref="I87:K87"/>
    <mergeCell ref="I108:K108"/>
    <mergeCell ref="D92:K92"/>
    <mergeCell ref="J13:K13"/>
    <mergeCell ref="D26:K26"/>
    <mergeCell ref="D18:L18"/>
  </mergeCells>
  <conditionalFormatting sqref="D55">
    <cfRule type="expression" dxfId="375" priority="14" stopIfTrue="1">
      <formula>$M$56</formula>
    </cfRule>
  </conditionalFormatting>
  <conditionalFormatting sqref="D56">
    <cfRule type="expression" dxfId="374" priority="15" stopIfTrue="1">
      <formula>$M$56</formula>
    </cfRule>
  </conditionalFormatting>
  <conditionalFormatting sqref="I56:K56">
    <cfRule type="expression" dxfId="373" priority="16" stopIfTrue="1">
      <formula>$M$56</formula>
    </cfRule>
  </conditionalFormatting>
  <conditionalFormatting sqref="K32">
    <cfRule type="expression" dxfId="372" priority="7" stopIfTrue="1">
      <formula>$M$32=TRUE</formula>
    </cfRule>
  </conditionalFormatting>
  <conditionalFormatting sqref="I34:K34">
    <cfRule type="expression" dxfId="371" priority="6" stopIfTrue="1">
      <formula>$M$34=TRUE</formula>
    </cfRule>
  </conditionalFormatting>
  <conditionalFormatting sqref="B105:L119">
    <cfRule type="expression" dxfId="370" priority="5" stopIfTrue="1">
      <formula>CONTR_CORSIAapplied=FALSE</formula>
    </cfRule>
  </conditionalFormatting>
  <dataValidations count="11">
    <dataValidation type="list" allowBlank="1" showInputMessage="1" showErrorMessage="1" sqref="I7:K7">
      <formula1>ReportingYears</formula1>
    </dataValidation>
    <dataValidation type="list" allowBlank="1" showInputMessage="1" showErrorMessage="1" sqref="I53:K53 I56">
      <formula1>notapplicable</formula1>
    </dataValidation>
    <dataValidation type="list" allowBlank="1" showInputMessage="1" showErrorMessage="1" sqref="I61:K61">
      <formula1>CompetentAuthorities</formula1>
    </dataValidation>
    <dataValidation type="list" allowBlank="1" showInputMessage="1" showErrorMessage="1" sqref="I66:K66 I68:K68">
      <formula1>aviationauthorities</formula1>
    </dataValidation>
    <dataValidation type="list" allowBlank="1" showInputMessage="1" showErrorMessage="1" sqref="I136:K136 I93:K93 I82 I108:K108">
      <formula1>Title</formula1>
    </dataValidation>
    <dataValidation type="list" allowBlank="1" showInputMessage="1" showErrorMessage="1" sqref="I145:K145">
      <formula1>MemberStatesWithSwiss</formula1>
    </dataValidation>
    <dataValidation type="list" allowBlank="1" showInputMessage="1" showErrorMessage="1" sqref="I118:K118 I132:K132 I76:K76 I103:K103">
      <formula1>worldcountries</formula1>
    </dataValidation>
    <dataValidation type="list" allowBlank="1" showInputMessage="1" showErrorMessage="1" sqref="K38 K30 K32 K16">
      <formula1>TrueFalse</formula1>
    </dataValidation>
    <dataValidation type="list" allowBlank="1" showInputMessage="1" showErrorMessage="1" sqref="J13:K13">
      <formula1>MSLanguages</formula1>
    </dataValidation>
    <dataValidation type="list" allowBlank="1" showInputMessage="1" showErrorMessage="1" sqref="I59:K59">
      <formula1>memberstates</formula1>
    </dataValidation>
    <dataValidation type="list" allowBlank="1" showInputMessage="1" showErrorMessage="1" sqref="I34:K34">
      <formula1>ICAO_MSList</formula1>
    </dataValidation>
  </dataValidations>
  <hyperlinks>
    <hyperlink ref="D149:H149" location="'Emissions overview'!A1" display="&lt;&lt;&lt; Click here to proceed to section 4 &quot;Information about the monitoring plan&quot; &gt;&gt;&gt;"/>
    <hyperlink ref="D149:J149" location="'Przegląd emisji'!C5" display="'Przegląd emisji'!C5"/>
  </hyperlinks>
  <pageMargins left="0.78740157480314965" right="0.78740157480314965" top="0.78740157480314965" bottom="0.78740157480314965" header="0.39370078740157483" footer="0.39370078740157483"/>
  <pageSetup paperSize="9" scale="77" fitToHeight="0" orientation="portrait" r:id="rId1"/>
  <headerFooter alignWithMargins="0">
    <oddFooter>&amp;L&amp;F&amp;C&amp;A&amp;R&amp;P / &amp;N</oddFooter>
  </headerFooter>
  <rowBreaks count="2" manualBreakCount="2">
    <brk id="51" max="11" man="1"/>
    <brk id="11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195"/>
  <sheetViews>
    <sheetView showGridLines="0" view="pageBreakPreview" topLeftCell="B68" zoomScale="140" zoomScaleNormal="115" zoomScaleSheetLayoutView="140" workbookViewId="0">
      <selection activeCell="I78" sqref="I78"/>
    </sheetView>
  </sheetViews>
  <sheetFormatPr defaultColWidth="11.44140625" defaultRowHeight="13.2" x14ac:dyDescent="0.25"/>
  <cols>
    <col min="1" max="1" width="4.6640625" style="164" hidden="1" customWidth="1"/>
    <col min="2" max="2" width="3.33203125" style="133" customWidth="1"/>
    <col min="3" max="3" width="5.33203125" style="133" customWidth="1"/>
    <col min="4" max="11" width="12.6640625" style="133" customWidth="1"/>
    <col min="12" max="12" width="3.33203125" style="88" customWidth="1"/>
    <col min="13" max="13" width="9.109375" style="165" hidden="1" customWidth="1"/>
    <col min="14" max="14" width="11.44140625" style="133" customWidth="1"/>
    <col min="15" max="16384" width="11.44140625" style="133"/>
  </cols>
  <sheetData>
    <row r="1" spans="1:13" s="164" customFormat="1" hidden="1" x14ac:dyDescent="0.25">
      <c r="A1" s="164" t="s">
        <v>974</v>
      </c>
      <c r="L1" s="165"/>
      <c r="M1" s="165" t="s">
        <v>974</v>
      </c>
    </row>
    <row r="2" spans="1:13" x14ac:dyDescent="0.25">
      <c r="C2" s="166"/>
      <c r="D2" s="167"/>
      <c r="E2" s="167"/>
      <c r="F2" s="168"/>
      <c r="G2" s="168"/>
    </row>
    <row r="3" spans="1:13" ht="23.25" customHeight="1" x14ac:dyDescent="0.25">
      <c r="C3" s="1024" t="str">
        <f>Translations!$B$898</f>
        <v>PRZEGLĄD DANYCH DOTYCZĄCYCH EMISJI</v>
      </c>
      <c r="D3" s="1024"/>
      <c r="E3" s="1024"/>
      <c r="F3" s="1024"/>
      <c r="G3" s="1024"/>
      <c r="H3" s="1024"/>
      <c r="I3" s="1024"/>
      <c r="J3" s="1024"/>
      <c r="K3" s="1024"/>
      <c r="M3" s="169" t="s">
        <v>672</v>
      </c>
    </row>
    <row r="4" spans="1:13" x14ac:dyDescent="0.25">
      <c r="M4" s="170" t="s">
        <v>673</v>
      </c>
    </row>
    <row r="5" spans="1:13" ht="15.6" x14ac:dyDescent="0.25">
      <c r="C5" s="134">
        <v>4</v>
      </c>
      <c r="D5" s="1094" t="str">
        <f>Translations!$B$843</f>
        <v>Informacje o planie monitorowania</v>
      </c>
      <c r="E5" s="1094"/>
      <c r="F5" s="1094"/>
      <c r="G5" s="1094"/>
      <c r="H5" s="1094"/>
      <c r="I5" s="1094"/>
      <c r="J5" s="1094"/>
      <c r="K5" s="1094"/>
    </row>
    <row r="6" spans="1:13" ht="25.5" customHeight="1" x14ac:dyDescent="0.25">
      <c r="C6" s="146"/>
      <c r="D6" s="1098" t="str">
        <f>Translations!$B$1262</f>
        <v>Uwaga: zakłada się, że wykorzystuje się wspólny plan monitorowania emisji z operacji lotniczych dla systemów EU ETS, CH ETS i dla mechanizmu CORSIA.</v>
      </c>
      <c r="E6" s="1098"/>
      <c r="F6" s="1098"/>
      <c r="G6" s="1098"/>
      <c r="H6" s="1098"/>
      <c r="I6" s="1098"/>
      <c r="J6" s="1098"/>
      <c r="K6" s="1098"/>
    </row>
    <row r="7" spans="1:13" ht="12.75" customHeight="1" x14ac:dyDescent="0.25">
      <c r="C7" s="149" t="s">
        <v>244</v>
      </c>
      <c r="D7" s="1018" t="str">
        <f>Translations!$B$899</f>
        <v>Numer ostatniej wersji zatwierdzonego planu monitorowania:</v>
      </c>
      <c r="E7" s="1060"/>
      <c r="F7" s="1060"/>
      <c r="G7" s="1060"/>
      <c r="H7" s="1061"/>
      <c r="I7" s="1095"/>
      <c r="J7" s="1096"/>
      <c r="K7" s="1097"/>
    </row>
    <row r="8" spans="1:13" ht="5.0999999999999996" customHeight="1" x14ac:dyDescent="0.25">
      <c r="C8" s="86"/>
      <c r="D8" s="149"/>
      <c r="E8" s="78"/>
      <c r="F8" s="78"/>
    </row>
    <row r="9" spans="1:13" ht="12.75" customHeight="1" x14ac:dyDescent="0.25">
      <c r="C9" s="149" t="s">
        <v>247</v>
      </c>
      <c r="D9" s="1018" t="str">
        <f>Translations!$B$900</f>
        <v>Data zatwierdzenia stosowanego planu monitorowania:</v>
      </c>
      <c r="E9" s="1060"/>
      <c r="F9" s="1060"/>
      <c r="G9" s="1060"/>
      <c r="H9" s="1061"/>
      <c r="I9" s="1007"/>
      <c r="J9" s="1008"/>
      <c r="K9" s="1009"/>
    </row>
    <row r="10" spans="1:13" x14ac:dyDescent="0.25">
      <c r="C10" s="146"/>
      <c r="G10" s="145"/>
      <c r="H10" s="145"/>
      <c r="J10" s="171"/>
    </row>
    <row r="11" spans="1:13" ht="25.5" customHeight="1" x14ac:dyDescent="0.25">
      <c r="C11" s="149" t="s">
        <v>283</v>
      </c>
      <c r="D11" s="1018" t="str">
        <f>Translations!$B$901</f>
        <v>Czy w trakcie roku sprawozdawczego miały miejsce jakiekolwiek odchylenia od zatwierdzonego planu monitorowania?</v>
      </c>
      <c r="E11" s="1060"/>
      <c r="F11" s="1060"/>
      <c r="G11" s="1060"/>
      <c r="H11" s="1060"/>
      <c r="I11" s="1060"/>
      <c r="J11" s="1060"/>
      <c r="K11" s="1060"/>
      <c r="M11" s="165" t="s">
        <v>1100</v>
      </c>
    </row>
    <row r="12" spans="1:13" x14ac:dyDescent="0.25">
      <c r="C12" s="149"/>
      <c r="D12" s="148"/>
      <c r="E12" s="148"/>
      <c r="F12" s="148"/>
      <c r="G12" s="144"/>
      <c r="H12" s="147"/>
      <c r="I12" s="1007"/>
      <c r="J12" s="1008"/>
      <c r="K12" s="1009"/>
      <c r="M12" s="162" t="str">
        <f>IF(ISBLANK(I12),"",I12=FALSE)</f>
        <v/>
      </c>
    </row>
    <row r="13" spans="1:13" ht="5.0999999999999996" customHeight="1" x14ac:dyDescent="0.25">
      <c r="C13" s="146"/>
      <c r="G13" s="145"/>
      <c r="H13" s="145"/>
      <c r="J13" s="171"/>
    </row>
    <row r="14" spans="1:13" ht="39.6" customHeight="1" x14ac:dyDescent="0.25">
      <c r="C14" s="149" t="s">
        <v>249</v>
      </c>
      <c r="D14" s="1090" t="str">
        <f>Translations!$B$902</f>
        <v>Jeżeli odpowiedź jest twierdząca, proszę opisać wszystkie istotne zmiany w działaniach oraz wszelkie odchylenia od zatwierdzonego planu monitorowania, przedstawiając informacje o każdym odchyleniu oraz konsekwencje dla obliczenia wielkości rocznych emisji.</v>
      </c>
      <c r="E14" s="1090"/>
      <c r="F14" s="1090"/>
      <c r="G14" s="1090"/>
      <c r="H14" s="1090"/>
      <c r="I14" s="1090"/>
      <c r="J14" s="1090"/>
      <c r="K14" s="1090"/>
    </row>
    <row r="15" spans="1:13" ht="25.5" customHeight="1" x14ac:dyDescent="0.25">
      <c r="C15" s="149"/>
      <c r="D15" s="1091"/>
      <c r="E15" s="1092"/>
      <c r="F15" s="1092"/>
      <c r="G15" s="1092"/>
      <c r="H15" s="1092"/>
      <c r="I15" s="1092"/>
      <c r="J15" s="1092"/>
      <c r="K15" s="1093"/>
    </row>
    <row r="16" spans="1:13" ht="25.5" customHeight="1" x14ac:dyDescent="0.25">
      <c r="C16" s="149"/>
      <c r="D16" s="1099"/>
      <c r="E16" s="1100"/>
      <c r="F16" s="1100"/>
      <c r="G16" s="1100"/>
      <c r="H16" s="1100"/>
      <c r="I16" s="1100"/>
      <c r="J16" s="1100"/>
      <c r="K16" s="1101"/>
    </row>
    <row r="17" spans="1:13" ht="25.5" customHeight="1" x14ac:dyDescent="0.25">
      <c r="C17" s="149"/>
      <c r="D17" s="1102"/>
      <c r="E17" s="1103"/>
      <c r="F17" s="1103"/>
      <c r="G17" s="1103"/>
      <c r="H17" s="1103"/>
      <c r="I17" s="1103"/>
      <c r="J17" s="1103"/>
      <c r="K17" s="1104"/>
    </row>
    <row r="18" spans="1:13" ht="15" customHeight="1" x14ac:dyDescent="0.25"/>
    <row r="19" spans="1:13" ht="15.6" x14ac:dyDescent="0.25">
      <c r="C19" s="134">
        <v>5</v>
      </c>
      <c r="D19" s="134" t="str">
        <f>Translations!$B$1263</f>
        <v>Emisje całkowite w systemie EU ETS i CH ETS</v>
      </c>
      <c r="E19" s="134"/>
      <c r="F19" s="134"/>
      <c r="G19" s="134"/>
      <c r="H19" s="134"/>
      <c r="I19" s="134"/>
      <c r="J19" s="134"/>
      <c r="K19" s="134"/>
      <c r="L19" s="148"/>
    </row>
    <row r="20" spans="1:13" ht="25.5" customHeight="1" x14ac:dyDescent="0.25">
      <c r="C20" s="143"/>
      <c r="D20" s="1041" t="str">
        <f>Translations!$B$1264</f>
        <v>W celu zmniejszenia obciążeń administracyjnych, sekcje (a) i (b) powinny zawierać informacje o emisjach sprawozdawanych w ramach obu systemów, EU ETS i CH ETS.</v>
      </c>
      <c r="E20" s="1041"/>
      <c r="F20" s="1041"/>
      <c r="G20" s="1041"/>
      <c r="H20" s="1041"/>
      <c r="I20" s="1041"/>
      <c r="J20" s="1041"/>
      <c r="K20" s="1041"/>
      <c r="M20" s="164"/>
    </row>
    <row r="21" spans="1:13" x14ac:dyDescent="0.25">
      <c r="C21" s="143" t="s">
        <v>244</v>
      </c>
      <c r="D21" s="1059" t="str">
        <f>Translations!$B$1265</f>
        <v>Całkowita liczba lotów w roku sprawozdawczym:</v>
      </c>
      <c r="E21" s="1060"/>
      <c r="F21" s="1060"/>
      <c r="G21" s="1060"/>
      <c r="H21" s="1060"/>
      <c r="I21" s="1060"/>
      <c r="J21" s="1111"/>
      <c r="K21" s="628"/>
    </row>
    <row r="22" spans="1:13" x14ac:dyDescent="0.25">
      <c r="C22" s="144" t="s">
        <v>1494</v>
      </c>
      <c r="D22" s="1057" t="str">
        <f>Translations!$B$903</f>
        <v>Całkowita liczba lotów w roku sprawozdawczym objętym systemem EU ETS:</v>
      </c>
      <c r="E22" s="1057"/>
      <c r="F22" s="1057"/>
      <c r="G22" s="1057"/>
      <c r="H22" s="1057"/>
      <c r="I22" s="1057"/>
      <c r="J22" s="1058"/>
      <c r="K22" s="112"/>
    </row>
    <row r="23" spans="1:13" x14ac:dyDescent="0.25">
      <c r="B23" s="630"/>
      <c r="C23" s="144" t="s">
        <v>1495</v>
      </c>
      <c r="D23" s="1057" t="str">
        <f>Translations!$B$1266</f>
        <v>Całkowita liczba lotów w roku sprawozdawczym objętym systemem CH ETS:</v>
      </c>
      <c r="E23" s="1057"/>
      <c r="F23" s="1057"/>
      <c r="G23" s="1057"/>
      <c r="H23" s="1057"/>
      <c r="I23" s="1057"/>
      <c r="J23" s="1058"/>
      <c r="K23" s="112"/>
      <c r="L23" s="632"/>
    </row>
    <row r="24" spans="1:13" x14ac:dyDescent="0.25">
      <c r="C24" s="144" t="s">
        <v>1496</v>
      </c>
      <c r="D24" s="1059" t="str">
        <f>Translations!$B$1267</f>
        <v>Całkowita liczba lotów w roku sprawozdawczym objętym systemami ETS:</v>
      </c>
      <c r="E24" s="1060"/>
      <c r="F24" s="1060"/>
      <c r="G24" s="1060"/>
      <c r="H24" s="1060"/>
      <c r="I24" s="1060"/>
      <c r="J24" s="1061"/>
      <c r="K24" s="229">
        <f>SUM(K22:K23)</f>
        <v>0</v>
      </c>
    </row>
    <row r="26" spans="1:13" x14ac:dyDescent="0.25">
      <c r="C26" s="143" t="s">
        <v>1036</v>
      </c>
      <c r="D26" s="143" t="str">
        <f>Translations!$B$904</f>
        <v>Właściwości wykorzystanych paliw:</v>
      </c>
      <c r="M26" s="164"/>
    </row>
    <row r="27" spans="1:13" s="70" customFormat="1" ht="31.95" customHeight="1" x14ac:dyDescent="0.25">
      <c r="A27" s="172"/>
      <c r="D27" s="1051" t="str">
        <f>Translations!$B$905</f>
        <v>Proszę przedstawić wskaźniki obliczeniowe niezbędne do opisu właściwości paliwa na potrzeby obliczenia emisji. Informacje są wymagane wyłącznie w przypadku wykorzystania paliw innych niż uprzednio zdefiniowane paliwa standardowe.
Proszę zauważyć:</v>
      </c>
      <c r="E27" s="1051"/>
      <c r="F27" s="1051"/>
      <c r="G27" s="1051"/>
      <c r="H27" s="1051"/>
      <c r="I27" s="1051"/>
      <c r="J27" s="1051"/>
      <c r="K27" s="1051"/>
      <c r="L27" s="104"/>
      <c r="M27" s="173"/>
    </row>
    <row r="28" spans="1:13" s="70" customFormat="1" ht="38.25" customHeight="1" x14ac:dyDescent="0.25">
      <c r="A28" s="172"/>
      <c r="D28" s="174" t="str">
        <f>Translations!$B$906</f>
        <v>wstępny EF</v>
      </c>
      <c r="E28" s="1065" t="str">
        <f>Translations!$B$907</f>
        <v>„Wstępny współczynnik emisji” oznacza zakładany całkowity współczynnik emisji paliwa lub materiału mieszanego określony na podstawie całkowitej zawartości węgla pierwiastkowego obejmującej frakcję biomasy i frakcję kopalną przed pomnożeniem go przez wartość frakcji kopalnej w celu uzyskania współczynnika emisji. Dla sektora lotniczego, współczynnik emisji zazwyczaj ma miano tCO2/t.</v>
      </c>
      <c r="F28" s="1065"/>
      <c r="G28" s="1065"/>
      <c r="H28" s="1065"/>
      <c r="I28" s="1065"/>
      <c r="J28" s="1065"/>
      <c r="K28" s="1065"/>
      <c r="L28" s="104"/>
      <c r="M28" s="173"/>
    </row>
    <row r="29" spans="1:13" s="70" customFormat="1" ht="25.5" customHeight="1" x14ac:dyDescent="0.25">
      <c r="A29" s="172"/>
      <c r="D29" s="174" t="str">
        <f>Translations!$B$651</f>
        <v>NCV</v>
      </c>
      <c r="E29" s="1065" t="str">
        <f>Translations!$B$908</f>
        <v>„Wartość opałowa” (NCV). Dana zastępcza raportowana wyłącznie na potrzeby kompletności danych. W tym formularzu nie jest wykorzystywana do obliczenia emisji.</v>
      </c>
      <c r="F29" s="1065"/>
      <c r="G29" s="1065"/>
      <c r="H29" s="1065"/>
      <c r="I29" s="1065"/>
      <c r="J29" s="1065"/>
      <c r="K29" s="1065"/>
      <c r="L29" s="104"/>
      <c r="M29" s="173"/>
    </row>
    <row r="30" spans="1:13" s="70" customFormat="1" ht="45.45" customHeight="1" x14ac:dyDescent="0.25">
      <c r="A30" s="172"/>
      <c r="D30" s="174" t="str">
        <f>Translations!$B$909</f>
        <v>frakcja biomasy (spełn. kryt. zrównoważ. rozw.)</v>
      </c>
      <c r="E30" s="1065" t="str">
        <f>Translations!$B$1117</f>
        <v>Dla paliw zawierających frakcję biomasy, należy przedstawić spełnienie kryteriów zrównoważonego rozwoju zgodnie z dyrektywą RES (patrz przewodnik nr 2) w celu przypisania zerowego wskaźnika emisji dla biomasy. Proszę wprowadzić w tym miejscu zawartość procentową biomasy (% zawartości węgla) w paliwie, która spełnia warunki zrównoważonego rozwoju. Wartość ta jest wykorzystywana do obliczenia emisji z paliw kopalnych i biomasy w punkcie (c).</v>
      </c>
      <c r="F30" s="1065"/>
      <c r="G30" s="1065"/>
      <c r="H30" s="1065"/>
      <c r="I30" s="1065"/>
      <c r="J30" s="1065"/>
      <c r="K30" s="1065"/>
      <c r="L30" s="104"/>
      <c r="M30" s="173"/>
    </row>
    <row r="31" spans="1:13" s="70" customFormat="1" ht="42.45" customHeight="1" x14ac:dyDescent="0.25">
      <c r="A31" s="172"/>
      <c r="D31" s="174" t="str">
        <f>Translations!$B$911</f>
        <v>frakcja biomasy (niespełn. kryt. zrównoważ. rozw.)</v>
      </c>
      <c r="E31" s="1065" t="str">
        <f>Translations!$B$912</f>
        <v>Proszę wprowadzić w tym miejscu zawartość procentową biomasy (% zawartości węgla) w paliwie, która nie spełnia warunków zrównoważonego rozwoju. Biomasa ta jest traktowana jako materiał kopalny, tzn. jest włączona do emisji z paliw kopalnych w punkcie (c), ale jest również przedstawiona jako oddzielna nota uzupełniająca.</v>
      </c>
      <c r="F31" s="1065"/>
      <c r="G31" s="1065"/>
      <c r="H31" s="1065"/>
      <c r="I31" s="1065"/>
      <c r="J31" s="1065"/>
      <c r="K31" s="1065"/>
      <c r="L31" s="104"/>
      <c r="M31" s="173"/>
    </row>
    <row r="32" spans="1:13" s="70" customFormat="1" ht="38.25" customHeight="1" x14ac:dyDescent="0.25">
      <c r="A32" s="172"/>
      <c r="D32" s="1114" t="str">
        <f>Translations!$B$913</f>
        <v>Uwaga: Jeżeli wykorzystuje się biopaliwo lub mieszankę paliw, dla których kryteria zrównoważonego rozwoju zostały przedstawione wyłącznie dla części wykorzystanej ilości w danym roku, proszę wprowadzić w tym miejscu dwa różne paliwa, pierwsze spełniające kryteria zrównoważonego rozwoju i drugie niespełniające tych kryteriów.</v>
      </c>
      <c r="E32" s="1115"/>
      <c r="F32" s="1115"/>
      <c r="G32" s="1115"/>
      <c r="H32" s="1115"/>
      <c r="I32" s="1115"/>
      <c r="J32" s="1115"/>
      <c r="K32" s="1115"/>
      <c r="L32" s="104"/>
      <c r="M32" s="173"/>
    </row>
    <row r="33" spans="1:13" s="70" customFormat="1" ht="5.0999999999999996" customHeight="1" x14ac:dyDescent="0.25">
      <c r="A33" s="172"/>
      <c r="D33" s="175"/>
      <c r="E33" s="175"/>
      <c r="F33" s="175"/>
      <c r="G33" s="175"/>
      <c r="H33" s="175"/>
      <c r="I33" s="175"/>
      <c r="J33" s="175"/>
      <c r="K33" s="175"/>
      <c r="L33" s="104"/>
      <c r="M33" s="173"/>
    </row>
    <row r="34" spans="1:13" ht="48.45" customHeight="1" x14ac:dyDescent="0.25">
      <c r="B34" s="631"/>
      <c r="C34" s="143"/>
      <c r="D34" s="69" t="str">
        <f>Translations!$B$914</f>
        <v>Nr paliwa</v>
      </c>
      <c r="E34" s="1105" t="str">
        <f>Translations!$B$915</f>
        <v>Nazwa paliwa</v>
      </c>
      <c r="F34" s="1106"/>
      <c r="G34" s="1107"/>
      <c r="H34" s="69" t="str">
        <f>Translations!$B$916</f>
        <v>wstępny EF 
[t CO2 / t paliwa]</v>
      </c>
      <c r="I34" s="69" t="str">
        <f>Translations!$B$917</f>
        <v>NCV
[GJ/t]</v>
      </c>
      <c r="J34" s="69" t="str">
        <f>Translations!$B$918</f>
        <v>zawartość biomasy
(spełn. kryt.)
[%]</v>
      </c>
      <c r="K34" s="69" t="str">
        <f>Translations!$B$919</f>
        <v>zawartość biomasy (niespełn. kryt.) [%]</v>
      </c>
      <c r="L34" s="631"/>
      <c r="M34" s="164"/>
    </row>
    <row r="35" spans="1:13" ht="13.2" customHeight="1" x14ac:dyDescent="0.25">
      <c r="B35" s="631"/>
      <c r="C35" s="143"/>
      <c r="D35" s="163">
        <v>1</v>
      </c>
      <c r="E35" s="1070" t="str">
        <f>Translations!$B$273</f>
        <v>Naftowe paliwo lotnicze (Jet A1 lub Jet A2)</v>
      </c>
      <c r="F35" s="1070"/>
      <c r="G35" s="1107"/>
      <c r="H35" s="176">
        <v>3.15</v>
      </c>
      <c r="I35" s="177">
        <v>44.1</v>
      </c>
      <c r="J35" s="216">
        <v>0</v>
      </c>
      <c r="K35" s="216">
        <v>0</v>
      </c>
      <c r="L35" s="631"/>
      <c r="M35" s="164"/>
    </row>
    <row r="36" spans="1:13" ht="13.2" customHeight="1" x14ac:dyDescent="0.25">
      <c r="B36" s="631"/>
      <c r="C36" s="143"/>
      <c r="D36" s="163">
        <f>D35+1</f>
        <v>2</v>
      </c>
      <c r="E36" s="1108" t="str">
        <f>Translations!$B$274</f>
        <v>Paliwo do silników odrzutowych (Jet B)</v>
      </c>
      <c r="F36" s="1109"/>
      <c r="G36" s="1110"/>
      <c r="H36" s="176">
        <v>3.1</v>
      </c>
      <c r="I36" s="177">
        <v>44.3</v>
      </c>
      <c r="J36" s="216">
        <v>0</v>
      </c>
      <c r="K36" s="216">
        <v>0</v>
      </c>
      <c r="L36" s="631"/>
    </row>
    <row r="37" spans="1:13" ht="12.75" customHeight="1" x14ac:dyDescent="0.25">
      <c r="B37" s="631"/>
      <c r="C37" s="143"/>
      <c r="D37" s="163">
        <f t="shared" ref="D37:D46" si="0">D36+1</f>
        <v>3</v>
      </c>
      <c r="E37" s="1070" t="str">
        <f>Translations!$B$275</f>
        <v>Benzyna lotnicza (AvGas)</v>
      </c>
      <c r="F37" s="1070"/>
      <c r="G37" s="1107"/>
      <c r="H37" s="176">
        <v>3.1</v>
      </c>
      <c r="I37" s="177">
        <v>44.3</v>
      </c>
      <c r="J37" s="216">
        <v>0</v>
      </c>
      <c r="K37" s="216">
        <v>0</v>
      </c>
      <c r="L37" s="631"/>
    </row>
    <row r="38" spans="1:13" ht="13.2" customHeight="1" x14ac:dyDescent="0.25">
      <c r="B38" s="631"/>
      <c r="C38" s="143"/>
      <c r="D38" s="163">
        <f t="shared" si="0"/>
        <v>4</v>
      </c>
      <c r="E38" s="1062"/>
      <c r="F38" s="1062"/>
      <c r="G38" s="1063"/>
      <c r="H38" s="218"/>
      <c r="I38" s="217"/>
      <c r="J38" s="111"/>
      <c r="K38" s="111"/>
      <c r="L38" s="631"/>
    </row>
    <row r="39" spans="1:13" x14ac:dyDescent="0.25">
      <c r="B39" s="631"/>
      <c r="C39" s="143"/>
      <c r="D39" s="163">
        <f t="shared" si="0"/>
        <v>5</v>
      </c>
      <c r="E39" s="1062"/>
      <c r="F39" s="1062"/>
      <c r="G39" s="1063"/>
      <c r="H39" s="218"/>
      <c r="I39" s="217"/>
      <c r="J39" s="111"/>
      <c r="K39" s="111"/>
      <c r="L39" s="631"/>
    </row>
    <row r="40" spans="1:13" x14ac:dyDescent="0.25">
      <c r="B40" s="631"/>
      <c r="C40" s="143"/>
      <c r="D40" s="163">
        <f t="shared" si="0"/>
        <v>6</v>
      </c>
      <c r="E40" s="1062"/>
      <c r="F40" s="1062"/>
      <c r="G40" s="1063"/>
      <c r="H40" s="218"/>
      <c r="I40" s="217"/>
      <c r="J40" s="111"/>
      <c r="K40" s="111"/>
      <c r="L40" s="631"/>
    </row>
    <row r="41" spans="1:13" x14ac:dyDescent="0.25">
      <c r="B41" s="631"/>
      <c r="C41" s="143"/>
      <c r="D41" s="163">
        <f t="shared" si="0"/>
        <v>7</v>
      </c>
      <c r="E41" s="1062"/>
      <c r="F41" s="1062"/>
      <c r="G41" s="1063"/>
      <c r="H41" s="218"/>
      <c r="I41" s="217"/>
      <c r="J41" s="111"/>
      <c r="K41" s="111"/>
      <c r="L41" s="631"/>
    </row>
    <row r="42" spans="1:13" x14ac:dyDescent="0.25">
      <c r="B42" s="631"/>
      <c r="C42" s="143"/>
      <c r="D42" s="163">
        <f t="shared" si="0"/>
        <v>8</v>
      </c>
      <c r="E42" s="1062"/>
      <c r="F42" s="1062"/>
      <c r="G42" s="1063"/>
      <c r="H42" s="218"/>
      <c r="I42" s="217"/>
      <c r="J42" s="111"/>
      <c r="K42" s="111"/>
      <c r="L42" s="631"/>
    </row>
    <row r="43" spans="1:13" x14ac:dyDescent="0.25">
      <c r="B43" s="631"/>
      <c r="C43" s="143"/>
      <c r="D43" s="163">
        <f t="shared" si="0"/>
        <v>9</v>
      </c>
      <c r="E43" s="1062"/>
      <c r="F43" s="1062"/>
      <c r="G43" s="1063"/>
      <c r="H43" s="218"/>
      <c r="I43" s="217"/>
      <c r="J43" s="111"/>
      <c r="K43" s="111"/>
      <c r="L43" s="631"/>
    </row>
    <row r="44" spans="1:13" x14ac:dyDescent="0.25">
      <c r="B44" s="631"/>
      <c r="C44" s="143"/>
      <c r="D44" s="163">
        <f t="shared" si="0"/>
        <v>10</v>
      </c>
      <c r="E44" s="1062"/>
      <c r="F44" s="1062"/>
      <c r="G44" s="1063"/>
      <c r="H44" s="218"/>
      <c r="I44" s="217"/>
      <c r="J44" s="111"/>
      <c r="K44" s="111"/>
      <c r="L44" s="631"/>
    </row>
    <row r="45" spans="1:13" x14ac:dyDescent="0.25">
      <c r="B45" s="631"/>
      <c r="C45" s="143"/>
      <c r="D45" s="163">
        <f t="shared" si="0"/>
        <v>11</v>
      </c>
      <c r="E45" s="1062"/>
      <c r="F45" s="1062"/>
      <c r="G45" s="1063"/>
      <c r="H45" s="218"/>
      <c r="I45" s="217"/>
      <c r="J45" s="111"/>
      <c r="K45" s="111"/>
      <c r="L45" s="631"/>
    </row>
    <row r="46" spans="1:13" x14ac:dyDescent="0.25">
      <c r="B46" s="631"/>
      <c r="C46" s="143"/>
      <c r="D46" s="163">
        <f t="shared" si="0"/>
        <v>12</v>
      </c>
      <c r="E46" s="1062"/>
      <c r="F46" s="1062"/>
      <c r="G46" s="1063"/>
      <c r="H46" s="218"/>
      <c r="I46" s="217"/>
      <c r="J46" s="111"/>
      <c r="K46" s="111"/>
      <c r="L46" s="631"/>
    </row>
    <row r="47" spans="1:13" hidden="1" x14ac:dyDescent="0.25">
      <c r="A47" s="164" t="s">
        <v>974</v>
      </c>
      <c r="B47" s="631"/>
      <c r="C47" s="143"/>
      <c r="D47" s="163" t="s">
        <v>1441</v>
      </c>
      <c r="E47" s="1044" t="s">
        <v>1441</v>
      </c>
      <c r="F47" s="1044"/>
      <c r="G47" s="1064"/>
      <c r="H47" s="501" t="s">
        <v>1441</v>
      </c>
      <c r="I47" s="502" t="s">
        <v>1441</v>
      </c>
      <c r="J47" s="503" t="s">
        <v>1441</v>
      </c>
      <c r="K47" s="503" t="s">
        <v>1441</v>
      </c>
      <c r="L47" s="631"/>
    </row>
    <row r="48" spans="1:13" s="70" customFormat="1" ht="12.75" customHeight="1" x14ac:dyDescent="0.25">
      <c r="A48" s="172"/>
      <c r="D48" s="1045" t="str">
        <f>Translations!$B$921</f>
        <v>W razie potrzeby należy dodać dodatkowe wiersze powyżej tego wiersza. Najlepiej zrobić to poprzez wstawienie skopiowanego wiersza.</v>
      </c>
      <c r="E48" s="1045"/>
      <c r="F48" s="1045"/>
      <c r="G48" s="1045"/>
      <c r="H48" s="1045"/>
      <c r="I48" s="1045"/>
      <c r="J48" s="1045"/>
      <c r="K48" s="1045"/>
      <c r="L48" s="104"/>
      <c r="M48" s="173"/>
    </row>
    <row r="50" spans="1:13" x14ac:dyDescent="0.25">
      <c r="C50" s="143" t="s">
        <v>1336</v>
      </c>
      <c r="D50" s="143" t="str">
        <f>Translations!$B$1118</f>
        <v>Dalsze informacje na temat paliw alternatywnych:</v>
      </c>
    </row>
    <row r="51" spans="1:13" ht="25.5" customHeight="1" x14ac:dyDescent="0.25">
      <c r="C51" s="467"/>
      <c r="D51" s="1051" t="str">
        <f>Translations!$B$1119</f>
        <v>Proszę przedstawić odpowiednie informacje dotyczące zawartości biomasy w wykorzystywanych paliwach alternatywnych. Cykl życia emisji  powinien zostać obliczony zgodnie z metodami przedstawionymi w Dyrektywie o Odnawialnych Źródłach Energii (RED).</v>
      </c>
      <c r="E51" s="1051"/>
      <c r="F51" s="1051"/>
      <c r="G51" s="1051"/>
      <c r="H51" s="1051"/>
      <c r="I51" s="1051"/>
      <c r="J51" s="1051"/>
      <c r="K51" s="1051"/>
    </row>
    <row r="52" spans="1:13" ht="25.5" customHeight="1" x14ac:dyDescent="0.25">
      <c r="C52" s="480"/>
      <c r="D52" s="1051" t="str">
        <f>Translations!$B$1120</f>
        <v>Proszę zauważyć, że w tym miejscu należy wymienić tylko biopaliwa wykorzystywane w ramach systemu EU ETS. "Paliwa kwalifikowane CORSIA", jeżeli dotyczy, należy raportować w sekcji (12)(b1) tego formularza.</v>
      </c>
      <c r="E52" s="1051"/>
      <c r="F52" s="1051"/>
      <c r="G52" s="1051"/>
      <c r="H52" s="1051"/>
      <c r="I52" s="1051"/>
      <c r="J52" s="1051"/>
      <c r="K52" s="1051"/>
    </row>
    <row r="53" spans="1:13" ht="25.5" customHeight="1" x14ac:dyDescent="0.25">
      <c r="B53" s="631"/>
      <c r="C53" s="847" t="str">
        <f>Translations!$B$914</f>
        <v>Nr paliwa</v>
      </c>
      <c r="D53" s="1079" t="str">
        <f>Translations!$B$915</f>
        <v>Nazwa paliwa</v>
      </c>
      <c r="E53" s="1080"/>
      <c r="F53" s="847" t="str">
        <f>Translations!$B$1121</f>
        <v>Typ paliwa</v>
      </c>
      <c r="G53" s="1112" t="str">
        <f>Translations!$B$1122</f>
        <v>Surowiec</v>
      </c>
      <c r="H53" s="1113"/>
      <c r="I53" s="1112" t="str">
        <f>Translations!$B$1123</f>
        <v>Proces konwersji</v>
      </c>
      <c r="J53" s="1113"/>
      <c r="K53" s="847" t="str">
        <f>Translations!$B$1124</f>
        <v>Cykl życia emisji</v>
      </c>
      <c r="L53" s="631"/>
      <c r="M53" s="164"/>
    </row>
    <row r="54" spans="1:13" ht="13.2" customHeight="1" x14ac:dyDescent="0.25">
      <c r="B54" s="631"/>
      <c r="C54" s="163">
        <f>D38</f>
        <v>4</v>
      </c>
      <c r="D54" s="1076" t="str">
        <f t="shared" ref="D54:D63" si="1">IF(E38="","",E38)</f>
        <v/>
      </c>
      <c r="E54" s="913"/>
      <c r="F54" s="218"/>
      <c r="G54" s="1066"/>
      <c r="H54" s="1067"/>
      <c r="I54" s="1074"/>
      <c r="J54" s="1067"/>
      <c r="K54" s="471"/>
      <c r="L54" s="631"/>
    </row>
    <row r="55" spans="1:13" x14ac:dyDescent="0.25">
      <c r="B55" s="631"/>
      <c r="C55" s="163">
        <f t="shared" ref="C55:C62" si="2">C54+1</f>
        <v>5</v>
      </c>
      <c r="D55" s="1076" t="str">
        <f t="shared" si="1"/>
        <v/>
      </c>
      <c r="E55" s="913"/>
      <c r="F55" s="218"/>
      <c r="G55" s="1066"/>
      <c r="H55" s="1067"/>
      <c r="I55" s="1074"/>
      <c r="J55" s="1067"/>
      <c r="K55" s="471"/>
      <c r="L55" s="631"/>
    </row>
    <row r="56" spans="1:13" x14ac:dyDescent="0.25">
      <c r="B56" s="631"/>
      <c r="C56" s="163">
        <f t="shared" si="2"/>
        <v>6</v>
      </c>
      <c r="D56" s="1076" t="str">
        <f t="shared" si="1"/>
        <v/>
      </c>
      <c r="E56" s="913"/>
      <c r="F56" s="218"/>
      <c r="G56" s="1066"/>
      <c r="H56" s="1067"/>
      <c r="I56" s="1074"/>
      <c r="J56" s="1067"/>
      <c r="K56" s="471"/>
      <c r="L56" s="631"/>
    </row>
    <row r="57" spans="1:13" x14ac:dyDescent="0.25">
      <c r="B57" s="631"/>
      <c r="C57" s="163">
        <f t="shared" si="2"/>
        <v>7</v>
      </c>
      <c r="D57" s="1076" t="str">
        <f t="shared" si="1"/>
        <v/>
      </c>
      <c r="E57" s="913"/>
      <c r="F57" s="218"/>
      <c r="G57" s="1066"/>
      <c r="H57" s="1067"/>
      <c r="I57" s="1074"/>
      <c r="J57" s="1067"/>
      <c r="K57" s="471"/>
      <c r="L57" s="631"/>
    </row>
    <row r="58" spans="1:13" x14ac:dyDescent="0.25">
      <c r="B58" s="631"/>
      <c r="C58" s="163">
        <f t="shared" si="2"/>
        <v>8</v>
      </c>
      <c r="D58" s="1076" t="str">
        <f t="shared" si="1"/>
        <v/>
      </c>
      <c r="E58" s="913"/>
      <c r="F58" s="218"/>
      <c r="G58" s="1066"/>
      <c r="H58" s="1067"/>
      <c r="I58" s="1074"/>
      <c r="J58" s="1067"/>
      <c r="K58" s="471"/>
      <c r="L58" s="631"/>
    </row>
    <row r="59" spans="1:13" x14ac:dyDescent="0.25">
      <c r="B59" s="631"/>
      <c r="C59" s="163">
        <f t="shared" si="2"/>
        <v>9</v>
      </c>
      <c r="D59" s="1076" t="str">
        <f t="shared" si="1"/>
        <v/>
      </c>
      <c r="E59" s="913"/>
      <c r="F59" s="218"/>
      <c r="G59" s="1066"/>
      <c r="H59" s="1067"/>
      <c r="I59" s="1074"/>
      <c r="J59" s="1067"/>
      <c r="K59" s="471"/>
      <c r="L59" s="631"/>
    </row>
    <row r="60" spans="1:13" x14ac:dyDescent="0.25">
      <c r="B60" s="631"/>
      <c r="C60" s="163">
        <f t="shared" si="2"/>
        <v>10</v>
      </c>
      <c r="D60" s="1076" t="str">
        <f t="shared" si="1"/>
        <v/>
      </c>
      <c r="E60" s="913"/>
      <c r="F60" s="218"/>
      <c r="G60" s="1066"/>
      <c r="H60" s="1067"/>
      <c r="I60" s="1074"/>
      <c r="J60" s="1067"/>
      <c r="K60" s="471"/>
      <c r="L60" s="631"/>
    </row>
    <row r="61" spans="1:13" x14ac:dyDescent="0.25">
      <c r="B61" s="631"/>
      <c r="C61" s="163">
        <f t="shared" si="2"/>
        <v>11</v>
      </c>
      <c r="D61" s="1076" t="str">
        <f t="shared" si="1"/>
        <v/>
      </c>
      <c r="E61" s="913"/>
      <c r="F61" s="218"/>
      <c r="G61" s="1066"/>
      <c r="H61" s="1067"/>
      <c r="I61" s="1074"/>
      <c r="J61" s="1067"/>
      <c r="K61" s="471"/>
      <c r="L61" s="631"/>
    </row>
    <row r="62" spans="1:13" x14ac:dyDescent="0.25">
      <c r="B62" s="631"/>
      <c r="C62" s="163">
        <f t="shared" si="2"/>
        <v>12</v>
      </c>
      <c r="D62" s="1076" t="str">
        <f t="shared" si="1"/>
        <v/>
      </c>
      <c r="E62" s="913"/>
      <c r="F62" s="218"/>
      <c r="G62" s="1066"/>
      <c r="H62" s="1067"/>
      <c r="I62" s="1074"/>
      <c r="J62" s="1067"/>
      <c r="K62" s="471"/>
      <c r="L62" s="631"/>
    </row>
    <row r="63" spans="1:13" hidden="1" x14ac:dyDescent="0.25">
      <c r="A63" s="164" t="s">
        <v>974</v>
      </c>
      <c r="B63" s="631"/>
      <c r="C63" s="163" t="s">
        <v>1441</v>
      </c>
      <c r="D63" s="1077" t="str">
        <f t="shared" si="1"/>
        <v>end</v>
      </c>
      <c r="E63" s="1078"/>
      <c r="F63" s="501" t="s">
        <v>1441</v>
      </c>
      <c r="G63" s="1072" t="s">
        <v>1441</v>
      </c>
      <c r="H63" s="1073"/>
      <c r="I63" s="1075" t="s">
        <v>1441</v>
      </c>
      <c r="J63" s="1073"/>
      <c r="K63" s="504" t="s">
        <v>1441</v>
      </c>
      <c r="L63" s="631"/>
    </row>
    <row r="64" spans="1:13" s="467" customFormat="1" ht="12.75" customHeight="1" x14ac:dyDescent="0.25">
      <c r="A64" s="172"/>
      <c r="D64" s="1045" t="str">
        <f>Translations!$B$921</f>
        <v>W razie potrzeby należy dodać dodatkowe wiersze powyżej tego wiersza. Najlepiej zrobić to poprzez wstawienie skopiowanego wiersza.</v>
      </c>
      <c r="E64" s="1045"/>
      <c r="F64" s="1045"/>
      <c r="G64" s="1045"/>
      <c r="H64" s="1045"/>
      <c r="I64" s="1045"/>
      <c r="J64" s="1045"/>
      <c r="K64" s="1045"/>
      <c r="L64" s="104"/>
      <c r="M64" s="173"/>
    </row>
    <row r="66" spans="1:13" x14ac:dyDescent="0.25">
      <c r="C66" s="143" t="s">
        <v>1010</v>
      </c>
      <c r="D66" s="143" t="str">
        <f>Translations!$B$1268</f>
        <v>Zużycie paliwa i emisje w systemie EU ETS</v>
      </c>
      <c r="M66" s="164"/>
    </row>
    <row r="67" spans="1:13" s="70" customFormat="1" ht="34.5" customHeight="1" x14ac:dyDescent="0.25">
      <c r="A67" s="172"/>
      <c r="D67" s="1051" t="str">
        <f>Translations!$B$923</f>
        <v>W tym miejscu należy wprowadzić informację o ilości każdego paliwa wykorzystanego w roku sprawozdawczym (określaną również jako "dane dotyczące działalności"). Emisje z biomasy oraz noty uzupełniające dotyczące biomasy są automatycznie obliczane przy pomocy wskaźników obliczeniowych określonych w punkcie (b).</v>
      </c>
      <c r="E67" s="1051"/>
      <c r="F67" s="1051"/>
      <c r="G67" s="1051"/>
      <c r="H67" s="1051"/>
      <c r="I67" s="1051"/>
      <c r="J67" s="1051"/>
      <c r="K67" s="1051"/>
      <c r="L67" s="104"/>
      <c r="M67" s="173"/>
    </row>
    <row r="68" spans="1:13" s="70" customFormat="1" ht="25.5" customHeight="1" x14ac:dyDescent="0.25">
      <c r="A68" s="172"/>
      <c r="D68" s="174" t="str">
        <f>Translations!$B$924</f>
        <v xml:space="preserve">(ostateczny) EF </v>
      </c>
      <c r="E68" s="1065" t="str">
        <f>Translations!$B$925</f>
        <v>Dana ta jest wyliczana ze wstępnego wskaźnika emisji i zawartości biomasy spełniającej kryteria zrównoważonego rozwoju (dla której zawartość takiej biomasy została określona jako zerowa).</v>
      </c>
      <c r="F68" s="1065"/>
      <c r="G68" s="1065"/>
      <c r="H68" s="1065"/>
      <c r="I68" s="1065"/>
      <c r="J68" s="1065"/>
      <c r="K68" s="1065"/>
      <c r="L68" s="104"/>
      <c r="M68" s="173"/>
    </row>
    <row r="69" spans="1:13" s="70" customFormat="1" ht="32.549999999999997" customHeight="1" x14ac:dyDescent="0.25">
      <c r="A69" s="172"/>
      <c r="D69" s="174" t="str">
        <f>Translations!$B$926</f>
        <v>zużycie paliwa</v>
      </c>
      <c r="E69" s="1065" t="str">
        <f>Translations!$B$927</f>
        <v>Proszę wprowadzić całkowite zużycie paliwa w tonach w danym roku sprawozdawczym. Proszę zauważyć, że ta wartość powinna zawierać wyłącznie zużycie paliwa podlegające raportowaniu w ramach systemu EU ETS, tzn. w odniesieniu do zredukowanego zakresu operacji lotniczych objętych systemem.</v>
      </c>
      <c r="F69" s="1065"/>
      <c r="G69" s="1065"/>
      <c r="H69" s="1065"/>
      <c r="I69" s="1065"/>
      <c r="J69" s="1065"/>
      <c r="K69" s="1065"/>
      <c r="L69" s="104"/>
      <c r="M69" s="173"/>
    </row>
    <row r="70" spans="1:13" s="70" customFormat="1" ht="25.5" customHeight="1" x14ac:dyDescent="0.25">
      <c r="A70" s="172"/>
      <c r="D70" s="174" t="str">
        <f>Translations!$B$928</f>
        <v>emisje CO2
[t CO2]</v>
      </c>
      <c r="E70" s="1065" t="str">
        <f>Translations!$B$929</f>
        <v>Wartość ta określa wielkość emisji pochodzącą z paliw kopalnych (włączając w to emisje z biomasy, dla której nie przedstawiono dowodów na spełnienie kryteriów zrównoważonego rozwoju). Wartość ta jest identyczna z wielkością emisji podlegającej rozliczeniu.</v>
      </c>
      <c r="F70" s="1065"/>
      <c r="G70" s="1065"/>
      <c r="H70" s="1065"/>
      <c r="I70" s="1065"/>
      <c r="J70" s="1065"/>
      <c r="K70" s="1065"/>
      <c r="L70" s="104"/>
      <c r="M70" s="173"/>
    </row>
    <row r="71" spans="1:13" s="70" customFormat="1" ht="38.25" customHeight="1" x14ac:dyDescent="0.25">
      <c r="A71" s="172"/>
      <c r="D71" s="174" t="str">
        <f>Translations!$B$930</f>
        <v>CO2 z biomasy
(zrównoważ.)</v>
      </c>
      <c r="E71" s="1065" t="str">
        <f>Translations!$B$931</f>
        <v>Wartość ta została wskazana jako informacja uzupełniająca dla emisji z biomasy spełniającej kryteria zrównoważonego rozwoju.</v>
      </c>
      <c r="F71" s="1065"/>
      <c r="G71" s="1065"/>
      <c r="H71" s="1065"/>
      <c r="I71" s="1065"/>
      <c r="J71" s="1065"/>
      <c r="K71" s="1065"/>
      <c r="L71" s="104"/>
      <c r="M71" s="173"/>
    </row>
    <row r="72" spans="1:13" s="70" customFormat="1" ht="38.25" customHeight="1" x14ac:dyDescent="0.25">
      <c r="A72" s="172"/>
      <c r="D72" s="174" t="str">
        <f>Translations!$B$932</f>
        <v>CO2 z biomasy
(niezrównoważ.)</v>
      </c>
      <c r="E72" s="1065" t="str">
        <f>Translations!$B$933</f>
        <v>Wartość ta została wskazana jako informacja uzupełniająca dla emisji z biomasy nie spełniającej kryteriów zrównoważonego rozwoju. Proszę zauważyć, że te emisje są częścią emisji "kopalnych" i nie muszą już być po raz kolejny uwzględniane.</v>
      </c>
      <c r="F72" s="1065"/>
      <c r="G72" s="1065"/>
      <c r="H72" s="1065"/>
      <c r="I72" s="1065"/>
      <c r="J72" s="1065"/>
      <c r="K72" s="1065"/>
      <c r="L72" s="104"/>
      <c r="M72" s="173"/>
    </row>
    <row r="73" spans="1:13" s="70" customFormat="1" ht="5.0999999999999996" customHeight="1" x14ac:dyDescent="0.25">
      <c r="A73" s="172"/>
      <c r="D73" s="175"/>
      <c r="E73" s="175"/>
      <c r="F73" s="175"/>
      <c r="G73" s="175"/>
      <c r="H73" s="175"/>
      <c r="I73" s="175"/>
      <c r="J73" s="175"/>
      <c r="K73" s="175"/>
      <c r="L73" s="104"/>
      <c r="M73" s="173"/>
    </row>
    <row r="74" spans="1:13" ht="38.25" customHeight="1" x14ac:dyDescent="0.25">
      <c r="C74" s="143"/>
      <c r="D74" s="847" t="str">
        <f>Translations!$B$914</f>
        <v>Nr paliwa</v>
      </c>
      <c r="E74" s="1068" t="str">
        <f>Translations!$B$915</f>
        <v>Nazwa paliwa</v>
      </c>
      <c r="F74" s="1069"/>
      <c r="G74" s="847" t="str">
        <f>Translations!$B$934</f>
        <v>(ostateczny) EF 
[t CO2 / t paliwa]</v>
      </c>
      <c r="H74" s="847" t="str">
        <f>Translations!$B$935</f>
        <v>zużycie paliwa
[tony]</v>
      </c>
      <c r="I74" s="847" t="str">
        <f>Translations!$B$928</f>
        <v>emisje CO2
[t CO2]</v>
      </c>
      <c r="J74" s="848" t="str">
        <f>Translations!$B$930</f>
        <v>CO2 z biomasy
(zrównoważ.)</v>
      </c>
      <c r="K74" s="848" t="str">
        <f>Translations!$B$932</f>
        <v>CO2 z biomasy
(niezrównoważ.)</v>
      </c>
      <c r="M74" s="164"/>
    </row>
    <row r="75" spans="1:13" ht="21.45" customHeight="1" x14ac:dyDescent="0.25">
      <c r="C75" s="143"/>
      <c r="D75" s="163">
        <v>1</v>
      </c>
      <c r="E75" s="1070" t="str">
        <f>E35</f>
        <v>Naftowe paliwo lotnicze (Jet A1 lub Jet A2)</v>
      </c>
      <c r="F75" s="1070"/>
      <c r="G75" s="214">
        <f t="shared" ref="G75:G86" si="3">IF(ISNUMBER(H35),H35*(1-SUM(J35)/100),"")</f>
        <v>3.15</v>
      </c>
      <c r="H75" s="637"/>
      <c r="I75" s="638" t="str">
        <f>IF(AND(ISNUMBER(G75),ISNUMBER(H75)),G75*H75,"")</f>
        <v/>
      </c>
      <c r="J75" s="639" t="str">
        <f t="shared" ref="J75:J86" si="4">IF(AND(ISNUMBER(H35),ISNUMBER(H75)),H35*H75*SUM(J35)/100,"")</f>
        <v/>
      </c>
      <c r="K75" s="639" t="str">
        <f t="shared" ref="K75:K86" si="5">IF(AND(ISNUMBER(H35),ISNUMBER(H75)),H35*H75*SUM(K35)/100,"")</f>
        <v/>
      </c>
      <c r="M75" s="164"/>
    </row>
    <row r="76" spans="1:13" ht="13.2" customHeight="1" x14ac:dyDescent="0.25">
      <c r="C76" s="143"/>
      <c r="D76" s="163">
        <f>D75+1</f>
        <v>2</v>
      </c>
      <c r="E76" s="1070" t="str">
        <f>E36</f>
        <v>Paliwo do silników odrzutowych (Jet B)</v>
      </c>
      <c r="F76" s="1070"/>
      <c r="G76" s="214">
        <f t="shared" si="3"/>
        <v>3.1</v>
      </c>
      <c r="H76" s="637"/>
      <c r="I76" s="638" t="str">
        <f t="shared" ref="I76:I86" si="6">IF(AND(ISNUMBER(G76),ISNUMBER(H76)),G76*H76,"")</f>
        <v/>
      </c>
      <c r="J76" s="639" t="str">
        <f t="shared" si="4"/>
        <v/>
      </c>
      <c r="K76" s="639" t="str">
        <f t="shared" si="5"/>
        <v/>
      </c>
    </row>
    <row r="77" spans="1:13" ht="12.75" customHeight="1" x14ac:dyDescent="0.25">
      <c r="C77" s="143"/>
      <c r="D77" s="163">
        <f t="shared" ref="D77:D86" si="7">D76+1</f>
        <v>3</v>
      </c>
      <c r="E77" s="1070" t="str">
        <f>E37</f>
        <v>Benzyna lotnicza (AvGas)</v>
      </c>
      <c r="F77" s="1070"/>
      <c r="G77" s="214">
        <f t="shared" si="3"/>
        <v>3.1</v>
      </c>
      <c r="H77" s="637"/>
      <c r="I77" s="638" t="str">
        <f t="shared" si="6"/>
        <v/>
      </c>
      <c r="J77" s="639" t="str">
        <f t="shared" si="4"/>
        <v/>
      </c>
      <c r="K77" s="639" t="str">
        <f t="shared" si="5"/>
        <v/>
      </c>
    </row>
    <row r="78" spans="1:13" ht="13.2" customHeight="1" x14ac:dyDescent="0.25">
      <c r="C78" s="143"/>
      <c r="D78" s="163">
        <f t="shared" si="7"/>
        <v>4</v>
      </c>
      <c r="E78" s="1043" t="str">
        <f t="shared" ref="E78:E87" si="8">IF(ISBLANK(E38),"",E38)</f>
        <v/>
      </c>
      <c r="F78" s="1043"/>
      <c r="G78" s="214" t="str">
        <f t="shared" si="3"/>
        <v/>
      </c>
      <c r="H78" s="637"/>
      <c r="I78" s="638" t="str">
        <f t="shared" ref="I78" si="9">IF(AND(ISNUMBER(G78),ISNUMBER(H78)),G78*H78,"")</f>
        <v/>
      </c>
      <c r="J78" s="639" t="str">
        <f t="shared" si="4"/>
        <v/>
      </c>
      <c r="K78" s="639" t="str">
        <f t="shared" si="5"/>
        <v/>
      </c>
    </row>
    <row r="79" spans="1:13" x14ac:dyDescent="0.25">
      <c r="C79" s="143"/>
      <c r="D79" s="163">
        <f t="shared" si="7"/>
        <v>5</v>
      </c>
      <c r="E79" s="1043" t="str">
        <f t="shared" si="8"/>
        <v/>
      </c>
      <c r="F79" s="1043"/>
      <c r="G79" s="214" t="str">
        <f t="shared" si="3"/>
        <v/>
      </c>
      <c r="H79" s="637"/>
      <c r="I79" s="638" t="str">
        <f t="shared" si="6"/>
        <v/>
      </c>
      <c r="J79" s="639" t="str">
        <f t="shared" si="4"/>
        <v/>
      </c>
      <c r="K79" s="639" t="str">
        <f t="shared" si="5"/>
        <v/>
      </c>
    </row>
    <row r="80" spans="1:13" x14ac:dyDescent="0.25">
      <c r="C80" s="143"/>
      <c r="D80" s="163">
        <f t="shared" si="7"/>
        <v>6</v>
      </c>
      <c r="E80" s="1043" t="str">
        <f t="shared" si="8"/>
        <v/>
      </c>
      <c r="F80" s="1043"/>
      <c r="G80" s="214" t="str">
        <f t="shared" si="3"/>
        <v/>
      </c>
      <c r="H80" s="637"/>
      <c r="I80" s="638" t="str">
        <f t="shared" si="6"/>
        <v/>
      </c>
      <c r="J80" s="639" t="str">
        <f t="shared" si="4"/>
        <v/>
      </c>
      <c r="K80" s="639" t="str">
        <f t="shared" si="5"/>
        <v/>
      </c>
    </row>
    <row r="81" spans="1:14" x14ac:dyDescent="0.25">
      <c r="C81" s="143"/>
      <c r="D81" s="163">
        <f t="shared" si="7"/>
        <v>7</v>
      </c>
      <c r="E81" s="1043" t="str">
        <f t="shared" si="8"/>
        <v/>
      </c>
      <c r="F81" s="1043"/>
      <c r="G81" s="214" t="str">
        <f t="shared" si="3"/>
        <v/>
      </c>
      <c r="H81" s="637"/>
      <c r="I81" s="638" t="str">
        <f t="shared" si="6"/>
        <v/>
      </c>
      <c r="J81" s="639" t="str">
        <f t="shared" si="4"/>
        <v/>
      </c>
      <c r="K81" s="639" t="str">
        <f t="shared" si="5"/>
        <v/>
      </c>
    </row>
    <row r="82" spans="1:14" x14ac:dyDescent="0.25">
      <c r="C82" s="143"/>
      <c r="D82" s="163">
        <f t="shared" si="7"/>
        <v>8</v>
      </c>
      <c r="E82" s="1043" t="str">
        <f t="shared" si="8"/>
        <v/>
      </c>
      <c r="F82" s="1043"/>
      <c r="G82" s="214" t="str">
        <f t="shared" si="3"/>
        <v/>
      </c>
      <c r="H82" s="637"/>
      <c r="I82" s="638" t="str">
        <f t="shared" si="6"/>
        <v/>
      </c>
      <c r="J82" s="639" t="str">
        <f t="shared" si="4"/>
        <v/>
      </c>
      <c r="K82" s="639" t="str">
        <f t="shared" si="5"/>
        <v/>
      </c>
    </row>
    <row r="83" spans="1:14" x14ac:dyDescent="0.25">
      <c r="C83" s="143"/>
      <c r="D83" s="163">
        <f t="shared" si="7"/>
        <v>9</v>
      </c>
      <c r="E83" s="1043" t="str">
        <f t="shared" si="8"/>
        <v/>
      </c>
      <c r="F83" s="1043"/>
      <c r="G83" s="214" t="str">
        <f t="shared" si="3"/>
        <v/>
      </c>
      <c r="H83" s="637"/>
      <c r="I83" s="638" t="str">
        <f t="shared" si="6"/>
        <v/>
      </c>
      <c r="J83" s="639" t="str">
        <f t="shared" si="4"/>
        <v/>
      </c>
      <c r="K83" s="639" t="str">
        <f t="shared" si="5"/>
        <v/>
      </c>
    </row>
    <row r="84" spans="1:14" x14ac:dyDescent="0.25">
      <c r="C84" s="143"/>
      <c r="D84" s="163">
        <f t="shared" si="7"/>
        <v>10</v>
      </c>
      <c r="E84" s="1043" t="str">
        <f t="shared" si="8"/>
        <v/>
      </c>
      <c r="F84" s="1043"/>
      <c r="G84" s="214" t="str">
        <f t="shared" si="3"/>
        <v/>
      </c>
      <c r="H84" s="637"/>
      <c r="I84" s="638" t="str">
        <f t="shared" si="6"/>
        <v/>
      </c>
      <c r="J84" s="639" t="str">
        <f t="shared" si="4"/>
        <v/>
      </c>
      <c r="K84" s="639" t="str">
        <f t="shared" si="5"/>
        <v/>
      </c>
    </row>
    <row r="85" spans="1:14" x14ac:dyDescent="0.25">
      <c r="C85" s="143"/>
      <c r="D85" s="163">
        <f t="shared" si="7"/>
        <v>11</v>
      </c>
      <c r="E85" s="1043" t="str">
        <f t="shared" si="8"/>
        <v/>
      </c>
      <c r="F85" s="1043"/>
      <c r="G85" s="214" t="str">
        <f t="shared" si="3"/>
        <v/>
      </c>
      <c r="H85" s="637"/>
      <c r="I85" s="638" t="str">
        <f t="shared" si="6"/>
        <v/>
      </c>
      <c r="J85" s="639" t="str">
        <f t="shared" si="4"/>
        <v/>
      </c>
      <c r="K85" s="639" t="str">
        <f t="shared" si="5"/>
        <v/>
      </c>
    </row>
    <row r="86" spans="1:14" x14ac:dyDescent="0.25">
      <c r="C86" s="143"/>
      <c r="D86" s="163">
        <f t="shared" si="7"/>
        <v>12</v>
      </c>
      <c r="E86" s="1043" t="str">
        <f t="shared" si="8"/>
        <v/>
      </c>
      <c r="F86" s="1043"/>
      <c r="G86" s="214" t="str">
        <f t="shared" si="3"/>
        <v/>
      </c>
      <c r="H86" s="637"/>
      <c r="I86" s="638" t="str">
        <f t="shared" si="6"/>
        <v/>
      </c>
      <c r="J86" s="639" t="str">
        <f t="shared" si="4"/>
        <v/>
      </c>
      <c r="K86" s="639" t="str">
        <f t="shared" si="5"/>
        <v/>
      </c>
    </row>
    <row r="87" spans="1:14" hidden="1" x14ac:dyDescent="0.25">
      <c r="A87" s="164" t="s">
        <v>974</v>
      </c>
      <c r="C87" s="143"/>
      <c r="D87" s="163" t="s">
        <v>1441</v>
      </c>
      <c r="E87" s="1044" t="str">
        <f t="shared" si="8"/>
        <v>end</v>
      </c>
      <c r="F87" s="1044"/>
      <c r="G87" s="505" t="s">
        <v>1441</v>
      </c>
      <c r="H87" s="508" t="s">
        <v>1441</v>
      </c>
      <c r="I87" s="506" t="s">
        <v>1441</v>
      </c>
      <c r="J87" s="507" t="s">
        <v>1441</v>
      </c>
      <c r="K87" s="507" t="s">
        <v>1441</v>
      </c>
    </row>
    <row r="88" spans="1:14" s="70" customFormat="1" ht="25.5" customHeight="1" x14ac:dyDescent="0.25">
      <c r="A88" s="172"/>
      <c r="D88" s="1045" t="str">
        <f>Translations!$B$936</f>
        <v>W razie potrzeby należy dodać dodatkowe wiersze powyżej tego wiersza. Najlepiej zrobić to poprzez wstawienie skopiowanego wiersza, jednakże formuła będzie wymagała korekty!</v>
      </c>
      <c r="E88" s="1045"/>
      <c r="F88" s="1045"/>
      <c r="G88" s="1045"/>
      <c r="H88" s="1045"/>
      <c r="I88" s="1045"/>
      <c r="J88" s="1045"/>
      <c r="K88" s="1045"/>
      <c r="L88" s="104"/>
      <c r="M88" s="173"/>
    </row>
    <row r="89" spans="1:14" s="70" customFormat="1" ht="5.0999999999999996" customHeight="1" thickBot="1" x14ac:dyDescent="0.3">
      <c r="A89" s="172"/>
      <c r="D89" s="175"/>
      <c r="E89" s="175"/>
      <c r="F89" s="175"/>
      <c r="G89" s="175"/>
      <c r="H89" s="175"/>
      <c r="I89" s="175"/>
      <c r="J89" s="175"/>
      <c r="K89" s="175"/>
      <c r="L89" s="104"/>
      <c r="M89" s="173"/>
    </row>
    <row r="90" spans="1:14" s="155" customFormat="1" ht="12.75" customHeight="1" thickBot="1" x14ac:dyDescent="0.3">
      <c r="A90" s="178"/>
      <c r="D90" s="1046" t="str">
        <f>Translations!$B$1269</f>
        <v>Całkowite emisje CO2 (EU ETS) w roku sprawozdawczym:</v>
      </c>
      <c r="E90" s="1047"/>
      <c r="F90" s="1047"/>
      <c r="G90" s="1047"/>
      <c r="H90" s="1047"/>
      <c r="I90" s="179">
        <f>ROUND(SUM(I75:I87),0)</f>
        <v>0</v>
      </c>
      <c r="J90" s="212"/>
      <c r="K90" s="213"/>
      <c r="L90" s="180"/>
      <c r="M90" s="181" t="s">
        <v>1551</v>
      </c>
    </row>
    <row r="91" spans="1:14" s="70" customFormat="1" ht="67.05" customHeight="1" x14ac:dyDescent="0.25">
      <c r="A91" s="172"/>
      <c r="D91" s="1048" t="str">
        <f>Translations!$B$938</f>
        <v>WAŻNA INFORMACJA: Ta wartość całkowitych emisji jest uznawana za poprawną wartość emisji rocznej. Jeżeli zagregowana wartość w skoroszycie "Dane emisyjne" lub w skoroszycie "Załącznik" różni się od tej wartości, proszę się upewnić czy dane we wszystkich  tabelach są spójne.
Wartość ta powinna zawierać wyłącznie emisje podlegające raportowaniu w ramach systemu EU ETS, tzn. w odniesieniu do zredukowanego zakresu operacji lotniczych objętych systemem.</v>
      </c>
      <c r="E91" s="1049"/>
      <c r="F91" s="1049"/>
      <c r="G91" s="1049"/>
      <c r="H91" s="1049"/>
      <c r="I91" s="1049"/>
      <c r="J91" s="1049"/>
      <c r="K91" s="1050"/>
      <c r="L91" s="104"/>
      <c r="M91" s="173"/>
      <c r="N91" s="648"/>
    </row>
    <row r="92" spans="1:14" s="70" customFormat="1" ht="5.0999999999999996" customHeight="1" x14ac:dyDescent="0.25">
      <c r="A92" s="172"/>
      <c r="D92" s="175"/>
      <c r="E92" s="175"/>
      <c r="F92" s="175"/>
      <c r="G92" s="175"/>
      <c r="H92" s="175"/>
      <c r="I92" s="175"/>
      <c r="J92" s="175"/>
      <c r="K92" s="175"/>
      <c r="L92" s="104"/>
      <c r="M92" s="173"/>
    </row>
    <row r="93" spans="1:14" s="155" customFormat="1" ht="12.75" customHeight="1" x14ac:dyDescent="0.25">
      <c r="A93" s="178"/>
      <c r="D93" s="1039" t="str">
        <f>Translations!$B$939</f>
        <v>Nota uzupełniająca: Biomasa zrównoważ.:</v>
      </c>
      <c r="E93" s="1040"/>
      <c r="F93" s="1040"/>
      <c r="G93" s="1040"/>
      <c r="H93" s="1040"/>
      <c r="I93" s="153"/>
      <c r="J93" s="182">
        <f>ROUND(SUM(J75:J87),0)</f>
        <v>0</v>
      </c>
      <c r="K93" s="219"/>
      <c r="L93" s="180"/>
      <c r="M93" s="181"/>
    </row>
    <row r="94" spans="1:14" s="155" customFormat="1" ht="12.75" customHeight="1" x14ac:dyDescent="0.25">
      <c r="A94" s="178"/>
      <c r="D94" s="1039" t="str">
        <f>Translations!$B$940</f>
        <v>Nota uzupełniająca: Biomasa niezrównoważ.:</v>
      </c>
      <c r="E94" s="1040"/>
      <c r="F94" s="1040"/>
      <c r="G94" s="1040"/>
      <c r="H94" s="1040"/>
      <c r="I94" s="154"/>
      <c r="J94" s="153"/>
      <c r="K94" s="182">
        <f>ROUND(SUM(K75:K87),0)</f>
        <v>0</v>
      </c>
      <c r="L94" s="180"/>
      <c r="M94" s="181"/>
    </row>
    <row r="96" spans="1:14" x14ac:dyDescent="0.25">
      <c r="B96" s="630"/>
      <c r="C96" s="630"/>
      <c r="D96" s="630"/>
      <c r="E96" s="630"/>
      <c r="F96" s="630"/>
      <c r="G96" s="630"/>
      <c r="H96" s="630"/>
      <c r="I96" s="630"/>
      <c r="J96" s="630"/>
      <c r="K96" s="630"/>
      <c r="L96" s="632"/>
    </row>
    <row r="97" spans="1:13" x14ac:dyDescent="0.25">
      <c r="B97" s="630"/>
      <c r="C97" s="143" t="s">
        <v>1009</v>
      </c>
      <c r="D97" s="143" t="str">
        <f>Translations!$B$1270</f>
        <v>Zużycie paliwa i emisje w systemie CH ETS</v>
      </c>
      <c r="L97" s="632"/>
      <c r="M97" s="164"/>
    </row>
    <row r="98" spans="1:13" s="620" customFormat="1" ht="12.75" customHeight="1" x14ac:dyDescent="0.25">
      <c r="A98" s="172"/>
      <c r="B98" s="633"/>
      <c r="D98" s="1045" t="str">
        <f>Translations!$B$1271</f>
        <v>Instrukcje dotyczące wypełniania tej sekcji znajdują się powyżej w sekcji (c).</v>
      </c>
      <c r="E98" s="1045"/>
      <c r="F98" s="1045"/>
      <c r="G98" s="1045"/>
      <c r="H98" s="1045"/>
      <c r="I98" s="1045"/>
      <c r="J98" s="1045"/>
      <c r="K98" s="1045"/>
      <c r="L98" s="635"/>
      <c r="M98" s="173"/>
    </row>
    <row r="99" spans="1:13" s="620" customFormat="1" ht="5.0999999999999996" customHeight="1" x14ac:dyDescent="0.25">
      <c r="A99" s="172"/>
      <c r="B99" s="633"/>
      <c r="D99" s="175"/>
      <c r="E99" s="175"/>
      <c r="F99" s="175"/>
      <c r="G99" s="175"/>
      <c r="H99" s="175"/>
      <c r="I99" s="175"/>
      <c r="J99" s="175"/>
      <c r="K99" s="175"/>
      <c r="L99" s="635"/>
      <c r="M99" s="173"/>
    </row>
    <row r="100" spans="1:13" ht="38.25" customHeight="1" x14ac:dyDescent="0.25">
      <c r="B100" s="630"/>
      <c r="C100" s="143"/>
      <c r="D100" s="847" t="str">
        <f>Translations!$B$914</f>
        <v>Nr paliwa</v>
      </c>
      <c r="E100" s="1068" t="str">
        <f>Translations!$B$915</f>
        <v>Nazwa paliwa</v>
      </c>
      <c r="F100" s="1069"/>
      <c r="G100" s="847" t="str">
        <f>Translations!$B$934</f>
        <v>(ostateczny) EF 
[t CO2 / t paliwa]</v>
      </c>
      <c r="H100" s="847" t="str">
        <f>Translations!$B$935</f>
        <v>zużycie paliwa
[tony]</v>
      </c>
      <c r="I100" s="847" t="str">
        <f>Translations!$B$928</f>
        <v>emisje CO2
[t CO2]</v>
      </c>
      <c r="J100" s="848" t="str">
        <f>Translations!$B$930</f>
        <v>CO2 z biomasy
(zrównoważ.)</v>
      </c>
      <c r="K100" s="848" t="str">
        <f>Translations!$B$932</f>
        <v>CO2 z biomasy
(niezrównoważ.)</v>
      </c>
      <c r="L100" s="632"/>
      <c r="M100" s="164"/>
    </row>
    <row r="101" spans="1:13" ht="21" customHeight="1" x14ac:dyDescent="0.25">
      <c r="B101" s="630"/>
      <c r="C101" s="143"/>
      <c r="D101" s="163">
        <v>1</v>
      </c>
      <c r="E101" s="1070" t="str">
        <f t="shared" ref="E101:E113" si="10">E75</f>
        <v>Naftowe paliwo lotnicze (Jet A1 lub Jet A2)</v>
      </c>
      <c r="F101" s="1070"/>
      <c r="G101" s="214">
        <f t="shared" ref="G101:G113" si="11">G75</f>
        <v>3.15</v>
      </c>
      <c r="H101" s="637"/>
      <c r="I101" s="638" t="str">
        <f>IF(AND(ISNUMBER(G101),ISNUMBER(H101)),G101*H101,"")</f>
        <v/>
      </c>
      <c r="J101" s="639" t="str">
        <f>IF(AND(ISNUMBER(H35),ISNUMBER(H101)),H35*H101*SUM(J35)/100,"")</f>
        <v/>
      </c>
      <c r="K101" s="639" t="str">
        <f>IF(AND(ISNUMBER(H35),ISNUMBER(H101)),H35*H101*SUM(K35)/100,"")</f>
        <v/>
      </c>
      <c r="L101" s="632"/>
      <c r="M101" s="164"/>
    </row>
    <row r="102" spans="1:13" ht="13.2" customHeight="1" x14ac:dyDescent="0.25">
      <c r="B102" s="630"/>
      <c r="C102" s="143"/>
      <c r="D102" s="163">
        <f>D101+1</f>
        <v>2</v>
      </c>
      <c r="E102" s="1070" t="str">
        <f t="shared" si="10"/>
        <v>Paliwo do silników odrzutowych (Jet B)</v>
      </c>
      <c r="F102" s="1070"/>
      <c r="G102" s="214">
        <f t="shared" si="11"/>
        <v>3.1</v>
      </c>
      <c r="H102" s="637"/>
      <c r="I102" s="638" t="str">
        <f t="shared" ref="I102:I112" si="12">IF(AND(ISNUMBER(G102),ISNUMBER(H102)),G102*H102,"")</f>
        <v/>
      </c>
      <c r="J102" s="639" t="str">
        <f t="shared" ref="J102:J112" si="13">IF(AND(ISNUMBER(H36),ISNUMBER(H102)),H36*H102*SUM(J36)/100,"")</f>
        <v/>
      </c>
      <c r="K102" s="639" t="str">
        <f t="shared" ref="K102:K112" si="14">IF(AND(ISNUMBER(H36),ISNUMBER(H102)),H36*H102*SUM(K36)/100,"")</f>
        <v/>
      </c>
      <c r="L102" s="632"/>
    </row>
    <row r="103" spans="1:13" ht="12.75" customHeight="1" x14ac:dyDescent="0.25">
      <c r="B103" s="630"/>
      <c r="C103" s="143"/>
      <c r="D103" s="163">
        <f t="shared" ref="D103:D112" si="15">D102+1</f>
        <v>3</v>
      </c>
      <c r="E103" s="1070" t="str">
        <f t="shared" si="10"/>
        <v>Benzyna lotnicza (AvGas)</v>
      </c>
      <c r="F103" s="1070"/>
      <c r="G103" s="214">
        <f t="shared" si="11"/>
        <v>3.1</v>
      </c>
      <c r="H103" s="637"/>
      <c r="I103" s="638" t="str">
        <f t="shared" si="12"/>
        <v/>
      </c>
      <c r="J103" s="639" t="str">
        <f t="shared" si="13"/>
        <v/>
      </c>
      <c r="K103" s="639" t="str">
        <f t="shared" si="14"/>
        <v/>
      </c>
      <c r="L103" s="632"/>
    </row>
    <row r="104" spans="1:13" ht="13.2" customHeight="1" x14ac:dyDescent="0.25">
      <c r="B104" s="630"/>
      <c r="C104" s="143"/>
      <c r="D104" s="163">
        <f t="shared" si="15"/>
        <v>4</v>
      </c>
      <c r="E104" s="1043" t="str">
        <f t="shared" si="10"/>
        <v/>
      </c>
      <c r="F104" s="1043"/>
      <c r="G104" s="214" t="str">
        <f t="shared" si="11"/>
        <v/>
      </c>
      <c r="H104" s="637"/>
      <c r="I104" s="638" t="str">
        <f t="shared" si="12"/>
        <v/>
      </c>
      <c r="J104" s="639" t="str">
        <f t="shared" si="13"/>
        <v/>
      </c>
      <c r="K104" s="639" t="str">
        <f t="shared" si="14"/>
        <v/>
      </c>
      <c r="L104" s="632"/>
    </row>
    <row r="105" spans="1:13" x14ac:dyDescent="0.25">
      <c r="B105" s="630"/>
      <c r="C105" s="143"/>
      <c r="D105" s="163">
        <f t="shared" si="15"/>
        <v>5</v>
      </c>
      <c r="E105" s="1043" t="str">
        <f t="shared" si="10"/>
        <v/>
      </c>
      <c r="F105" s="1043"/>
      <c r="G105" s="214" t="str">
        <f t="shared" si="11"/>
        <v/>
      </c>
      <c r="H105" s="637"/>
      <c r="I105" s="638" t="str">
        <f t="shared" si="12"/>
        <v/>
      </c>
      <c r="J105" s="639" t="str">
        <f t="shared" si="13"/>
        <v/>
      </c>
      <c r="K105" s="639" t="str">
        <f t="shared" si="14"/>
        <v/>
      </c>
      <c r="L105" s="632"/>
    </row>
    <row r="106" spans="1:13" x14ac:dyDescent="0.25">
      <c r="B106" s="630"/>
      <c r="C106" s="143"/>
      <c r="D106" s="163">
        <f t="shared" si="15"/>
        <v>6</v>
      </c>
      <c r="E106" s="1043" t="str">
        <f t="shared" si="10"/>
        <v/>
      </c>
      <c r="F106" s="1043"/>
      <c r="G106" s="214" t="str">
        <f t="shared" si="11"/>
        <v/>
      </c>
      <c r="H106" s="637"/>
      <c r="I106" s="638" t="str">
        <f t="shared" si="12"/>
        <v/>
      </c>
      <c r="J106" s="639" t="str">
        <f t="shared" si="13"/>
        <v/>
      </c>
      <c r="K106" s="639" t="str">
        <f t="shared" si="14"/>
        <v/>
      </c>
      <c r="L106" s="632"/>
    </row>
    <row r="107" spans="1:13" x14ac:dyDescent="0.25">
      <c r="B107" s="630"/>
      <c r="C107" s="143"/>
      <c r="D107" s="163">
        <f t="shared" si="15"/>
        <v>7</v>
      </c>
      <c r="E107" s="1043" t="str">
        <f t="shared" si="10"/>
        <v/>
      </c>
      <c r="F107" s="1043"/>
      <c r="G107" s="214" t="str">
        <f t="shared" si="11"/>
        <v/>
      </c>
      <c r="H107" s="637"/>
      <c r="I107" s="638" t="str">
        <f t="shared" si="12"/>
        <v/>
      </c>
      <c r="J107" s="639" t="str">
        <f t="shared" si="13"/>
        <v/>
      </c>
      <c r="K107" s="639" t="str">
        <f t="shared" si="14"/>
        <v/>
      </c>
      <c r="L107" s="632"/>
    </row>
    <row r="108" spans="1:13" x14ac:dyDescent="0.25">
      <c r="B108" s="630"/>
      <c r="C108" s="143"/>
      <c r="D108" s="163">
        <f t="shared" si="15"/>
        <v>8</v>
      </c>
      <c r="E108" s="1043" t="str">
        <f t="shared" si="10"/>
        <v/>
      </c>
      <c r="F108" s="1043"/>
      <c r="G108" s="214" t="str">
        <f t="shared" si="11"/>
        <v/>
      </c>
      <c r="H108" s="637"/>
      <c r="I108" s="638" t="str">
        <f t="shared" si="12"/>
        <v/>
      </c>
      <c r="J108" s="639" t="str">
        <f t="shared" si="13"/>
        <v/>
      </c>
      <c r="K108" s="639" t="str">
        <f t="shared" si="14"/>
        <v/>
      </c>
      <c r="L108" s="632"/>
    </row>
    <row r="109" spans="1:13" x14ac:dyDescent="0.25">
      <c r="B109" s="630"/>
      <c r="C109" s="143"/>
      <c r="D109" s="163">
        <f t="shared" si="15"/>
        <v>9</v>
      </c>
      <c r="E109" s="1043" t="str">
        <f t="shared" si="10"/>
        <v/>
      </c>
      <c r="F109" s="1043"/>
      <c r="G109" s="214" t="str">
        <f t="shared" si="11"/>
        <v/>
      </c>
      <c r="H109" s="637"/>
      <c r="I109" s="638" t="str">
        <f t="shared" si="12"/>
        <v/>
      </c>
      <c r="J109" s="639" t="str">
        <f t="shared" si="13"/>
        <v/>
      </c>
      <c r="K109" s="639" t="str">
        <f t="shared" si="14"/>
        <v/>
      </c>
      <c r="L109" s="632"/>
    </row>
    <row r="110" spans="1:13" x14ac:dyDescent="0.25">
      <c r="B110" s="630"/>
      <c r="C110" s="143"/>
      <c r="D110" s="163">
        <f t="shared" si="15"/>
        <v>10</v>
      </c>
      <c r="E110" s="1043" t="str">
        <f t="shared" si="10"/>
        <v/>
      </c>
      <c r="F110" s="1043"/>
      <c r="G110" s="214" t="str">
        <f t="shared" si="11"/>
        <v/>
      </c>
      <c r="H110" s="637"/>
      <c r="I110" s="638" t="str">
        <f t="shared" si="12"/>
        <v/>
      </c>
      <c r="J110" s="639" t="str">
        <f t="shared" si="13"/>
        <v/>
      </c>
      <c r="K110" s="639" t="str">
        <f t="shared" si="14"/>
        <v/>
      </c>
      <c r="L110" s="632"/>
    </row>
    <row r="111" spans="1:13" x14ac:dyDescent="0.25">
      <c r="B111" s="630"/>
      <c r="C111" s="143"/>
      <c r="D111" s="163">
        <f t="shared" si="15"/>
        <v>11</v>
      </c>
      <c r="E111" s="1043" t="str">
        <f t="shared" si="10"/>
        <v/>
      </c>
      <c r="F111" s="1043"/>
      <c r="G111" s="214" t="str">
        <f t="shared" si="11"/>
        <v/>
      </c>
      <c r="H111" s="637"/>
      <c r="I111" s="638" t="str">
        <f t="shared" si="12"/>
        <v/>
      </c>
      <c r="J111" s="639" t="str">
        <f t="shared" si="13"/>
        <v/>
      </c>
      <c r="K111" s="639" t="str">
        <f t="shared" si="14"/>
        <v/>
      </c>
      <c r="L111" s="632"/>
    </row>
    <row r="112" spans="1:13" x14ac:dyDescent="0.25">
      <c r="B112" s="630"/>
      <c r="C112" s="143"/>
      <c r="D112" s="163">
        <f t="shared" si="15"/>
        <v>12</v>
      </c>
      <c r="E112" s="1043" t="str">
        <f t="shared" si="10"/>
        <v/>
      </c>
      <c r="F112" s="1043"/>
      <c r="G112" s="214" t="str">
        <f t="shared" si="11"/>
        <v/>
      </c>
      <c r="H112" s="637"/>
      <c r="I112" s="638" t="str">
        <f t="shared" si="12"/>
        <v/>
      </c>
      <c r="J112" s="639" t="str">
        <f t="shared" si="13"/>
        <v/>
      </c>
      <c r="K112" s="639" t="str">
        <f t="shared" si="14"/>
        <v/>
      </c>
      <c r="L112" s="632"/>
    </row>
    <row r="113" spans="1:13" hidden="1" x14ac:dyDescent="0.25">
      <c r="A113" s="164" t="s">
        <v>974</v>
      </c>
      <c r="B113" s="630"/>
      <c r="C113" s="143"/>
      <c r="D113" s="163" t="s">
        <v>1441</v>
      </c>
      <c r="E113" s="1044" t="str">
        <f t="shared" si="10"/>
        <v>end</v>
      </c>
      <c r="F113" s="1044"/>
      <c r="G113" s="505" t="str">
        <f t="shared" si="11"/>
        <v>end</v>
      </c>
      <c r="H113" s="508" t="s">
        <v>1441</v>
      </c>
      <c r="I113" s="506" t="s">
        <v>1441</v>
      </c>
      <c r="J113" s="507" t="s">
        <v>1441</v>
      </c>
      <c r="K113" s="507" t="s">
        <v>1441</v>
      </c>
      <c r="L113" s="632"/>
    </row>
    <row r="114" spans="1:13" s="620" customFormat="1" ht="25.5" customHeight="1" x14ac:dyDescent="0.25">
      <c r="A114" s="172"/>
      <c r="B114" s="633"/>
      <c r="D114" s="1045" t="str">
        <f>Translations!$B$936</f>
        <v>W razie potrzeby należy dodać dodatkowe wiersze powyżej tego wiersza. Najlepiej zrobić to poprzez wstawienie skopiowanego wiersza, jednakże formuła będzie wymagała korekty!</v>
      </c>
      <c r="E114" s="1045"/>
      <c r="F114" s="1045"/>
      <c r="G114" s="1045"/>
      <c r="H114" s="1045"/>
      <c r="I114" s="1045"/>
      <c r="J114" s="1045"/>
      <c r="K114" s="1045"/>
      <c r="L114" s="635"/>
      <c r="M114" s="173"/>
    </row>
    <row r="115" spans="1:13" s="620" customFormat="1" ht="5.0999999999999996" customHeight="1" thickBot="1" x14ac:dyDescent="0.3">
      <c r="A115" s="172"/>
      <c r="B115" s="633"/>
      <c r="D115" s="175"/>
      <c r="E115" s="175"/>
      <c r="F115" s="175"/>
      <c r="G115" s="175"/>
      <c r="H115" s="175"/>
      <c r="I115" s="175"/>
      <c r="J115" s="175"/>
      <c r="K115" s="175"/>
      <c r="L115" s="635"/>
      <c r="M115" s="173"/>
    </row>
    <row r="116" spans="1:13" s="155" customFormat="1" ht="12.75" customHeight="1" thickBot="1" x14ac:dyDescent="0.3">
      <c r="A116" s="178"/>
      <c r="B116" s="634"/>
      <c r="D116" s="1046" t="str">
        <f>Translations!$B$1272</f>
        <v>Całkowite emisje CO2 (CH ETS) w roku sprawozdawczym:</v>
      </c>
      <c r="E116" s="1047"/>
      <c r="F116" s="1047"/>
      <c r="G116" s="1047"/>
      <c r="H116" s="1047"/>
      <c r="I116" s="179">
        <f>ROUND(SUM(I101:I113),0)</f>
        <v>0</v>
      </c>
      <c r="J116" s="212"/>
      <c r="K116" s="213"/>
      <c r="L116" s="636"/>
      <c r="M116" s="181" t="s">
        <v>1551</v>
      </c>
    </row>
    <row r="117" spans="1:13" s="620" customFormat="1" ht="61.5" customHeight="1" x14ac:dyDescent="0.25">
      <c r="A117" s="172"/>
      <c r="B117" s="633"/>
      <c r="D117" s="1048" t="str">
        <f>Translations!$B$1273</f>
        <v>WAŻNA INFORMACJA: Ta wartość całkowitych emisji jest uznawana za poprawną wartość emisji rocznej. Jeżeli zagregowana wartość w skoroszycie "Dane emisyjne" lub w skoroszycie "Załącznik" różni się od tej wartości, proszę się upewnić czy dane we wszystkich  tabelach są spójne.
Wartość ta powinna zawierać wyłącznie emisje podlegające raportowaniu w ramach systemu CH ETS.</v>
      </c>
      <c r="E117" s="1049"/>
      <c r="F117" s="1049"/>
      <c r="G117" s="1049"/>
      <c r="H117" s="1049"/>
      <c r="I117" s="1049"/>
      <c r="J117" s="1049"/>
      <c r="K117" s="1050"/>
      <c r="L117" s="635"/>
      <c r="M117" s="173"/>
    </row>
    <row r="118" spans="1:13" s="620" customFormat="1" ht="5.0999999999999996" customHeight="1" x14ac:dyDescent="0.25">
      <c r="A118" s="172"/>
      <c r="B118" s="633"/>
      <c r="D118" s="175"/>
      <c r="E118" s="175"/>
      <c r="F118" s="175"/>
      <c r="G118" s="175"/>
      <c r="H118" s="175"/>
      <c r="I118" s="175"/>
      <c r="J118" s="175"/>
      <c r="K118" s="175"/>
      <c r="L118" s="635"/>
      <c r="M118" s="173"/>
    </row>
    <row r="119" spans="1:13" s="155" customFormat="1" ht="12.75" customHeight="1" x14ac:dyDescent="0.25">
      <c r="A119" s="178"/>
      <c r="B119" s="634"/>
      <c r="D119" s="1039" t="str">
        <f>Translations!$B$939</f>
        <v>Nota uzupełniająca: Biomasa zrównoważ.:</v>
      </c>
      <c r="E119" s="1040"/>
      <c r="F119" s="1040"/>
      <c r="G119" s="1040"/>
      <c r="H119" s="1040"/>
      <c r="I119" s="153"/>
      <c r="J119" s="182">
        <f>ROUND(SUM(J101:J113),0)</f>
        <v>0</v>
      </c>
      <c r="K119" s="219"/>
      <c r="L119" s="636"/>
      <c r="M119" s="181"/>
    </row>
    <row r="120" spans="1:13" s="155" customFormat="1" ht="12.75" customHeight="1" x14ac:dyDescent="0.25">
      <c r="A120" s="178"/>
      <c r="B120" s="634"/>
      <c r="D120" s="1039" t="str">
        <f>Translations!$B$940</f>
        <v>Nota uzupełniająca: Biomasa niezrównoważ.:</v>
      </c>
      <c r="E120" s="1040"/>
      <c r="F120" s="1040"/>
      <c r="G120" s="1040"/>
      <c r="H120" s="1040"/>
      <c r="I120" s="154"/>
      <c r="J120" s="153"/>
      <c r="K120" s="182">
        <f>ROUND(SUM(K101:K113),0)</f>
        <v>0</v>
      </c>
      <c r="L120" s="636"/>
      <c r="M120" s="181"/>
    </row>
    <row r="121" spans="1:13" x14ac:dyDescent="0.25">
      <c r="B121" s="630"/>
      <c r="C121" s="630"/>
      <c r="D121" s="630"/>
      <c r="E121" s="630"/>
      <c r="F121" s="630"/>
      <c r="G121" s="630"/>
      <c r="H121" s="630"/>
      <c r="I121" s="630"/>
      <c r="J121" s="630"/>
      <c r="K121" s="630"/>
      <c r="L121" s="632"/>
    </row>
    <row r="123" spans="1:13" ht="15" customHeight="1" x14ac:dyDescent="0.25">
      <c r="C123" s="134">
        <v>6</v>
      </c>
      <c r="D123" s="102" t="str">
        <f>Translations!$B$845</f>
        <v>Wykorzystanie procedur uproszczonych</v>
      </c>
      <c r="E123" s="102"/>
      <c r="F123" s="102"/>
      <c r="G123" s="102"/>
      <c r="H123" s="102"/>
      <c r="I123" s="102"/>
      <c r="J123" s="102"/>
      <c r="K123" s="102"/>
    </row>
    <row r="124" spans="1:13" ht="25.5" customHeight="1" x14ac:dyDescent="0.25">
      <c r="C124" s="86"/>
      <c r="D124" s="1041" t="str">
        <f>Translations!$B$1274</f>
        <v>W celu zmniejszenia obciążeń administracyjnych, sekcje od (a) do (f) powinny zawierać informacje o emisjach sprawozdawanych w ramach obu systemów, EU ETS i CH ETS.</v>
      </c>
      <c r="E124" s="1041"/>
      <c r="F124" s="1041"/>
      <c r="G124" s="1041"/>
      <c r="H124" s="1041"/>
      <c r="I124" s="1041"/>
      <c r="J124" s="1041"/>
      <c r="K124" s="1041"/>
    </row>
    <row r="125" spans="1:13" ht="25.5" customHeight="1" x14ac:dyDescent="0.25">
      <c r="B125" s="631"/>
      <c r="C125" s="72" t="s">
        <v>244</v>
      </c>
      <c r="D125" s="1071" t="str">
        <f>Translations!$B$1353</f>
        <v>Czy podmiot składający sprawozdanie korzystał z uproszczonej procedury dla niewielkich źródeł emisji zgodnie z art. 55 ust. 2 rozporządzenia MRR?</v>
      </c>
      <c r="E125" s="1071"/>
      <c r="F125" s="1071"/>
      <c r="G125" s="1071"/>
      <c r="H125" s="1071"/>
      <c r="I125" s="1071"/>
      <c r="J125" s="1071"/>
      <c r="K125" s="1071"/>
      <c r="L125" s="631"/>
      <c r="M125" s="165" t="s">
        <v>878</v>
      </c>
    </row>
    <row r="126" spans="1:13" ht="31.05" customHeight="1" x14ac:dyDescent="0.25">
      <c r="B126" s="631"/>
      <c r="C126" s="143"/>
      <c r="D126" s="1051" t="str">
        <f>Translations!$B$945</f>
        <v>Małymi podmiotami są operatorzy statków powietrznych wykonujący mniejszą niż 243 liczbę lotów w każdym z trzech czteromiesięcznych okresów oraz operatorzy, których całkowita emisja roczna jest mniejsza niż 25 000 t CO2 w danym roku odniesiona do pełnego zakresu operacji lotniczych objętych systemem handlu.</v>
      </c>
      <c r="E126" s="1051"/>
      <c r="F126" s="1051"/>
      <c r="G126" s="1051"/>
      <c r="H126" s="1051"/>
      <c r="I126" s="1051"/>
      <c r="J126" s="1051"/>
      <c r="K126" s="1051"/>
      <c r="L126" s="631"/>
    </row>
    <row r="127" spans="1:13" ht="25.5" customHeight="1" x14ac:dyDescent="0.25">
      <c r="B127" s="631"/>
      <c r="C127" s="143"/>
      <c r="D127" s="1051" t="str">
        <f>Translations!$B$1315</f>
        <v>Proszę zauważyć, że na potrzeby systemu EU ETS, progi objęcia systemem mają zastosowanie do sumy wszystkich lotów wewnątrz EOG, rozpoczynających się w EOG i kończących się w EOG, włączając w to loty rozpoczynające się w Szwajcarii i Wielkiej Brytanii.</v>
      </c>
      <c r="E127" s="976"/>
      <c r="F127" s="976"/>
      <c r="G127" s="976"/>
      <c r="H127" s="976"/>
      <c r="I127" s="976"/>
      <c r="J127" s="976"/>
      <c r="K127" s="976"/>
      <c r="L127" s="631"/>
    </row>
    <row r="128" spans="1:13" x14ac:dyDescent="0.25">
      <c r="B128" s="631"/>
      <c r="C128" s="149"/>
      <c r="D128" s="148"/>
      <c r="E128" s="148"/>
      <c r="F128" s="148"/>
      <c r="G128" s="144"/>
      <c r="H128" s="147"/>
      <c r="I128" s="1007"/>
      <c r="J128" s="1008"/>
      <c r="K128" s="1009"/>
      <c r="L128" s="631"/>
      <c r="M128" s="162" t="str">
        <f>IF(ISBLANK(I128),"",I128=FALSE)</f>
        <v/>
      </c>
    </row>
    <row r="129" spans="1:13" ht="5.0999999999999996" customHeight="1" x14ac:dyDescent="0.25">
      <c r="B129" s="631"/>
      <c r="L129" s="631"/>
    </row>
    <row r="130" spans="1:13" ht="38.25" customHeight="1" x14ac:dyDescent="0.25">
      <c r="B130" s="631"/>
      <c r="C130" s="143" t="s">
        <v>247</v>
      </c>
      <c r="D130" s="1071" t="str">
        <f>Translations!$B$946</f>
        <v>Należy podać całkowitą liczbę lotów objętych pełnym zakresem systemu EU ETS w każdym z trzech czteromiesięcznych okresów w ciągu roku sprawozdawczego, dla których operatorem statków powietrznych był podmiot składający raport:</v>
      </c>
      <c r="E130" s="1071"/>
      <c r="F130" s="1071"/>
      <c r="G130" s="1071"/>
      <c r="H130" s="1071"/>
      <c r="I130" s="1071"/>
      <c r="J130" s="1071"/>
      <c r="K130" s="1071"/>
      <c r="L130" s="631"/>
    </row>
    <row r="131" spans="1:13" ht="15.75" customHeight="1" x14ac:dyDescent="0.25">
      <c r="B131" s="631"/>
      <c r="C131" s="143"/>
      <c r="D131" s="1120" t="str">
        <f>Translations!$B$947</f>
        <v>Lokalny czas rozpoczęcia lotu przesądza o tym, w którym okresie czteromiesięcznym uwzględnia się dany lot.</v>
      </c>
      <c r="E131" s="1120"/>
      <c r="F131" s="1120"/>
      <c r="G131" s="1120"/>
      <c r="H131" s="1120"/>
      <c r="I131" s="1120"/>
      <c r="J131" s="1120"/>
      <c r="K131" s="1120"/>
      <c r="L131" s="631"/>
    </row>
    <row r="132" spans="1:13" x14ac:dyDescent="0.25">
      <c r="B132" s="631"/>
      <c r="C132" s="143"/>
      <c r="D132" s="849" t="str">
        <f>Translations!$B$948</f>
        <v>Okres czteromiesięczny</v>
      </c>
      <c r="E132" s="850"/>
      <c r="F132" s="850"/>
      <c r="G132" s="851" t="str">
        <f>Translations!$B$949</f>
        <v>Liczba lotów</v>
      </c>
      <c r="H132" s="852"/>
      <c r="I132" s="155"/>
      <c r="J132" s="157"/>
      <c r="K132" s="155"/>
      <c r="L132" s="631"/>
      <c r="M132" s="221" t="s">
        <v>1132</v>
      </c>
    </row>
    <row r="133" spans="1:13" x14ac:dyDescent="0.25">
      <c r="B133" s="631"/>
      <c r="C133" s="143"/>
      <c r="D133" s="853" t="str">
        <f>Translations!$B$950</f>
        <v>Od stycznia do kwietnia</v>
      </c>
      <c r="E133" s="850"/>
      <c r="F133" s="850"/>
      <c r="G133" s="854"/>
      <c r="H133" s="855" t="str">
        <f>IF(ISBLANK(G133),"",IF(G133&gt;=243,"&gt;=243",""))</f>
        <v/>
      </c>
      <c r="I133" s="155"/>
      <c r="J133" s="157"/>
      <c r="K133" s="155"/>
      <c r="L133" s="631"/>
      <c r="M133" s="162" t="str">
        <f>IF(ISNUMBER(G133),G133&lt;243,"")</f>
        <v/>
      </c>
    </row>
    <row r="134" spans="1:13" x14ac:dyDescent="0.25">
      <c r="B134" s="631"/>
      <c r="C134" s="143"/>
      <c r="D134" s="853" t="str">
        <f>Translations!$B$951</f>
        <v>Od maja do sierpnia</v>
      </c>
      <c r="E134" s="850"/>
      <c r="F134" s="850"/>
      <c r="G134" s="854"/>
      <c r="H134" s="855" t="str">
        <f>IF(ISBLANK(G134),"",IF(G134&gt;=243,"&gt;=243",""))</f>
        <v/>
      </c>
      <c r="I134" s="155"/>
      <c r="J134" s="157"/>
      <c r="K134" s="155"/>
      <c r="L134" s="631"/>
      <c r="M134" s="162" t="str">
        <f>IF(ISNUMBER(G134),G134&lt;243,"")</f>
        <v/>
      </c>
    </row>
    <row r="135" spans="1:13" ht="13.8" thickBot="1" x14ac:dyDescent="0.3">
      <c r="B135" s="631"/>
      <c r="C135" s="143"/>
      <c r="D135" s="853" t="str">
        <f>Translations!$B$952</f>
        <v>Od września do grudnia</v>
      </c>
      <c r="E135" s="850"/>
      <c r="F135" s="850"/>
      <c r="G135" s="854"/>
      <c r="H135" s="856" t="str">
        <f>IF(ISBLANK(G135),"",IF(G135&gt;=243,"&gt;=243",""))</f>
        <v/>
      </c>
      <c r="I135" s="155"/>
      <c r="J135" s="157"/>
      <c r="K135" s="155"/>
      <c r="L135" s="631"/>
      <c r="M135" s="162" t="str">
        <f>IF(ISNUMBER(G135),G135&lt;243,"")</f>
        <v/>
      </c>
    </row>
    <row r="136" spans="1:13" ht="13.8" thickBot="1" x14ac:dyDescent="0.3">
      <c r="B136" s="631"/>
      <c r="C136" s="143"/>
      <c r="D136" s="849" t="str">
        <f>Translations!$B$953</f>
        <v>Ogółem:</v>
      </c>
      <c r="E136" s="850"/>
      <c r="F136" s="850"/>
      <c r="G136" s="857">
        <f>IF(ISNUMBER(SUM(G133:G135)),SUM(G133:G135),0)</f>
        <v>0</v>
      </c>
      <c r="H136" s="1118"/>
      <c r="I136" s="1118"/>
      <c r="J136" s="1118"/>
      <c r="K136" s="1118"/>
      <c r="L136" s="631"/>
      <c r="M136" s="222" t="str">
        <f>IF(COUNT(G133:G135)&gt;0,AND(M133,M134,M135),"")</f>
        <v/>
      </c>
    </row>
    <row r="137" spans="1:13" ht="15" customHeight="1" x14ac:dyDescent="0.25">
      <c r="B137" s="631"/>
      <c r="L137" s="631"/>
    </row>
    <row r="138" spans="1:13" x14ac:dyDescent="0.25">
      <c r="B138" s="631"/>
      <c r="C138" s="143" t="s">
        <v>283</v>
      </c>
      <c r="D138" s="1117" t="str">
        <f>Translations!$B$954</f>
        <v>Emisje całkowite w roku sprawozdawczym:</v>
      </c>
      <c r="E138" s="1117"/>
      <c r="F138" s="1117"/>
      <c r="G138" s="1117"/>
      <c r="H138" s="1117"/>
      <c r="I138" s="1117"/>
      <c r="J138" s="1117"/>
      <c r="K138" s="1117"/>
      <c r="L138" s="631"/>
      <c r="M138" s="165" t="s">
        <v>1137</v>
      </c>
    </row>
    <row r="139" spans="1:13" s="148" customFormat="1" ht="27.75" customHeight="1" x14ac:dyDescent="0.25">
      <c r="A139" s="164"/>
      <c r="B139" s="631"/>
      <c r="D139" s="1052" t="str">
        <f>Translations!$B$955</f>
        <v>Proszę wprowadzić emisje całkowite dotyczące pełnego zakresu operacji lotniczych objętych systemem EU ETS.</v>
      </c>
      <c r="E139" s="889"/>
      <c r="F139" s="889"/>
      <c r="G139" s="1012"/>
      <c r="H139" s="356"/>
      <c r="I139" s="183" t="s">
        <v>1016</v>
      </c>
      <c r="L139" s="631"/>
      <c r="M139" s="162" t="str">
        <f>IF(ISNUMBER(H139),H139&lt;25000,"")</f>
        <v/>
      </c>
    </row>
    <row r="140" spans="1:13" ht="12.75" customHeight="1" x14ac:dyDescent="0.25">
      <c r="B140" s="631"/>
      <c r="L140" s="631"/>
    </row>
    <row r="141" spans="1:13" ht="16.05" customHeight="1" x14ac:dyDescent="0.25">
      <c r="B141" s="631"/>
      <c r="C141" s="143" t="s">
        <v>249</v>
      </c>
      <c r="D141" s="95" t="str">
        <f>Translations!$B$956</f>
        <v>Potwierdzenie kwalifikowalności do procedur uproszczonych:</v>
      </c>
      <c r="E141" s="95"/>
      <c r="F141" s="95"/>
      <c r="G141" s="95"/>
      <c r="H141" s="95"/>
      <c r="I141" s="95"/>
      <c r="J141" s="1122" t="str">
        <f>IF(AND(COUNT(G133:G135,H139)&gt;0,I128=TRUE),IF(OR(M139,M136),EUconst_Eligible,EUconst_NotEligible),"")</f>
        <v/>
      </c>
      <c r="K141" s="1123"/>
      <c r="L141" s="631"/>
    </row>
    <row r="142" spans="1:13" ht="25.5" customHeight="1" x14ac:dyDescent="0.25">
      <c r="B142" s="631"/>
      <c r="D142" s="1119" t="str">
        <f>Translations!$B$1317</f>
        <v>Uwaga: Jeżeli wykorzystuje się uproszczone narzędzia dla małych podmiotów, ale przekroczono próg ich stosowania (co jest komunikowane w tym miejscu poprzez informację "nie kwalifikuje się"), zastosowanie mają konsekwencje wynikające z art. 54 ust. 4 rozporządzenia MRR:</v>
      </c>
      <c r="E142" s="1119"/>
      <c r="F142" s="1119"/>
      <c r="G142" s="1119"/>
      <c r="H142" s="1119"/>
      <c r="I142" s="1119"/>
      <c r="J142" s="1119"/>
      <c r="K142" s="1119"/>
      <c r="L142" s="631"/>
    </row>
    <row r="143" spans="1:13" ht="29.25" customHeight="1" x14ac:dyDescent="0.25">
      <c r="B143" s="631"/>
      <c r="D143" s="1051" t="str">
        <f>Translations!$B$958</f>
        <v>Operator statków powietrznych niezwłocznie zgłasza do organu odpowiedniego każdą istotną zmianę planu monitorowania w rozumieniu art. 15 ust. 4 punkt vi lit. a) rozporządzenia MRR, celem zatwierdzenia jej przez organ.</v>
      </c>
      <c r="E143" s="1051"/>
      <c r="F143" s="1051"/>
      <c r="G143" s="1051"/>
      <c r="H143" s="1051"/>
      <c r="I143" s="1051"/>
      <c r="J143" s="1051"/>
      <c r="K143" s="1051"/>
      <c r="L143" s="631"/>
    </row>
    <row r="144" spans="1:13" ht="38.25" customHeight="1" x14ac:dyDescent="0.25">
      <c r="B144" s="631"/>
      <c r="D144" s="1051" t="str">
        <f>Translations!$B$959</f>
        <v>Właściwy organ zezwala jednak operatorowi statku powietrznego na dalsze korzystanie z uproszczonego narzędzia pod warunkiem, że operator wykaże w sposób przekonujący dla właściwego organu, że w ciągu ostatnich pięciu okresów sprawozdawczych nie przekroczono już wartości progowych, oraz że nie zostaną one przekroczone w kolejnym okresie sprawozdawczym i dalszych okresach.</v>
      </c>
      <c r="E144" s="1051"/>
      <c r="F144" s="1051"/>
      <c r="G144" s="1051"/>
      <c r="H144" s="1051"/>
      <c r="I144" s="1051"/>
      <c r="J144" s="1051"/>
      <c r="K144" s="1051"/>
      <c r="L144" s="631"/>
    </row>
    <row r="145" spans="2:12" ht="4.95" customHeight="1" x14ac:dyDescent="0.25">
      <c r="B145" s="631"/>
      <c r="D145" s="481"/>
      <c r="E145" s="481"/>
      <c r="F145" s="481"/>
      <c r="G145" s="481"/>
      <c r="H145" s="481"/>
      <c r="I145" s="481"/>
      <c r="J145" s="481"/>
      <c r="K145" s="481"/>
      <c r="L145" s="631"/>
    </row>
    <row r="146" spans="2:12" ht="13.2" customHeight="1" x14ac:dyDescent="0.25">
      <c r="B146" s="631"/>
      <c r="C146" s="143" t="s">
        <v>652</v>
      </c>
      <c r="D146" s="95" t="str">
        <f>Translations!$B$1125</f>
        <v>Proszę określić, które narzędzie szacowania zużycia paliwa wykorzystano:</v>
      </c>
      <c r="E146" s="481"/>
      <c r="F146" s="481"/>
      <c r="G146" s="481"/>
      <c r="H146" s="481"/>
      <c r="I146" s="481"/>
      <c r="J146" s="1124" t="s">
        <v>2363</v>
      </c>
      <c r="K146" s="1125"/>
      <c r="L146" s="631"/>
    </row>
    <row r="147" spans="2:12" ht="13.2" customHeight="1" x14ac:dyDescent="0.25">
      <c r="B147" s="631"/>
      <c r="D147" s="481"/>
      <c r="E147" s="481"/>
      <c r="F147" s="481"/>
      <c r="G147" s="481"/>
      <c r="H147" s="481"/>
      <c r="I147" s="481"/>
      <c r="J147" s="481"/>
      <c r="K147" s="481"/>
      <c r="L147" s="631"/>
    </row>
    <row r="148" spans="2:12" ht="13.2" customHeight="1" x14ac:dyDescent="0.25">
      <c r="B148" s="631"/>
      <c r="C148" s="143" t="s">
        <v>1445</v>
      </c>
      <c r="D148" s="95" t="str">
        <f>Translations!$B$1126</f>
        <v>Jeżeli wybrano "Inne" w punkcie e), proszę wskazać jakie?</v>
      </c>
      <c r="E148" s="481"/>
      <c r="F148" s="481"/>
      <c r="G148" s="481"/>
      <c r="H148" s="481"/>
      <c r="I148" s="481"/>
      <c r="J148" s="1124"/>
      <c r="K148" s="1125"/>
      <c r="L148" s="631"/>
    </row>
    <row r="149" spans="2:12" ht="15" customHeight="1" x14ac:dyDescent="0.25"/>
    <row r="150" spans="2:12" ht="4.95" customHeight="1" x14ac:dyDescent="0.25">
      <c r="B150" s="443"/>
      <c r="C150" s="443"/>
      <c r="D150" s="443"/>
      <c r="E150" s="443"/>
      <c r="F150" s="443"/>
      <c r="G150" s="443"/>
      <c r="H150" s="443"/>
      <c r="I150" s="443"/>
      <c r="J150" s="443"/>
      <c r="K150" s="443"/>
      <c r="L150" s="444"/>
    </row>
    <row r="151" spans="2:12" ht="25.5" customHeight="1" x14ac:dyDescent="0.25">
      <c r="B151" s="443"/>
      <c r="C151" s="499"/>
      <c r="D151" s="1018" t="str">
        <f>Translations!$B$1127</f>
        <v>Jeżeli niniejszy raport wykorzystywany jest na potrzeby mechanizmu CORSIA, proszę potwierdzić, że wykorzystuje się dopuszczone do zastosowania narzędzie szacowania emisji:</v>
      </c>
      <c r="E151" s="993"/>
      <c r="F151" s="993"/>
      <c r="G151" s="993"/>
      <c r="H151" s="993"/>
      <c r="I151" s="993"/>
      <c r="J151" s="993"/>
      <c r="K151" s="993"/>
      <c r="L151" s="444"/>
    </row>
    <row r="152" spans="2:12" ht="4.95" customHeight="1" x14ac:dyDescent="0.25">
      <c r="B152" s="443"/>
      <c r="C152" s="498"/>
      <c r="L152" s="444"/>
    </row>
    <row r="153" spans="2:12" ht="15" customHeight="1" x14ac:dyDescent="0.25">
      <c r="B153" s="443"/>
      <c r="C153" s="499" t="s">
        <v>552</v>
      </c>
      <c r="D153" s="1018" t="str">
        <f>Translations!$B$1128</f>
        <v>Narzędzie szacowania emisji wykorzystano dla wszystkich emisji w ramach mechanizmu CORSIA:</v>
      </c>
      <c r="E153" s="993"/>
      <c r="F153" s="993"/>
      <c r="G153" s="993"/>
      <c r="H153" s="993"/>
      <c r="I153" s="993"/>
      <c r="J153" s="1121"/>
      <c r="K153" s="445"/>
      <c r="L153" s="444"/>
    </row>
    <row r="154" spans="2:12" ht="4.95" customHeight="1" x14ac:dyDescent="0.25">
      <c r="B154" s="443"/>
      <c r="C154" s="498"/>
      <c r="L154" s="444"/>
    </row>
    <row r="155" spans="2:12" ht="25.5" customHeight="1" x14ac:dyDescent="0.25">
      <c r="B155" s="443"/>
      <c r="C155" s="499" t="s">
        <v>257</v>
      </c>
      <c r="D155" s="1017" t="str">
        <f>Translations!$B$1129</f>
        <v>Narzędzie szacowania emisji wykorzystano tylko dla emisji nie podlegających obowiązkowi kompensacji:</v>
      </c>
      <c r="E155" s="1055"/>
      <c r="F155" s="1055"/>
      <c r="G155" s="1055"/>
      <c r="H155" s="1055"/>
      <c r="I155" s="1055"/>
      <c r="J155" s="1056"/>
      <c r="K155" s="445"/>
      <c r="L155" s="444"/>
    </row>
    <row r="156" spans="2:12" ht="12.75" customHeight="1" x14ac:dyDescent="0.25">
      <c r="B156" s="443"/>
      <c r="C156" s="498"/>
      <c r="D156" s="1000" t="str">
        <f>Translations!$B$1230</f>
        <v>Opcja ta jest odpowiednia dla emisji mających miejsce od 2021 roku.</v>
      </c>
      <c r="E156" s="1001"/>
      <c r="F156" s="1001"/>
      <c r="G156" s="1001"/>
      <c r="H156" s="1001"/>
      <c r="I156" s="1001"/>
      <c r="J156" s="1001"/>
      <c r="K156" s="1001"/>
      <c r="L156" s="444"/>
    </row>
    <row r="157" spans="2:12" ht="4.95" customHeight="1" x14ac:dyDescent="0.25">
      <c r="B157" s="443"/>
      <c r="C157" s="443"/>
      <c r="D157" s="443"/>
      <c r="E157" s="443"/>
      <c r="F157" s="443"/>
      <c r="G157" s="443"/>
      <c r="H157" s="443"/>
      <c r="I157" s="443"/>
      <c r="J157" s="443"/>
      <c r="K157" s="443"/>
      <c r="L157" s="444"/>
    </row>
    <row r="158" spans="2:12" ht="15" customHeight="1" x14ac:dyDescent="0.25"/>
    <row r="159" spans="2:12" ht="15" customHeight="1" x14ac:dyDescent="0.25">
      <c r="C159" s="134">
        <v>7</v>
      </c>
      <c r="D159" s="102" t="str">
        <f>Translations!$B$846</f>
        <v>Podejście do luk w danych</v>
      </c>
      <c r="E159" s="102"/>
      <c r="F159" s="102"/>
      <c r="G159" s="102"/>
      <c r="H159" s="102"/>
      <c r="I159" s="102"/>
      <c r="J159" s="102"/>
      <c r="K159" s="102"/>
    </row>
    <row r="160" spans="2:12" ht="38.25" customHeight="1" x14ac:dyDescent="0.25">
      <c r="C160" s="86"/>
      <c r="D160" s="1042" t="str">
        <f>Translations!$B$1275</f>
        <v>W celu zmniejszenia obciążeń administracyjnych, sekcje (a) i (b) powinny zawierać informacje o emisjach sprawozdawanych w ramach obu systemów, EU ETS i CH ETS. Luki w danych odpowiadające emisjom sprawozdawanym w ramach mechanizmu CORSIA również można uwzględnić w tym miejscu.</v>
      </c>
      <c r="E160" s="1042"/>
      <c r="F160" s="1042"/>
      <c r="G160" s="1042"/>
      <c r="H160" s="1042"/>
      <c r="I160" s="1042"/>
      <c r="J160" s="1042"/>
      <c r="K160" s="1042"/>
    </row>
    <row r="161" spans="1:13" ht="15" customHeight="1" x14ac:dyDescent="0.25">
      <c r="C161" s="143" t="s">
        <v>244</v>
      </c>
      <c r="D161" s="1117" t="str">
        <f>Translations!$B$960</f>
        <v>Lista zidentyfikowanych braków w danych oraz metoda określania danych zastępczych</v>
      </c>
      <c r="E161" s="1117"/>
      <c r="F161" s="1117"/>
      <c r="G161" s="1117"/>
      <c r="H161" s="1117"/>
      <c r="I161" s="1117"/>
      <c r="J161" s="1117"/>
      <c r="K161" s="1117"/>
    </row>
    <row r="162" spans="1:13" ht="25.5" customHeight="1" x14ac:dyDescent="0.25">
      <c r="C162" s="86"/>
      <c r="D162" s="1003" t="str">
        <f>Translations!$B$1354</f>
        <v>Zgodnie z art. 66 ust. 2 rozporządzenia MRR, luki w danych muszą znajdować się w granicach metody określonej w planie monitorowania, lub jeżeli nie jest to możliwe, muszą być określone przy pomocy narzędzi przewidzianych dla małych podmiotów.</v>
      </c>
      <c r="E162" s="886"/>
      <c r="F162" s="886"/>
      <c r="G162" s="886"/>
      <c r="H162" s="886"/>
      <c r="I162" s="886"/>
      <c r="J162" s="886"/>
      <c r="K162" s="886"/>
    </row>
    <row r="163" spans="1:13" ht="36" customHeight="1" x14ac:dyDescent="0.25">
      <c r="C163" s="86"/>
      <c r="D163" s="1034" t="str">
        <f>Translations!$B$962</f>
        <v>W tym miejscu proszę podać informacje o lukach w danych, jak określono dane zastępcze i o emisjach obliczonych na podstawie danych zastępczych. Proszę zauważyć, że szacowane emisje podane w tym miejscu NIE będą dodawane do emisji podanej w punkcie 5 i/lub 12 (jeżeli dotyczy), ale muszą być w nich uwzględnione.</v>
      </c>
      <c r="E163" s="1116"/>
      <c r="F163" s="1116"/>
      <c r="G163" s="1116"/>
      <c r="H163" s="1116"/>
      <c r="I163" s="1116"/>
      <c r="J163" s="1116"/>
      <c r="K163" s="1116"/>
    </row>
    <row r="164" spans="1:13" ht="5.0999999999999996" customHeight="1" x14ac:dyDescent="0.25">
      <c r="C164" s="86"/>
      <c r="D164" s="86"/>
      <c r="E164" s="86"/>
      <c r="F164" s="86"/>
      <c r="G164" s="86"/>
      <c r="H164" s="86"/>
      <c r="I164" s="86"/>
      <c r="J164" s="86"/>
      <c r="K164" s="86"/>
    </row>
    <row r="165" spans="1:13" s="70" customFormat="1" ht="12.75" customHeight="1" x14ac:dyDescent="0.25">
      <c r="A165" s="172"/>
      <c r="D165" s="1045" t="str">
        <f>Translations!$B$963</f>
        <v>Poniższa tabela powinna być wypełniona zgodnie z poniższymi informacjami:</v>
      </c>
      <c r="E165" s="1045"/>
      <c r="F165" s="1045"/>
      <c r="G165" s="1045"/>
      <c r="H165" s="1045"/>
      <c r="I165" s="1045"/>
      <c r="J165" s="1045"/>
      <c r="K165" s="1045"/>
      <c r="L165" s="104"/>
      <c r="M165" s="173"/>
    </row>
    <row r="166" spans="1:13" s="70" customFormat="1" ht="25.5" customHeight="1" x14ac:dyDescent="0.25">
      <c r="A166" s="172"/>
      <c r="D166" s="174" t="str">
        <f>Translations!$B$964</f>
        <v>Odniesienie</v>
      </c>
      <c r="E166" s="1065" t="str">
        <f>Translations!$B$965</f>
        <v>W tym miejscu należy określić luki w danych poprzez odniesienie się do samolotu, lotniska, numeru lot itp., dla których wystąpiły braki danych, i/lub daty początkowej i końcowej okresu, w którym braki danych miały miejsce.</v>
      </c>
      <c r="F166" s="1065"/>
      <c r="G166" s="1065"/>
      <c r="H166" s="1065"/>
      <c r="I166" s="1065"/>
      <c r="J166" s="1065"/>
      <c r="K166" s="1065"/>
      <c r="L166" s="104"/>
      <c r="M166" s="173"/>
    </row>
    <row r="167" spans="1:13" s="70" customFormat="1" ht="12.75" customHeight="1" x14ac:dyDescent="0.25">
      <c r="A167" s="172"/>
      <c r="D167" s="174" t="str">
        <f>Translations!$B$966</f>
        <v>Powód</v>
      </c>
      <c r="E167" s="1065" t="str">
        <f>Translations!$B$967</f>
        <v>Proszę opisać z jakiego powodu wystąpiły luki w danych.</v>
      </c>
      <c r="F167" s="1065"/>
      <c r="G167" s="1065"/>
      <c r="H167" s="1065"/>
      <c r="I167" s="1065"/>
      <c r="J167" s="1065"/>
      <c r="K167" s="1065"/>
      <c r="L167" s="104"/>
      <c r="M167" s="173"/>
    </row>
    <row r="168" spans="1:13" s="70" customFormat="1" ht="25.5" customHeight="1" x14ac:dyDescent="0.25">
      <c r="A168" s="172"/>
      <c r="D168" s="174" t="str">
        <f>Translations!$B$968</f>
        <v>Rodzaj</v>
      </c>
      <c r="E168" s="1065" t="str">
        <f>Translations!$B$969</f>
        <v>Proszę opisać rodzaj luki w danych, np.: "niedostępny przyrząd pomiarowy gęstości paliwa", "niedostępna informacja o tankowaniu", "brakujące dane dotyczące operacji lotniczych", itd.</v>
      </c>
      <c r="F168" s="1065"/>
      <c r="G168" s="1065"/>
      <c r="H168" s="1065"/>
      <c r="I168" s="1065"/>
      <c r="J168" s="1065"/>
      <c r="K168" s="1065"/>
      <c r="L168" s="104"/>
      <c r="M168" s="173"/>
    </row>
    <row r="169" spans="1:13" s="70" customFormat="1" ht="25.5" customHeight="1" x14ac:dyDescent="0.25">
      <c r="A169" s="172"/>
      <c r="D169" s="174" t="str">
        <f>Translations!$B$970</f>
        <v>Metoda zastępcza</v>
      </c>
      <c r="E169" s="1065" t="str">
        <f>Translations!$B$971</f>
        <v>Proszę wskazać metodą wykorzystywaną do określenia danych zastępczych poprzez odniesienie do procedury w planie monitorowania lub do narzędzia dla małych podmiotów.</v>
      </c>
      <c r="F169" s="1065"/>
      <c r="G169" s="1065"/>
      <c r="H169" s="1065"/>
      <c r="I169" s="1065"/>
      <c r="J169" s="1065"/>
      <c r="K169" s="1065"/>
      <c r="L169" s="104"/>
      <c r="M169" s="173"/>
    </row>
    <row r="170" spans="1:13" s="70" customFormat="1" ht="25.5" customHeight="1" x14ac:dyDescent="0.25">
      <c r="A170" s="172"/>
      <c r="D170" s="174" t="str">
        <f>Translations!$B$972</f>
        <v>Emisje</v>
      </c>
      <c r="E170" s="1065" t="str">
        <f>Translations!$B$1138</f>
        <v>Proszę podać tutaj wielkości emisji spowodowanych wystąpieniem luk w danych. Liczba ta musi być ZAWARTA w sekcji 5 i/lub sekcji 12, w zależności od typu.</v>
      </c>
      <c r="F170" s="1065"/>
      <c r="G170" s="1065"/>
      <c r="H170" s="1065"/>
      <c r="I170" s="1065"/>
      <c r="J170" s="1065"/>
      <c r="K170" s="1065"/>
      <c r="L170" s="104"/>
      <c r="M170" s="173"/>
    </row>
    <row r="171" spans="1:13" ht="5.0999999999999996" customHeight="1" x14ac:dyDescent="0.25">
      <c r="C171" s="86"/>
      <c r="D171" s="86"/>
      <c r="E171" s="86"/>
      <c r="F171" s="86"/>
      <c r="G171" s="86"/>
      <c r="H171" s="86"/>
      <c r="I171" s="86"/>
      <c r="J171" s="86"/>
      <c r="K171" s="86"/>
    </row>
    <row r="172" spans="1:13" ht="15" customHeight="1" x14ac:dyDescent="0.25">
      <c r="B172" s="631"/>
      <c r="C172" s="86"/>
      <c r="D172" s="1086" t="str">
        <f>Translations!$B$964</f>
        <v>Odniesienie</v>
      </c>
      <c r="E172" s="1087"/>
      <c r="F172" s="858" t="str">
        <f>Translations!$B$966</f>
        <v>Powód</v>
      </c>
      <c r="G172" s="1088" t="str">
        <f>Translations!$B$968</f>
        <v>Rodzaj</v>
      </c>
      <c r="H172" s="1089"/>
      <c r="I172" s="1088" t="str">
        <f>Translations!$B$970</f>
        <v>Metoda zastępcza</v>
      </c>
      <c r="J172" s="1089"/>
      <c r="K172" s="859" t="str">
        <f>Translations!$B$972</f>
        <v>Emisje</v>
      </c>
      <c r="L172" s="631"/>
    </row>
    <row r="173" spans="1:13" ht="15" customHeight="1" x14ac:dyDescent="0.25">
      <c r="B173" s="631"/>
      <c r="C173" s="86"/>
      <c r="D173" s="1053"/>
      <c r="E173" s="1054"/>
      <c r="F173" s="293"/>
      <c r="G173" s="1084"/>
      <c r="H173" s="1085"/>
      <c r="I173" s="1084"/>
      <c r="J173" s="1085"/>
      <c r="K173" s="225"/>
      <c r="L173" s="631"/>
    </row>
    <row r="174" spans="1:13" ht="15" customHeight="1" x14ac:dyDescent="0.25">
      <c r="B174" s="631"/>
      <c r="C174" s="86"/>
      <c r="D174" s="1053"/>
      <c r="E174" s="1054"/>
      <c r="F174" s="293"/>
      <c r="G174" s="1084"/>
      <c r="H174" s="1085"/>
      <c r="I174" s="1084"/>
      <c r="J174" s="1085"/>
      <c r="K174" s="225"/>
      <c r="L174" s="631"/>
    </row>
    <row r="175" spans="1:13" ht="15" customHeight="1" x14ac:dyDescent="0.25">
      <c r="B175" s="631"/>
      <c r="C175" s="86"/>
      <c r="D175" s="1053"/>
      <c r="E175" s="1054"/>
      <c r="F175" s="293"/>
      <c r="G175" s="1084"/>
      <c r="H175" s="1085"/>
      <c r="I175" s="1084"/>
      <c r="J175" s="1085"/>
      <c r="K175" s="225"/>
      <c r="L175" s="631"/>
    </row>
    <row r="176" spans="1:13" ht="15" customHeight="1" x14ac:dyDescent="0.25">
      <c r="B176" s="631"/>
      <c r="C176" s="86"/>
      <c r="D176" s="1053"/>
      <c r="E176" s="1054"/>
      <c r="F176" s="293"/>
      <c r="G176" s="1084"/>
      <c r="H176" s="1085"/>
      <c r="I176" s="1084"/>
      <c r="J176" s="1085"/>
      <c r="K176" s="225"/>
      <c r="L176" s="631"/>
    </row>
    <row r="177" spans="1:13" ht="15" customHeight="1" x14ac:dyDescent="0.25">
      <c r="B177" s="631"/>
      <c r="C177" s="86"/>
      <c r="D177" s="1053"/>
      <c r="E177" s="1054"/>
      <c r="F177" s="293"/>
      <c r="G177" s="1084"/>
      <c r="H177" s="1085"/>
      <c r="I177" s="1084"/>
      <c r="J177" s="1085"/>
      <c r="K177" s="225"/>
      <c r="L177" s="631"/>
    </row>
    <row r="178" spans="1:13" ht="15" customHeight="1" x14ac:dyDescent="0.25">
      <c r="B178" s="631"/>
      <c r="C178" s="86"/>
      <c r="D178" s="1053"/>
      <c r="E178" s="1054"/>
      <c r="F178" s="293"/>
      <c r="G178" s="1084"/>
      <c r="H178" s="1085"/>
      <c r="I178" s="1084"/>
      <c r="J178" s="1085"/>
      <c r="K178" s="225"/>
      <c r="L178" s="631"/>
    </row>
    <row r="179" spans="1:13" ht="15" customHeight="1" x14ac:dyDescent="0.25">
      <c r="B179" s="631"/>
      <c r="C179" s="86"/>
      <c r="D179" s="1053"/>
      <c r="E179" s="1054"/>
      <c r="F179" s="293"/>
      <c r="G179" s="1084"/>
      <c r="H179" s="1085"/>
      <c r="I179" s="1084"/>
      <c r="J179" s="1085"/>
      <c r="K179" s="225"/>
      <c r="L179" s="631"/>
    </row>
    <row r="180" spans="1:13" ht="15" customHeight="1" x14ac:dyDescent="0.25">
      <c r="B180" s="631"/>
      <c r="C180" s="86"/>
      <c r="D180" s="1053"/>
      <c r="E180" s="1054"/>
      <c r="F180" s="293"/>
      <c r="G180" s="1084"/>
      <c r="H180" s="1085"/>
      <c r="I180" s="1084"/>
      <c r="J180" s="1085"/>
      <c r="K180" s="225"/>
      <c r="L180" s="631"/>
    </row>
    <row r="181" spans="1:13" ht="15" customHeight="1" x14ac:dyDescent="0.25">
      <c r="B181" s="631"/>
      <c r="C181" s="86"/>
      <c r="D181" s="1053"/>
      <c r="E181" s="1054"/>
      <c r="F181" s="293"/>
      <c r="G181" s="1084"/>
      <c r="H181" s="1085"/>
      <c r="I181" s="1084"/>
      <c r="J181" s="1085"/>
      <c r="K181" s="225"/>
      <c r="L181" s="631"/>
    </row>
    <row r="182" spans="1:13" ht="15" customHeight="1" x14ac:dyDescent="0.25">
      <c r="B182" s="631"/>
      <c r="C182" s="86"/>
      <c r="D182" s="1053"/>
      <c r="E182" s="1054"/>
      <c r="F182" s="293"/>
      <c r="G182" s="1084"/>
      <c r="H182" s="1085"/>
      <c r="I182" s="1084"/>
      <c r="J182" s="1085"/>
      <c r="K182" s="225"/>
      <c r="L182" s="631"/>
    </row>
    <row r="183" spans="1:13" ht="15" customHeight="1" x14ac:dyDescent="0.25">
      <c r="B183" s="631"/>
      <c r="C183" s="86"/>
      <c r="D183" s="1053"/>
      <c r="E183" s="1054"/>
      <c r="F183" s="293"/>
      <c r="G183" s="1084"/>
      <c r="H183" s="1085"/>
      <c r="I183" s="1084"/>
      <c r="J183" s="1085"/>
      <c r="K183" s="225"/>
      <c r="L183" s="631"/>
    </row>
    <row r="184" spans="1:13" ht="15" customHeight="1" x14ac:dyDescent="0.25">
      <c r="B184" s="631"/>
      <c r="C184" s="86"/>
      <c r="D184" s="1081" t="s">
        <v>2072</v>
      </c>
      <c r="E184" s="1082"/>
      <c r="F184" s="832" t="s">
        <v>2072</v>
      </c>
      <c r="G184" s="1081" t="s">
        <v>2072</v>
      </c>
      <c r="H184" s="1083"/>
      <c r="I184" s="1081" t="s">
        <v>2072</v>
      </c>
      <c r="J184" s="1083"/>
      <c r="K184" s="860" t="s">
        <v>2072</v>
      </c>
      <c r="L184" s="631"/>
    </row>
    <row r="185" spans="1:13" s="70" customFormat="1" ht="12.75" customHeight="1" x14ac:dyDescent="0.25">
      <c r="A185" s="172"/>
      <c r="B185" s="631"/>
      <c r="D185" s="1045" t="str">
        <f>Translations!$B$1139</f>
        <v>W razie potrzeby należy dodać dodatkowe wiersze powyżej oznaczenia "koniec". Najlepiej zrobić to poprzez wstawienie skopiowanego wiersza.</v>
      </c>
      <c r="E185" s="1045"/>
      <c r="F185" s="1045"/>
      <c r="G185" s="1045"/>
      <c r="H185" s="1045"/>
      <c r="I185" s="1045"/>
      <c r="J185" s="1045"/>
      <c r="K185" s="1045"/>
      <c r="L185" s="631"/>
      <c r="M185" s="173"/>
    </row>
    <row r="186" spans="1:13" s="392" customFormat="1" ht="12.75" customHeight="1" x14ac:dyDescent="0.25">
      <c r="A186" s="172"/>
      <c r="B186" s="631"/>
      <c r="D186" s="482"/>
      <c r="E186" s="391"/>
      <c r="F186" s="391"/>
      <c r="G186" s="391"/>
      <c r="H186" s="391"/>
      <c r="I186" s="391"/>
      <c r="J186" s="391"/>
      <c r="K186" s="391"/>
      <c r="L186" s="631"/>
      <c r="M186" s="173"/>
    </row>
    <row r="187" spans="1:13" s="392" customFormat="1" ht="25.5" customHeight="1" x14ac:dyDescent="0.25">
      <c r="A187" s="172"/>
      <c r="B187" s="631"/>
      <c r="C187" s="143" t="s">
        <v>247</v>
      </c>
      <c r="D187" s="1017" t="str">
        <f>Translations!$B$1276</f>
        <v>Odsetek lotów objętych systemem EU/CH ETS, dla których wystąpiły luki w danych (zaokrąglone do najbliższego 0,1%)</v>
      </c>
      <c r="E187" s="1055"/>
      <c r="F187" s="1055"/>
      <c r="G187" s="1055"/>
      <c r="H187" s="1055"/>
      <c r="I187" s="1055"/>
      <c r="J187" s="1055"/>
      <c r="K187" s="446"/>
      <c r="L187" s="631"/>
      <c r="M187" s="173"/>
    </row>
    <row r="188" spans="1:13" s="392" customFormat="1" ht="12.75" customHeight="1" x14ac:dyDescent="0.25">
      <c r="A188" s="172"/>
      <c r="D188" s="391"/>
      <c r="E188" s="391"/>
      <c r="F188" s="391"/>
      <c r="G188" s="391"/>
      <c r="H188" s="391"/>
      <c r="I188" s="391"/>
      <c r="J188" s="391"/>
      <c r="K188" s="391"/>
      <c r="L188" s="104"/>
      <c r="M188" s="173"/>
    </row>
    <row r="189" spans="1:13" s="392" customFormat="1" ht="4.95" customHeight="1" x14ac:dyDescent="0.25">
      <c r="A189" s="172"/>
      <c r="B189" s="447"/>
      <c r="C189" s="447"/>
      <c r="D189" s="448"/>
      <c r="E189" s="449"/>
      <c r="F189" s="449"/>
      <c r="G189" s="449"/>
      <c r="H189" s="449"/>
      <c r="I189" s="449"/>
      <c r="J189" s="449"/>
      <c r="K189" s="449"/>
      <c r="L189" s="448"/>
      <c r="M189" s="173"/>
    </row>
    <row r="190" spans="1:13" s="392" customFormat="1" ht="25.5" customHeight="1" x14ac:dyDescent="0.25">
      <c r="A190" s="172"/>
      <c r="B190" s="447"/>
      <c r="C190" s="143" t="s">
        <v>283</v>
      </c>
      <c r="D190" s="1017" t="str">
        <f>Translations!$B$1141</f>
        <v>Odsetek międzynarodowych lotów (CORSIA), dla których wystąpiły luki w danych (zaokrąglone do najbliższego 0,1%)</v>
      </c>
      <c r="E190" s="1055"/>
      <c r="F190" s="1055"/>
      <c r="G190" s="1055"/>
      <c r="H190" s="1055"/>
      <c r="I190" s="1055"/>
      <c r="J190" s="1055"/>
      <c r="K190" s="446"/>
      <c r="L190" s="448"/>
      <c r="M190" s="173"/>
    </row>
    <row r="191" spans="1:13" s="392" customFormat="1" ht="25.95" customHeight="1" x14ac:dyDescent="0.25">
      <c r="A191" s="172"/>
      <c r="B191" s="447"/>
      <c r="D191" s="1051" t="str">
        <f>Translations!$B$1277</f>
        <v>Uwaga: W przypadku niejasności w tabeli powyżej, czy luki w danych mają zastosowanie do systemu EU ETS, CH ETS lub do mechanizmu CORSIA, czy też więcej niż jednego zestawu danych, proszę dodać odpowiednią informację w tabeli, np. poprzez uściślenie tego w kolumnie "Rodzaj".</v>
      </c>
      <c r="E191" s="976"/>
      <c r="F191" s="976"/>
      <c r="G191" s="976"/>
      <c r="H191" s="976"/>
      <c r="I191" s="976"/>
      <c r="J191" s="976"/>
      <c r="K191" s="976"/>
      <c r="L191" s="448"/>
      <c r="M191" s="173"/>
    </row>
    <row r="192" spans="1:13" s="392" customFormat="1" ht="4.95" customHeight="1" x14ac:dyDescent="0.25">
      <c r="A192" s="172"/>
      <c r="B192" s="447"/>
      <c r="C192" s="447"/>
      <c r="D192" s="448"/>
      <c r="E192" s="449"/>
      <c r="F192" s="449"/>
      <c r="G192" s="449"/>
      <c r="H192" s="449"/>
      <c r="I192" s="449"/>
      <c r="J192" s="449"/>
      <c r="K192" s="449"/>
      <c r="L192" s="448"/>
      <c r="M192" s="173"/>
    </row>
    <row r="193" spans="1:13" s="392" customFormat="1" ht="12.75" customHeight="1" x14ac:dyDescent="0.25">
      <c r="A193" s="172"/>
      <c r="D193" s="391"/>
      <c r="E193" s="391"/>
      <c r="F193" s="391"/>
      <c r="G193" s="391"/>
      <c r="H193" s="391"/>
      <c r="I193" s="391"/>
      <c r="J193" s="391"/>
      <c r="K193" s="391"/>
      <c r="L193" s="104"/>
      <c r="M193" s="173"/>
    </row>
    <row r="195" spans="1:13" x14ac:dyDescent="0.25">
      <c r="C195" s="148"/>
      <c r="D195" s="1038" t="str">
        <f>Translations!$B$974</f>
        <v>&lt;&lt;&lt; Proszę kliknąć tutaj, aby przejść do części 8 „Szczegółowe dane dotyczące emisji” &gt;&gt;&gt;</v>
      </c>
      <c r="E195" s="1038"/>
      <c r="F195" s="1038"/>
      <c r="G195" s="1038"/>
      <c r="H195" s="1038"/>
      <c r="I195" s="1038"/>
      <c r="J195" s="148"/>
      <c r="K195" s="148"/>
    </row>
  </sheetData>
  <sheetProtection sheet="1" objects="1" scenarios="1" formatCells="0" formatColumns="0" formatRows="0"/>
  <mergeCells count="194">
    <mergeCell ref="D165:K165"/>
    <mergeCell ref="D162:K162"/>
    <mergeCell ref="D163:K163"/>
    <mergeCell ref="D130:K130"/>
    <mergeCell ref="D138:K138"/>
    <mergeCell ref="H136:K136"/>
    <mergeCell ref="D142:K142"/>
    <mergeCell ref="D161:K161"/>
    <mergeCell ref="D131:K131"/>
    <mergeCell ref="D151:K151"/>
    <mergeCell ref="D153:J153"/>
    <mergeCell ref="J141:K141"/>
    <mergeCell ref="D143:K143"/>
    <mergeCell ref="D144:K144"/>
    <mergeCell ref="J146:K146"/>
    <mergeCell ref="J148:K148"/>
    <mergeCell ref="D93:H93"/>
    <mergeCell ref="D32:K32"/>
    <mergeCell ref="E28:K28"/>
    <mergeCell ref="E29:K29"/>
    <mergeCell ref="E30:K30"/>
    <mergeCell ref="E31:K31"/>
    <mergeCell ref="E42:G42"/>
    <mergeCell ref="E43:G43"/>
    <mergeCell ref="E44:G44"/>
    <mergeCell ref="E76:F76"/>
    <mergeCell ref="E77:F77"/>
    <mergeCell ref="E78:F78"/>
    <mergeCell ref="E79:F79"/>
    <mergeCell ref="E39:G39"/>
    <mergeCell ref="G60:H60"/>
    <mergeCell ref="G61:H61"/>
    <mergeCell ref="D61:E61"/>
    <mergeCell ref="G53:H53"/>
    <mergeCell ref="G54:H54"/>
    <mergeCell ref="D57:E57"/>
    <mergeCell ref="D58:E58"/>
    <mergeCell ref="D59:E59"/>
    <mergeCell ref="D60:E60"/>
    <mergeCell ref="G55:H55"/>
    <mergeCell ref="D16:K16"/>
    <mergeCell ref="D17:K17"/>
    <mergeCell ref="E74:F74"/>
    <mergeCell ref="E75:F75"/>
    <mergeCell ref="E34:G34"/>
    <mergeCell ref="E35:G35"/>
    <mergeCell ref="E36:G36"/>
    <mergeCell ref="E37:G37"/>
    <mergeCell ref="D21:J21"/>
    <mergeCell ref="D27:K27"/>
    <mergeCell ref="E38:G38"/>
    <mergeCell ref="D20:K20"/>
    <mergeCell ref="D52:K52"/>
    <mergeCell ref="I53:J53"/>
    <mergeCell ref="I54:J54"/>
    <mergeCell ref="I55:J55"/>
    <mergeCell ref="I56:J56"/>
    <mergeCell ref="I57:J57"/>
    <mergeCell ref="I58:J58"/>
    <mergeCell ref="I59:J59"/>
    <mergeCell ref="I60:J60"/>
    <mergeCell ref="I61:J61"/>
    <mergeCell ref="D55:E55"/>
    <mergeCell ref="D56:E56"/>
    <mergeCell ref="C3:K3"/>
    <mergeCell ref="I9:K9"/>
    <mergeCell ref="D14:K14"/>
    <mergeCell ref="D15:K15"/>
    <mergeCell ref="D5:K5"/>
    <mergeCell ref="D7:H7"/>
    <mergeCell ref="D9:H9"/>
    <mergeCell ref="I12:K12"/>
    <mergeCell ref="D11:K11"/>
    <mergeCell ref="I7:K7"/>
    <mergeCell ref="D6:K6"/>
    <mergeCell ref="E167:K167"/>
    <mergeCell ref="G177:H177"/>
    <mergeCell ref="I177:J177"/>
    <mergeCell ref="I178:J178"/>
    <mergeCell ref="G179:H179"/>
    <mergeCell ref="G174:H174"/>
    <mergeCell ref="I174:J174"/>
    <mergeCell ref="G173:H173"/>
    <mergeCell ref="I173:J173"/>
    <mergeCell ref="D172:E172"/>
    <mergeCell ref="D173:E173"/>
    <mergeCell ref="E168:K168"/>
    <mergeCell ref="E169:K169"/>
    <mergeCell ref="E170:K170"/>
    <mergeCell ref="G172:H172"/>
    <mergeCell ref="I172:J172"/>
    <mergeCell ref="D174:E174"/>
    <mergeCell ref="D175:E175"/>
    <mergeCell ref="D176:E176"/>
    <mergeCell ref="G175:H175"/>
    <mergeCell ref="I175:J175"/>
    <mergeCell ref="G176:H176"/>
    <mergeCell ref="I176:J176"/>
    <mergeCell ref="D53:E53"/>
    <mergeCell ref="D54:E54"/>
    <mergeCell ref="D98:K98"/>
    <mergeCell ref="D191:K191"/>
    <mergeCell ref="D187:J187"/>
    <mergeCell ref="D183:E183"/>
    <mergeCell ref="D184:E184"/>
    <mergeCell ref="G184:H184"/>
    <mergeCell ref="G178:H178"/>
    <mergeCell ref="I184:J184"/>
    <mergeCell ref="D185:K185"/>
    <mergeCell ref="G182:H182"/>
    <mergeCell ref="I182:J182"/>
    <mergeCell ref="G183:H183"/>
    <mergeCell ref="I183:J183"/>
    <mergeCell ref="D190:J190"/>
    <mergeCell ref="G181:H181"/>
    <mergeCell ref="I181:J181"/>
    <mergeCell ref="D181:E181"/>
    <mergeCell ref="D182:E182"/>
    <mergeCell ref="I179:J179"/>
    <mergeCell ref="G180:H180"/>
    <mergeCell ref="I180:J180"/>
    <mergeCell ref="E166:K166"/>
    <mergeCell ref="E103:F103"/>
    <mergeCell ref="E104:F104"/>
    <mergeCell ref="E105:F105"/>
    <mergeCell ref="D125:K125"/>
    <mergeCell ref="E40:G40"/>
    <mergeCell ref="E41:G41"/>
    <mergeCell ref="D48:K48"/>
    <mergeCell ref="G62:H62"/>
    <mergeCell ref="G63:H63"/>
    <mergeCell ref="I62:J62"/>
    <mergeCell ref="I63:J63"/>
    <mergeCell ref="D62:E62"/>
    <mergeCell ref="D63:E63"/>
    <mergeCell ref="D91:K91"/>
    <mergeCell ref="D90:H90"/>
    <mergeCell ref="D88:K88"/>
    <mergeCell ref="E86:F86"/>
    <mergeCell ref="E87:F87"/>
    <mergeCell ref="G58:H58"/>
    <mergeCell ref="G59:H59"/>
    <mergeCell ref="E72:K72"/>
    <mergeCell ref="E71:K71"/>
    <mergeCell ref="D51:K51"/>
    <mergeCell ref="D64:K64"/>
    <mergeCell ref="E106:F106"/>
    <mergeCell ref="E107:F107"/>
    <mergeCell ref="D22:J22"/>
    <mergeCell ref="D23:J23"/>
    <mergeCell ref="D24:J24"/>
    <mergeCell ref="E45:G45"/>
    <mergeCell ref="E46:G46"/>
    <mergeCell ref="E47:G47"/>
    <mergeCell ref="E83:F83"/>
    <mergeCell ref="E84:F84"/>
    <mergeCell ref="E80:F80"/>
    <mergeCell ref="E81:F81"/>
    <mergeCell ref="E82:F82"/>
    <mergeCell ref="E85:F85"/>
    <mergeCell ref="D67:K67"/>
    <mergeCell ref="E68:K68"/>
    <mergeCell ref="E69:K69"/>
    <mergeCell ref="E70:K70"/>
    <mergeCell ref="G56:H56"/>
    <mergeCell ref="G57:H57"/>
    <mergeCell ref="D94:H94"/>
    <mergeCell ref="E100:F100"/>
    <mergeCell ref="E101:F101"/>
    <mergeCell ref="E102:F102"/>
    <mergeCell ref="D195:I195"/>
    <mergeCell ref="D119:H119"/>
    <mergeCell ref="D120:H120"/>
    <mergeCell ref="D124:K124"/>
    <mergeCell ref="D160:K160"/>
    <mergeCell ref="E108:F108"/>
    <mergeCell ref="E109:F109"/>
    <mergeCell ref="E110:F110"/>
    <mergeCell ref="E111:F111"/>
    <mergeCell ref="E112:F112"/>
    <mergeCell ref="E113:F113"/>
    <mergeCell ref="D114:K114"/>
    <mergeCell ref="D116:H116"/>
    <mergeCell ref="D117:K117"/>
    <mergeCell ref="I128:K128"/>
    <mergeCell ref="D126:K126"/>
    <mergeCell ref="D127:K127"/>
    <mergeCell ref="D139:G139"/>
    <mergeCell ref="D177:E177"/>
    <mergeCell ref="D178:E178"/>
    <mergeCell ref="D179:E179"/>
    <mergeCell ref="D180:E180"/>
    <mergeCell ref="D155:J155"/>
    <mergeCell ref="D156:K156"/>
  </mergeCells>
  <conditionalFormatting sqref="D130:K131 D147:K147 E148:I148 D146:J146">
    <cfRule type="expression" dxfId="369" priority="45" stopIfTrue="1">
      <formula>($M$128=TRUE)</formula>
    </cfRule>
  </conditionalFormatting>
  <conditionalFormatting sqref="G133:G135">
    <cfRule type="expression" dxfId="368" priority="46" stopIfTrue="1">
      <formula>($M$128=TRUE)</formula>
    </cfRule>
  </conditionalFormatting>
  <conditionalFormatting sqref="D14:K14">
    <cfRule type="expression" dxfId="367" priority="78" stopIfTrue="1">
      <formula>($M$12=TRUE)</formula>
    </cfRule>
  </conditionalFormatting>
  <conditionalFormatting sqref="D15:K15">
    <cfRule type="expression" dxfId="366" priority="79" stopIfTrue="1">
      <formula>($M$12=TRUE)</formula>
    </cfRule>
  </conditionalFormatting>
  <conditionalFormatting sqref="D16:K17">
    <cfRule type="expression" dxfId="365" priority="41" stopIfTrue="1">
      <formula>($M$12=TRUE)</formula>
    </cfRule>
  </conditionalFormatting>
  <conditionalFormatting sqref="D126:K126 D127">
    <cfRule type="expression" dxfId="364" priority="40" stopIfTrue="1">
      <formula>($M$128=TRUE)</formula>
    </cfRule>
  </conditionalFormatting>
  <conditionalFormatting sqref="D142:K142">
    <cfRule type="expression" dxfId="363" priority="39" stopIfTrue="1">
      <formula>($M$128=TRUE)</formula>
    </cfRule>
  </conditionalFormatting>
  <conditionalFormatting sqref="D143:K143">
    <cfRule type="expression" dxfId="362" priority="38" stopIfTrue="1">
      <formula>($M$128=TRUE)</formula>
    </cfRule>
  </conditionalFormatting>
  <conditionalFormatting sqref="D144:K145">
    <cfRule type="expression" dxfId="361" priority="37" stopIfTrue="1">
      <formula>($M$128=TRUE)</formula>
    </cfRule>
  </conditionalFormatting>
  <conditionalFormatting sqref="B150:L150 B151:D151 L151 B152:L152 B154:L154 B153:D153 K153:L153 B155 B156:D156 L155:L156">
    <cfRule type="expression" dxfId="360" priority="36">
      <formula>CONTR_CORSIAapplied=FALSE</formula>
    </cfRule>
  </conditionalFormatting>
  <conditionalFormatting sqref="B157:L157">
    <cfRule type="expression" dxfId="359" priority="35">
      <formula>CONTR_CORSIAapplied=FALSE</formula>
    </cfRule>
  </conditionalFormatting>
  <conditionalFormatting sqref="C155:D155 K155">
    <cfRule type="expression" dxfId="358" priority="34">
      <formula>CONTR_CORSIAapplied=FALSE</formula>
    </cfRule>
  </conditionalFormatting>
  <conditionalFormatting sqref="B189:L192">
    <cfRule type="expression" dxfId="357" priority="32">
      <formula>CONTR_CORSIAapplied=FALSE</formula>
    </cfRule>
  </conditionalFormatting>
  <conditionalFormatting sqref="B64:L94 I53:I62 C53:D62 F53:G62 C147:K147 B21:J21 L21 K24 B19:L20 B96:L120 B25:L49 L53:L63">
    <cfRule type="expression" dxfId="356" priority="30">
      <formula>CONTR_onlyCORSIA=TRUE</formula>
    </cfRule>
  </conditionalFormatting>
  <conditionalFormatting sqref="C125:K126 B149:L149 E148:I148 D146:J146 B124:C124 L124 C127:D127 C140:K145 C139:D139 H139:K139 C128:K138">
    <cfRule type="expression" dxfId="355" priority="29">
      <formula>CONTR_onlyCORSIA=TRUE</formula>
    </cfRule>
  </conditionalFormatting>
  <conditionalFormatting sqref="B188:L188 C186:K187">
    <cfRule type="expression" dxfId="354" priority="28">
      <formula>CONTR_onlyCORSIA=TRUE</formula>
    </cfRule>
  </conditionalFormatting>
  <conditionalFormatting sqref="B50:B51 L50:L51">
    <cfRule type="expression" dxfId="353" priority="27">
      <formula>CONTR_onlyCORSIA=TRUE</formula>
    </cfRule>
  </conditionalFormatting>
  <conditionalFormatting sqref="C50:K51">
    <cfRule type="expression" dxfId="352" priority="26">
      <formula>CONTR_onlyCORSIA=TRUE</formula>
    </cfRule>
  </conditionalFormatting>
  <conditionalFormatting sqref="K53:K62">
    <cfRule type="expression" dxfId="351" priority="24">
      <formula>CONTR_onlyCORSIA=TRUE</formula>
    </cfRule>
  </conditionalFormatting>
  <conditionalFormatting sqref="B52 L52">
    <cfRule type="expression" dxfId="350" priority="23">
      <formula>CONTR_onlyCORSIA=TRUE</formula>
    </cfRule>
  </conditionalFormatting>
  <conditionalFormatting sqref="C52:K52">
    <cfRule type="expression" dxfId="349" priority="22">
      <formula>CONTR_onlyCORSIA=TRUE</formula>
    </cfRule>
  </conditionalFormatting>
  <conditionalFormatting sqref="C146">
    <cfRule type="expression" dxfId="348" priority="21">
      <formula>CONTR_CORSIAapplied=FALSE</formula>
    </cfRule>
  </conditionalFormatting>
  <conditionalFormatting sqref="D148">
    <cfRule type="expression" dxfId="347" priority="20" stopIfTrue="1">
      <formula>($M$128=TRUE)</formula>
    </cfRule>
  </conditionalFormatting>
  <conditionalFormatting sqref="D148">
    <cfRule type="expression" dxfId="346" priority="19">
      <formula>CONTR_onlyCORSIA=TRUE</formula>
    </cfRule>
  </conditionalFormatting>
  <conditionalFormatting sqref="C148">
    <cfRule type="expression" dxfId="345" priority="18">
      <formula>CONTR_CORSIAapplied=FALSE</formula>
    </cfRule>
  </conditionalFormatting>
  <conditionalFormatting sqref="J148">
    <cfRule type="expression" dxfId="344" priority="17" stopIfTrue="1">
      <formula>($M$128=TRUE)</formula>
    </cfRule>
  </conditionalFormatting>
  <conditionalFormatting sqref="J148">
    <cfRule type="expression" dxfId="343" priority="16">
      <formula>CONTR_onlyCORSIA=TRUE</formula>
    </cfRule>
  </conditionalFormatting>
  <conditionalFormatting sqref="C63">
    <cfRule type="expression" dxfId="342" priority="15">
      <formula>CONTR_onlyCORSIA=TRUE</formula>
    </cfRule>
  </conditionalFormatting>
  <conditionalFormatting sqref="I63 D63 F63:G63">
    <cfRule type="expression" dxfId="341" priority="14">
      <formula>CONTR_onlyCORSIA=TRUE</formula>
    </cfRule>
  </conditionalFormatting>
  <conditionalFormatting sqref="K63">
    <cfRule type="expression" dxfId="340" priority="13">
      <formula>CONTR_onlyCORSIA=TRUE</formula>
    </cfRule>
  </conditionalFormatting>
  <conditionalFormatting sqref="D6:K6">
    <cfRule type="expression" dxfId="339" priority="12">
      <formula>CONTR_onlyCORSIA=TRUE</formula>
    </cfRule>
  </conditionalFormatting>
  <conditionalFormatting sqref="B22:L23 B24:J24 L24">
    <cfRule type="expression" dxfId="338" priority="11">
      <formula>CONTR_onlyCORSIA=TRUE</formula>
    </cfRule>
  </conditionalFormatting>
  <conditionalFormatting sqref="B53:B63">
    <cfRule type="expression" dxfId="337" priority="10">
      <formula>CONTR_onlyCORSIA=TRUE</formula>
    </cfRule>
  </conditionalFormatting>
  <conditionalFormatting sqref="B122:L122">
    <cfRule type="expression" dxfId="336" priority="9">
      <formula>CONTR_onlyCORSIA=TRUE</formula>
    </cfRule>
  </conditionalFormatting>
  <conditionalFormatting sqref="B95:L95">
    <cfRule type="expression" dxfId="335" priority="8">
      <formula>CONTR_onlyCORSIA=TRUE</formula>
    </cfRule>
  </conditionalFormatting>
  <conditionalFormatting sqref="B121:L121">
    <cfRule type="expression" dxfId="334" priority="7">
      <formula>CONTR_onlyCORSIA=TRUE</formula>
    </cfRule>
  </conditionalFormatting>
  <conditionalFormatting sqref="D124:K124">
    <cfRule type="expression" dxfId="333" priority="6">
      <formula>CONTR_onlyCORSIA=TRUE</formula>
    </cfRule>
  </conditionalFormatting>
  <conditionalFormatting sqref="D160:K160">
    <cfRule type="expression" dxfId="332" priority="5">
      <formula>CONTR_onlyCORSIA=TRUE</formula>
    </cfRule>
  </conditionalFormatting>
  <conditionalFormatting sqref="B125:B148">
    <cfRule type="expression" dxfId="331" priority="4">
      <formula>CONTR_onlyCORSIA=TRUE</formula>
    </cfRule>
  </conditionalFormatting>
  <conditionalFormatting sqref="L125:L148">
    <cfRule type="expression" dxfId="330" priority="3">
      <formula>CONTR_onlyCORSIA=TRUE</formula>
    </cfRule>
  </conditionalFormatting>
  <conditionalFormatting sqref="B172:B187">
    <cfRule type="expression" dxfId="329" priority="2">
      <formula>CONTR_onlyCORSIA=TRUE</formula>
    </cfRule>
  </conditionalFormatting>
  <conditionalFormatting sqref="L172:L187">
    <cfRule type="expression" dxfId="328" priority="1">
      <formula>CONTR_onlyCORSIA=TRUE</formula>
    </cfRule>
  </conditionalFormatting>
  <dataValidations count="3">
    <dataValidation type="list" allowBlank="1" showInputMessage="1" showErrorMessage="1" sqref="I12:K12 I128:K128 K153 K155">
      <formula1>TrueFalse</formula1>
    </dataValidation>
    <dataValidation type="list" allowBlank="1" showInputMessage="1" showErrorMessage="1" sqref="F54:F62">
      <formula1>CORSIA_FuelsList</formula1>
    </dataValidation>
    <dataValidation type="list" allowBlank="1" showInputMessage="1" showErrorMessage="1" sqref="J146:K146">
      <formula1>CommissionApprovedTools</formula1>
    </dataValidation>
  </dataValidations>
  <hyperlinks>
    <hyperlink ref="D195:H195" location="'Emissions Data'!A1" display="&lt;&lt;&lt; Click here to proceed to section 9 &quot;Detailed emission data&quot; &gt;&gt;&gt;"/>
    <hyperlink ref="D195:I195" location="'Dane emisyjne'!A1" display="'Dane emisyjne'!A1"/>
  </hyperlinks>
  <pageMargins left="0.78740157480314965" right="0.78740157480314965" top="0.78740157480314965" bottom="0.78740157480314965" header="0.39370078740157483" footer="0.39370078740157483"/>
  <pageSetup paperSize="9" scale="76" fitToHeight="0" orientation="portrait" r:id="rId1"/>
  <headerFooter alignWithMargins="0">
    <oddFooter>&amp;L&amp;F&amp;C&amp;A&amp;R&amp;P / &amp;N</oddFooter>
  </headerFooter>
  <rowBreaks count="3" manualBreakCount="3">
    <brk id="52" min="1" max="11" man="1"/>
    <brk id="110" min="1" max="11" man="1"/>
    <brk id="165"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2:M182"/>
  <sheetViews>
    <sheetView showGridLines="0" view="pageBreakPreview" zoomScale="130" zoomScaleNormal="115" zoomScaleSheetLayoutView="130" zoomScalePageLayoutView="25" workbookViewId="0">
      <selection activeCell="C65" sqref="C65"/>
    </sheetView>
  </sheetViews>
  <sheetFormatPr defaultColWidth="11.44140625" defaultRowHeight="13.2" x14ac:dyDescent="0.25"/>
  <cols>
    <col min="1" max="1" width="3.109375" style="185" customWidth="1"/>
    <col min="2" max="2" width="5.33203125" style="185" customWidth="1"/>
    <col min="3" max="4" width="16.6640625" style="185" customWidth="1"/>
    <col min="5" max="10" width="12.6640625" style="185" customWidth="1"/>
    <col min="11" max="11" width="11.44140625" style="185"/>
    <col min="12" max="12" width="3.109375" style="185" customWidth="1"/>
    <col min="13" max="13" width="11.44140625" style="185" customWidth="1"/>
    <col min="14" max="16384" width="11.44140625" style="185"/>
  </cols>
  <sheetData>
    <row r="2" spans="1:13" ht="23.25" customHeight="1" x14ac:dyDescent="0.25">
      <c r="B2" s="184" t="str">
        <f>Translations!$B$1143</f>
        <v>DANE DOTYCZĄCE EMISJI WEDŁUG KRAJU I PALIWA - SYSTEM EU ETS</v>
      </c>
      <c r="C2" s="184"/>
      <c r="D2" s="184"/>
      <c r="E2" s="184"/>
      <c r="F2" s="184"/>
      <c r="G2" s="184"/>
      <c r="H2" s="184"/>
      <c r="I2" s="184"/>
    </row>
    <row r="4" spans="1:13" ht="15.6" x14ac:dyDescent="0.25">
      <c r="B4" s="224" t="s">
        <v>1587</v>
      </c>
      <c r="C4" s="186" t="str">
        <f>Translations!$B$1039</f>
        <v>Szczegółowe dane dotyczące emisji - EU ETS</v>
      </c>
      <c r="D4" s="186"/>
      <c r="E4" s="186"/>
      <c r="F4" s="186"/>
      <c r="G4" s="186"/>
      <c r="H4" s="186"/>
      <c r="I4" s="186"/>
      <c r="J4" s="186"/>
      <c r="K4" s="186"/>
    </row>
    <row r="6" spans="1:13" ht="28.5" customHeight="1" x14ac:dyDescent="0.25">
      <c r="B6" s="187" t="s">
        <v>244</v>
      </c>
      <c r="C6" s="1132" t="str">
        <f>Translations!$B$976</f>
        <v>Poniższa tabela jest używana wyłącznie do celów kontroli. Należy upewnić się, że wartości ogółem są zgodne z wynikami w części 5(c). Poniższe części od (b) do (c) należy wypełnić nie naliczając podwójnie emisji.</v>
      </c>
      <c r="D6" s="1019"/>
      <c r="E6" s="1019"/>
      <c r="F6" s="1019"/>
      <c r="G6" s="1019"/>
      <c r="H6" s="1019"/>
      <c r="I6" s="1019"/>
      <c r="J6" s="1019"/>
      <c r="K6" s="976"/>
    </row>
    <row r="7" spans="1:13" ht="55.5" customHeight="1" x14ac:dyDescent="0.25">
      <c r="B7" s="187"/>
      <c r="C7" s="1132" t="str">
        <f>Translations!$B$977</f>
        <v>Uwaga: Można dodać więcej kolumn, jeżeli wykorzystywana jest większa liczba rodzajów paliw, oraz wierszy, jeżeli konieczne jest wprowadzenie większej liczby par krajów. Jeżeli zostaną dodane dodatkowe komórki lub zostaną skopiowane i wklejone dane z innego programu bądź arkusza kalkulacyjnego, należy dodać odpowiednie formuły obliczeniowe i sprawdzić prawidłowość istniejących formuł. Sprawdzenie prawidłowości obliczeń stanowi w pełni odpowiedzialność operatora statków powietrznych.</v>
      </c>
      <c r="D7" s="1133"/>
      <c r="E7" s="1133"/>
      <c r="F7" s="1133"/>
      <c r="G7" s="1133"/>
      <c r="H7" s="1133"/>
      <c r="I7" s="1133"/>
      <c r="J7" s="1133"/>
      <c r="K7" s="976"/>
    </row>
    <row r="8" spans="1:13" ht="25.5" customHeight="1" x14ac:dyDescent="0.25">
      <c r="B8" s="187"/>
      <c r="C8" s="1132" t="str">
        <f>Translations!$B$978</f>
        <v>Uwaga: W tej części określa się wyłącznie emisje pochodzące z paliw kopalnych. Uwzględniają one również emisje z biomasy, dla której nie udowodniono spełniania kryteriów zrównoważonego rozwoju.</v>
      </c>
      <c r="D8" s="1133"/>
      <c r="E8" s="1133"/>
      <c r="F8" s="1133"/>
      <c r="G8" s="1133"/>
      <c r="H8" s="1133"/>
      <c r="I8" s="1133"/>
      <c r="J8" s="1133"/>
      <c r="K8" s="976"/>
    </row>
    <row r="9" spans="1:13" ht="13.8" thickBot="1" x14ac:dyDescent="0.3"/>
    <row r="10" spans="1:13" x14ac:dyDescent="0.25">
      <c r="C10" s="188"/>
      <c r="D10" s="189"/>
      <c r="E10" s="1134" t="str">
        <f>Translations!$B$979</f>
        <v>Emisje z każdego paliwa [t CO2]</v>
      </c>
      <c r="F10" s="1135"/>
      <c r="G10" s="1135"/>
      <c r="H10" s="1135"/>
      <c r="I10" s="1135"/>
      <c r="J10" s="1136" t="str">
        <f>Translations!$B$980</f>
        <v>OGÓŁEM 
[t CO2]</v>
      </c>
      <c r="K10" s="1138" t="str">
        <f>Translations!$B$1026</f>
        <v>Całkowita liczba lotów</v>
      </c>
      <c r="L10" s="190"/>
    </row>
    <row r="11" spans="1:13" ht="43.95" customHeight="1" x14ac:dyDescent="0.25">
      <c r="C11" s="191"/>
      <c r="D11" s="192"/>
      <c r="E11" s="193" t="str">
        <f>Translations!$B$981</f>
        <v>Naftowe paliwo lotnicze
(Jet A1 lub Jet A)</v>
      </c>
      <c r="F11" s="193" t="str">
        <f>Translations!$B$274</f>
        <v>Paliwo do silników odrzutowych (Jet B)</v>
      </c>
      <c r="G11" s="193" t="str">
        <f>Translations!$B$275</f>
        <v>Benzyna lotnicza (AvGas)</v>
      </c>
      <c r="H11" s="194" t="str">
        <f>Translations!$B$982</f>
        <v>Paliwo alternatywne 1</v>
      </c>
      <c r="I11" s="194" t="str">
        <f>Translations!$B$983</f>
        <v>&lt;dodaj więcej paliw przed tą kolumną&gt;</v>
      </c>
      <c r="J11" s="1137"/>
      <c r="K11" s="1139"/>
      <c r="L11" s="190"/>
      <c r="M11" s="386"/>
    </row>
    <row r="12" spans="1:13" ht="39.9" customHeight="1" x14ac:dyDescent="0.25">
      <c r="B12" s="195" t="s">
        <v>1063</v>
      </c>
      <c r="C12" s="1129" t="str">
        <f>Translations!$B$984</f>
        <v>Ogólna łączna ilość emisji CO2 ze wszystkich lotów objętych zredukowanym zakresem załącznika I dyrektywy EU ETS (= B + C)</v>
      </c>
      <c r="D12" s="1070"/>
      <c r="E12" s="226">
        <f>E13+E14</f>
        <v>0</v>
      </c>
      <c r="F12" s="226">
        <f>F13+F14</f>
        <v>0</v>
      </c>
      <c r="G12" s="226">
        <f>G13+G14</f>
        <v>0</v>
      </c>
      <c r="H12" s="226">
        <f>H13+H14</f>
        <v>0</v>
      </c>
      <c r="I12" s="226">
        <f>I13+I14</f>
        <v>0</v>
      </c>
      <c r="J12" s="450">
        <f>SUM(E12:I12)</f>
        <v>0</v>
      </c>
      <c r="K12" s="451">
        <f>K13+K14</f>
        <v>0</v>
      </c>
      <c r="L12" s="190"/>
    </row>
    <row r="13" spans="1:13" ht="39.9" customHeight="1" x14ac:dyDescent="0.25">
      <c r="B13" s="195" t="s">
        <v>1062</v>
      </c>
      <c r="C13" s="1147" t="str">
        <f>Translations!$B$985</f>
        <v>dla których państwo członkowskie wylotu jest takie samo jak państwo członkowskie przylotu [loty krajowe, = suma części (b)]</v>
      </c>
      <c r="D13" s="1131"/>
      <c r="E13" s="227">
        <f>E56</f>
        <v>0</v>
      </c>
      <c r="F13" s="227">
        <f>F56</f>
        <v>0</v>
      </c>
      <c r="G13" s="227">
        <f>G56</f>
        <v>0</v>
      </c>
      <c r="H13" s="227">
        <f>H56</f>
        <v>0</v>
      </c>
      <c r="I13" s="227">
        <f>I56</f>
        <v>0</v>
      </c>
      <c r="J13" s="450">
        <f>SUM(E13:I13)</f>
        <v>0</v>
      </c>
      <c r="K13" s="452">
        <f>K56</f>
        <v>0</v>
      </c>
      <c r="L13" s="190"/>
    </row>
    <row r="14" spans="1:13" ht="39.9" customHeight="1" x14ac:dyDescent="0.25">
      <c r="B14" s="195" t="s">
        <v>1060</v>
      </c>
      <c r="C14" s="1147" t="str">
        <f>Translations!$B$1313</f>
        <v>ze wszystkich pozostałych lotów wewnątrz EOG oraz lotów z EOG do Szwajcarii lub Wielkiej Brytanii</v>
      </c>
      <c r="D14" s="1131"/>
      <c r="E14" s="226">
        <f>E15+E16</f>
        <v>0</v>
      </c>
      <c r="F14" s="226">
        <f>F15+F16</f>
        <v>0</v>
      </c>
      <c r="G14" s="226">
        <f>G15+G16</f>
        <v>0</v>
      </c>
      <c r="H14" s="226">
        <f>H15+H16</f>
        <v>0</v>
      </c>
      <c r="I14" s="226">
        <f>I15+I16</f>
        <v>0</v>
      </c>
      <c r="J14" s="450">
        <f>SUM(E14:I14)</f>
        <v>0</v>
      </c>
      <c r="K14" s="451">
        <f>K15+K16</f>
        <v>0</v>
      </c>
      <c r="L14" s="190"/>
    </row>
    <row r="15" spans="1:13" ht="54.45" customHeight="1" x14ac:dyDescent="0.25">
      <c r="B15" s="195" t="s">
        <v>1059</v>
      </c>
      <c r="C15" s="1148" t="str">
        <f>Translations!$B$1314</f>
        <v>ilość emisji ze wszystkich lotów, w których państwo członkowskie jest miejscem wylotu do innego państwa członkowskiego, Szwajcarii lub Wielkiej Brytanii [= suma części (c)]</v>
      </c>
      <c r="D15" s="1149"/>
      <c r="E15" s="226">
        <f>E88</f>
        <v>0</v>
      </c>
      <c r="F15" s="226">
        <f>F88</f>
        <v>0</v>
      </c>
      <c r="G15" s="226">
        <f>G88</f>
        <v>0</v>
      </c>
      <c r="H15" s="226">
        <f>H88</f>
        <v>0</v>
      </c>
      <c r="I15" s="226">
        <f>I88</f>
        <v>0</v>
      </c>
      <c r="J15" s="450">
        <f>SUM(E15:I15)</f>
        <v>0</v>
      </c>
      <c r="K15" s="451">
        <f>K88</f>
        <v>0</v>
      </c>
      <c r="L15" s="190"/>
    </row>
    <row r="16" spans="1:13" ht="39.9" hidden="1" customHeight="1" thickBot="1" x14ac:dyDescent="0.3">
      <c r="A16" s="408"/>
      <c r="B16" s="195" t="s">
        <v>1058</v>
      </c>
      <c r="C16" s="1148" t="str">
        <f>Translations!$B$988</f>
        <v>emissions from all flights arriving at a Member State from a third country (=sum of section (d))</v>
      </c>
      <c r="D16" s="1149"/>
      <c r="E16" s="226">
        <f>E120</f>
        <v>0</v>
      </c>
      <c r="F16" s="226">
        <f>F120</f>
        <v>0</v>
      </c>
      <c r="G16" s="226">
        <f>G120</f>
        <v>0</v>
      </c>
      <c r="H16" s="226">
        <f>H120</f>
        <v>0</v>
      </c>
      <c r="I16" s="226">
        <f>I120</f>
        <v>0</v>
      </c>
      <c r="J16" s="450">
        <f>SUM(E16:I16)</f>
        <v>0</v>
      </c>
      <c r="K16" s="453">
        <f>K120</f>
        <v>0</v>
      </c>
      <c r="L16" s="190"/>
      <c r="M16" s="387" t="str">
        <f>Translations!$B$1278</f>
        <v>Hide row for reduced scope</v>
      </c>
    </row>
    <row r="17" spans="2:12" ht="23.55" customHeight="1" x14ac:dyDescent="0.25">
      <c r="C17" s="1126" t="str">
        <f>Translations!$B$1035</f>
        <v>Proszę zauważyć, że wartość ta powinna zawierać wyłącznie emisje podlegające raportowaniu w ramach systemu EU ETS, tzn. w odniesieniu do zredukowanego zakresu operacji lotniczych objętych systemem.</v>
      </c>
      <c r="D17" s="1126"/>
      <c r="E17" s="1126"/>
      <c r="F17" s="1126"/>
      <c r="G17" s="1126"/>
      <c r="H17" s="1126"/>
      <c r="I17" s="1126"/>
      <c r="J17" s="1126"/>
      <c r="K17" s="1126"/>
    </row>
    <row r="18" spans="2:12" x14ac:dyDescent="0.25">
      <c r="C18" s="185" t="str">
        <f>Translations!$B$989</f>
        <v>Emisje całkowite wprowadzone w części 5(c):</v>
      </c>
      <c r="F18" s="228">
        <f>'Przegląd emisji'!I90</f>
        <v>0</v>
      </c>
      <c r="G18" s="230" t="s">
        <v>1016</v>
      </c>
    </row>
    <row r="19" spans="2:12" ht="25.5" customHeight="1" x14ac:dyDescent="0.25">
      <c r="C19" s="1127" t="str">
        <f>Translations!$B$990</f>
        <v>Różnica w stosunku do danych wprowadzonych w tym arkuszu:</v>
      </c>
      <c r="D19" s="1127"/>
      <c r="E19" s="1128"/>
      <c r="F19" s="229">
        <f>F18-ROUND(J12,0)</f>
        <v>0</v>
      </c>
      <c r="G19" s="230" t="s">
        <v>1016</v>
      </c>
    </row>
    <row r="21" spans="2:12" ht="25.5" customHeight="1" x14ac:dyDescent="0.25">
      <c r="B21" s="187" t="s">
        <v>247</v>
      </c>
      <c r="C21" s="1132" t="str">
        <f>Translations!$B$991</f>
        <v>Łączna ilość emisji CO2 ze wszystkich lotów, w których państwo członkowskie wylotu jest takie samo jak państwo członkowskie przylotu (loty krajowe):</v>
      </c>
      <c r="D21" s="1019"/>
      <c r="E21" s="1019"/>
      <c r="F21" s="1019"/>
      <c r="G21" s="1019"/>
      <c r="H21" s="1019"/>
      <c r="I21" s="1019"/>
      <c r="J21" s="1019"/>
      <c r="K21" s="976"/>
    </row>
    <row r="22" spans="2:12" ht="25.5" customHeight="1" thickBot="1" x14ac:dyDescent="0.3">
      <c r="C22" s="1143" t="str">
        <f>Translations!$B$1144</f>
        <v>Proszę wypełnić poniższą tabelę odpowiednimi danymi w odniesieniu do roku sprawozdawczego. Proszę zwrócić uwagę, że na potrzeby obliczenia tych emisji NALEŻY WYKORZYSTAĆ wskaźniki emisji zamieszczone w sekcji 5 (b).</v>
      </c>
      <c r="D22" s="976"/>
      <c r="E22" s="976"/>
      <c r="F22" s="976"/>
      <c r="G22" s="976"/>
      <c r="H22" s="976"/>
      <c r="I22" s="976"/>
      <c r="J22" s="976"/>
      <c r="K22" s="976"/>
    </row>
    <row r="23" spans="2:12" x14ac:dyDescent="0.25">
      <c r="C23" s="197"/>
      <c r="D23" s="198"/>
      <c r="E23" s="1134" t="str">
        <f>Translations!$B$979</f>
        <v>Emisje z każdego paliwa [t CO2]</v>
      </c>
      <c r="F23" s="1135"/>
      <c r="G23" s="1135"/>
      <c r="H23" s="1135"/>
      <c r="I23" s="1135"/>
      <c r="J23" s="1136" t="str">
        <f>Translations!$B$980</f>
        <v>OGÓŁEM 
[t CO2]</v>
      </c>
      <c r="K23" s="1138" t="str">
        <f>Translations!$B$1026</f>
        <v>Całkowita liczba lotów</v>
      </c>
      <c r="L23" s="190"/>
    </row>
    <row r="24" spans="2:12" ht="43.95" customHeight="1" x14ac:dyDescent="0.25">
      <c r="C24" s="1140" t="str">
        <f>Translations!$B$993</f>
        <v>Państwo członkowskie wylotu i przylotu:</v>
      </c>
      <c r="D24" s="1144"/>
      <c r="E24" s="193" t="str">
        <f>Translations!$B$981</f>
        <v>Naftowe paliwo lotnicze
(Jet A1 lub Jet A)</v>
      </c>
      <c r="F24" s="193" t="str">
        <f>Translations!$B$274</f>
        <v>Paliwo do silników odrzutowych (Jet B)</v>
      </c>
      <c r="G24" s="193" t="str">
        <f>Translations!$B$275</f>
        <v>Benzyna lotnicza (AvGas)</v>
      </c>
      <c r="H24" s="194" t="str">
        <f>Translations!$B$982</f>
        <v>Paliwo alternatywne 1</v>
      </c>
      <c r="I24" s="194" t="str">
        <f>Translations!$B$983</f>
        <v>&lt;dodaj więcej paliw przed tą kolumną&gt;</v>
      </c>
      <c r="J24" s="1142"/>
      <c r="K24" s="1139"/>
      <c r="L24" s="190"/>
    </row>
    <row r="25" spans="2:12" x14ac:dyDescent="0.25">
      <c r="C25" s="199" t="str">
        <f>Translations!$B$369</f>
        <v>Austria</v>
      </c>
      <c r="D25" s="200"/>
      <c r="E25" s="115"/>
      <c r="F25" s="115"/>
      <c r="G25" s="115"/>
      <c r="H25" s="115"/>
      <c r="I25" s="115"/>
      <c r="J25" s="454">
        <f t="shared" ref="J25:J55" si="0">SUM(E25:I25)</f>
        <v>0</v>
      </c>
      <c r="K25" s="455"/>
      <c r="L25" s="190"/>
    </row>
    <row r="26" spans="2:12" x14ac:dyDescent="0.25">
      <c r="C26" s="199" t="str">
        <f>Translations!$B$370</f>
        <v>Belgia</v>
      </c>
      <c r="D26" s="200"/>
      <c r="E26" s="115"/>
      <c r="F26" s="115"/>
      <c r="G26" s="115"/>
      <c r="H26" s="115"/>
      <c r="I26" s="115"/>
      <c r="J26" s="454">
        <f t="shared" si="0"/>
        <v>0</v>
      </c>
      <c r="K26" s="455"/>
      <c r="L26" s="190"/>
    </row>
    <row r="27" spans="2:12" x14ac:dyDescent="0.25">
      <c r="C27" s="199" t="str">
        <f>Translations!$B$371</f>
        <v>Bułgaria</v>
      </c>
      <c r="D27" s="200"/>
      <c r="E27" s="115"/>
      <c r="F27" s="115"/>
      <c r="G27" s="115"/>
      <c r="H27" s="115"/>
      <c r="I27" s="115"/>
      <c r="J27" s="454">
        <f t="shared" si="0"/>
        <v>0</v>
      </c>
      <c r="K27" s="455"/>
      <c r="L27" s="190"/>
    </row>
    <row r="28" spans="2:12" x14ac:dyDescent="0.25">
      <c r="C28" s="199" t="str">
        <f>Translations!$B$372</f>
        <v>Chorwacja</v>
      </c>
      <c r="D28" s="200"/>
      <c r="E28" s="115"/>
      <c r="F28" s="115"/>
      <c r="G28" s="115"/>
      <c r="H28" s="115"/>
      <c r="I28" s="115"/>
      <c r="J28" s="454">
        <f t="shared" si="0"/>
        <v>0</v>
      </c>
      <c r="K28" s="455"/>
      <c r="L28" s="190"/>
    </row>
    <row r="29" spans="2:12" x14ac:dyDescent="0.25">
      <c r="C29" s="199" t="str">
        <f>Translations!$B$373</f>
        <v>Cypr</v>
      </c>
      <c r="D29" s="200"/>
      <c r="E29" s="115"/>
      <c r="F29" s="115"/>
      <c r="G29" s="115"/>
      <c r="H29" s="115"/>
      <c r="I29" s="115"/>
      <c r="J29" s="454">
        <f t="shared" si="0"/>
        <v>0</v>
      </c>
      <c r="K29" s="455"/>
      <c r="L29" s="190"/>
    </row>
    <row r="30" spans="2:12" x14ac:dyDescent="0.25">
      <c r="C30" s="199" t="str">
        <f>Translations!$B$374</f>
        <v>Czechy</v>
      </c>
      <c r="D30" s="200"/>
      <c r="E30" s="115"/>
      <c r="F30" s="115"/>
      <c r="G30" s="115"/>
      <c r="H30" s="115"/>
      <c r="I30" s="115"/>
      <c r="J30" s="454">
        <f t="shared" si="0"/>
        <v>0</v>
      </c>
      <c r="K30" s="455"/>
      <c r="L30" s="190"/>
    </row>
    <row r="31" spans="2:12" x14ac:dyDescent="0.25">
      <c r="C31" s="199" t="str">
        <f>Translations!$B$375</f>
        <v>Dania</v>
      </c>
      <c r="D31" s="200"/>
      <c r="E31" s="115"/>
      <c r="F31" s="115"/>
      <c r="G31" s="115"/>
      <c r="H31" s="115"/>
      <c r="I31" s="115"/>
      <c r="J31" s="454">
        <f t="shared" si="0"/>
        <v>0</v>
      </c>
      <c r="K31" s="455"/>
      <c r="L31" s="190"/>
    </row>
    <row r="32" spans="2:12" x14ac:dyDescent="0.25">
      <c r="C32" s="199" t="str">
        <f>Translations!$B$376</f>
        <v>Estonia</v>
      </c>
      <c r="D32" s="200"/>
      <c r="E32" s="115"/>
      <c r="F32" s="115"/>
      <c r="G32" s="115"/>
      <c r="H32" s="115"/>
      <c r="I32" s="115"/>
      <c r="J32" s="454">
        <f t="shared" si="0"/>
        <v>0</v>
      </c>
      <c r="K32" s="455"/>
      <c r="L32" s="190"/>
    </row>
    <row r="33" spans="3:12" x14ac:dyDescent="0.25">
      <c r="C33" s="199" t="str">
        <f>Translations!$B$377</f>
        <v>Finlandia</v>
      </c>
      <c r="D33" s="200"/>
      <c r="E33" s="115"/>
      <c r="F33" s="115"/>
      <c r="G33" s="115"/>
      <c r="H33" s="115"/>
      <c r="I33" s="115"/>
      <c r="J33" s="454">
        <f t="shared" si="0"/>
        <v>0</v>
      </c>
      <c r="K33" s="455"/>
      <c r="L33" s="190"/>
    </row>
    <row r="34" spans="3:12" x14ac:dyDescent="0.25">
      <c r="C34" s="199" t="str">
        <f>Translations!$B$378</f>
        <v>Francja</v>
      </c>
      <c r="D34" s="200"/>
      <c r="E34" s="115"/>
      <c r="F34" s="115"/>
      <c r="G34" s="115"/>
      <c r="H34" s="115"/>
      <c r="I34" s="115"/>
      <c r="J34" s="454">
        <f t="shared" si="0"/>
        <v>0</v>
      </c>
      <c r="K34" s="455"/>
      <c r="L34" s="190"/>
    </row>
    <row r="35" spans="3:12" x14ac:dyDescent="0.25">
      <c r="C35" s="199" t="str">
        <f>Translations!$B$379</f>
        <v>Niemcy</v>
      </c>
      <c r="D35" s="200"/>
      <c r="E35" s="115"/>
      <c r="F35" s="115"/>
      <c r="G35" s="115"/>
      <c r="H35" s="115"/>
      <c r="I35" s="115"/>
      <c r="J35" s="454">
        <f t="shared" si="0"/>
        <v>0</v>
      </c>
      <c r="K35" s="455"/>
      <c r="L35" s="190"/>
    </row>
    <row r="36" spans="3:12" x14ac:dyDescent="0.25">
      <c r="C36" s="199" t="str">
        <f>Translations!$B$380</f>
        <v>Grecja</v>
      </c>
      <c r="D36" s="200"/>
      <c r="E36" s="115"/>
      <c r="F36" s="115"/>
      <c r="G36" s="115"/>
      <c r="H36" s="115"/>
      <c r="I36" s="115"/>
      <c r="J36" s="454">
        <f t="shared" si="0"/>
        <v>0</v>
      </c>
      <c r="K36" s="455"/>
      <c r="L36" s="190"/>
    </row>
    <row r="37" spans="3:12" x14ac:dyDescent="0.25">
      <c r="C37" s="199" t="str">
        <f>Translations!$B$381</f>
        <v>Węgry</v>
      </c>
      <c r="D37" s="200"/>
      <c r="E37" s="115"/>
      <c r="F37" s="115"/>
      <c r="G37" s="115"/>
      <c r="H37" s="115"/>
      <c r="I37" s="115"/>
      <c r="J37" s="454">
        <f t="shared" si="0"/>
        <v>0</v>
      </c>
      <c r="K37" s="455"/>
      <c r="L37" s="190"/>
    </row>
    <row r="38" spans="3:12" x14ac:dyDescent="0.25">
      <c r="C38" s="201" t="str">
        <f>Translations!$B$382</f>
        <v>Islandia</v>
      </c>
      <c r="D38" s="200"/>
      <c r="E38" s="115"/>
      <c r="F38" s="115"/>
      <c r="G38" s="115"/>
      <c r="H38" s="115"/>
      <c r="I38" s="115"/>
      <c r="J38" s="454">
        <f t="shared" si="0"/>
        <v>0</v>
      </c>
      <c r="K38" s="455"/>
      <c r="L38" s="190"/>
    </row>
    <row r="39" spans="3:12" x14ac:dyDescent="0.25">
      <c r="C39" s="199" t="str">
        <f>Translations!$B$383</f>
        <v>Irlandia</v>
      </c>
      <c r="D39" s="200"/>
      <c r="E39" s="115"/>
      <c r="F39" s="115"/>
      <c r="G39" s="115"/>
      <c r="H39" s="115"/>
      <c r="I39" s="115"/>
      <c r="J39" s="454">
        <f t="shared" si="0"/>
        <v>0</v>
      </c>
      <c r="K39" s="455"/>
      <c r="L39" s="190"/>
    </row>
    <row r="40" spans="3:12" x14ac:dyDescent="0.25">
      <c r="C40" s="199" t="str">
        <f>Translations!$B$384</f>
        <v>Włochy</v>
      </c>
      <c r="D40" s="200"/>
      <c r="E40" s="115"/>
      <c r="F40" s="115"/>
      <c r="G40" s="115"/>
      <c r="H40" s="115"/>
      <c r="I40" s="115"/>
      <c r="J40" s="454">
        <f t="shared" si="0"/>
        <v>0</v>
      </c>
      <c r="K40" s="455"/>
      <c r="L40" s="190"/>
    </row>
    <row r="41" spans="3:12" x14ac:dyDescent="0.25">
      <c r="C41" s="199" t="str">
        <f>Translations!$B$385</f>
        <v>Łotwa</v>
      </c>
      <c r="D41" s="200"/>
      <c r="E41" s="115"/>
      <c r="F41" s="115"/>
      <c r="G41" s="115"/>
      <c r="H41" s="115"/>
      <c r="I41" s="115"/>
      <c r="J41" s="454">
        <f t="shared" si="0"/>
        <v>0</v>
      </c>
      <c r="K41" s="455"/>
      <c r="L41" s="190"/>
    </row>
    <row r="42" spans="3:12" x14ac:dyDescent="0.25">
      <c r="C42" s="201" t="str">
        <f>Translations!$B$386</f>
        <v>Liechtenstein</v>
      </c>
      <c r="D42" s="200"/>
      <c r="E42" s="115"/>
      <c r="F42" s="115"/>
      <c r="G42" s="115"/>
      <c r="H42" s="115"/>
      <c r="I42" s="115"/>
      <c r="J42" s="454">
        <f t="shared" si="0"/>
        <v>0</v>
      </c>
      <c r="K42" s="455"/>
      <c r="L42" s="190"/>
    </row>
    <row r="43" spans="3:12" x14ac:dyDescent="0.25">
      <c r="C43" s="199" t="str">
        <f>Translations!$B$387</f>
        <v>Litwa</v>
      </c>
      <c r="D43" s="200"/>
      <c r="E43" s="115"/>
      <c r="F43" s="115"/>
      <c r="G43" s="115"/>
      <c r="H43" s="115"/>
      <c r="I43" s="115"/>
      <c r="J43" s="454">
        <f t="shared" si="0"/>
        <v>0</v>
      </c>
      <c r="K43" s="455"/>
      <c r="L43" s="190"/>
    </row>
    <row r="44" spans="3:12" x14ac:dyDescent="0.25">
      <c r="C44" s="199" t="str">
        <f>Translations!$B$388</f>
        <v>Luksemburg</v>
      </c>
      <c r="D44" s="200"/>
      <c r="E44" s="115"/>
      <c r="F44" s="115"/>
      <c r="G44" s="115"/>
      <c r="H44" s="115"/>
      <c r="I44" s="115"/>
      <c r="J44" s="454">
        <f t="shared" si="0"/>
        <v>0</v>
      </c>
      <c r="K44" s="455"/>
      <c r="L44" s="190"/>
    </row>
    <row r="45" spans="3:12" x14ac:dyDescent="0.25">
      <c r="C45" s="199" t="str">
        <f>Translations!$B$389</f>
        <v>Malta</v>
      </c>
      <c r="D45" s="200"/>
      <c r="E45" s="115"/>
      <c r="F45" s="115"/>
      <c r="G45" s="115"/>
      <c r="H45" s="115"/>
      <c r="I45" s="115"/>
      <c r="J45" s="454">
        <f t="shared" si="0"/>
        <v>0</v>
      </c>
      <c r="K45" s="455"/>
      <c r="L45" s="190"/>
    </row>
    <row r="46" spans="3:12" x14ac:dyDescent="0.25">
      <c r="C46" s="199" t="str">
        <f>Translations!$B$390</f>
        <v>Holandia</v>
      </c>
      <c r="D46" s="200"/>
      <c r="E46" s="115"/>
      <c r="F46" s="115"/>
      <c r="G46" s="115"/>
      <c r="H46" s="115"/>
      <c r="I46" s="115"/>
      <c r="J46" s="454">
        <f t="shared" si="0"/>
        <v>0</v>
      </c>
      <c r="K46" s="455"/>
      <c r="L46" s="190"/>
    </row>
    <row r="47" spans="3:12" x14ac:dyDescent="0.25">
      <c r="C47" s="201" t="str">
        <f>Translations!$B$391</f>
        <v>Norwegia</v>
      </c>
      <c r="D47" s="200"/>
      <c r="E47" s="115"/>
      <c r="F47" s="115"/>
      <c r="G47" s="115"/>
      <c r="H47" s="115"/>
      <c r="I47" s="115"/>
      <c r="J47" s="454">
        <f t="shared" si="0"/>
        <v>0</v>
      </c>
      <c r="K47" s="455"/>
      <c r="L47" s="190"/>
    </row>
    <row r="48" spans="3:12" x14ac:dyDescent="0.25">
      <c r="C48" s="199" t="str">
        <f>Translations!$B$392</f>
        <v>Polska</v>
      </c>
      <c r="D48" s="200"/>
      <c r="E48" s="115"/>
      <c r="F48" s="115"/>
      <c r="G48" s="115"/>
      <c r="H48" s="115"/>
      <c r="I48" s="115"/>
      <c r="J48" s="454">
        <f t="shared" si="0"/>
        <v>0</v>
      </c>
      <c r="K48" s="455"/>
      <c r="L48" s="190"/>
    </row>
    <row r="49" spans="2:13" x14ac:dyDescent="0.25">
      <c r="C49" s="199" t="str">
        <f>Translations!$B$393</f>
        <v>Portugalia</v>
      </c>
      <c r="D49" s="200"/>
      <c r="E49" s="115"/>
      <c r="F49" s="115"/>
      <c r="G49" s="115"/>
      <c r="H49" s="115"/>
      <c r="I49" s="115"/>
      <c r="J49" s="454">
        <f t="shared" si="0"/>
        <v>0</v>
      </c>
      <c r="K49" s="455"/>
      <c r="L49" s="190"/>
    </row>
    <row r="50" spans="2:13" x14ac:dyDescent="0.25">
      <c r="C50" s="199" t="str">
        <f>Translations!$B$394</f>
        <v>Rumunia</v>
      </c>
      <c r="D50" s="200"/>
      <c r="E50" s="115"/>
      <c r="F50" s="115"/>
      <c r="G50" s="115"/>
      <c r="H50" s="115"/>
      <c r="I50" s="115"/>
      <c r="J50" s="454">
        <f t="shared" si="0"/>
        <v>0</v>
      </c>
      <c r="K50" s="455"/>
      <c r="L50" s="190"/>
    </row>
    <row r="51" spans="2:13" x14ac:dyDescent="0.25">
      <c r="C51" s="199" t="str">
        <f>Translations!$B$395</f>
        <v>Słowacja</v>
      </c>
      <c r="D51" s="200"/>
      <c r="E51" s="115"/>
      <c r="F51" s="115"/>
      <c r="G51" s="115"/>
      <c r="H51" s="115"/>
      <c r="I51" s="115"/>
      <c r="J51" s="454">
        <f t="shared" si="0"/>
        <v>0</v>
      </c>
      <c r="K51" s="455"/>
      <c r="L51" s="190"/>
    </row>
    <row r="52" spans="2:13" x14ac:dyDescent="0.25">
      <c r="C52" s="199" t="str">
        <f>Translations!$B$396</f>
        <v>Słowenia</v>
      </c>
      <c r="D52" s="200"/>
      <c r="E52" s="115"/>
      <c r="F52" s="115"/>
      <c r="G52" s="115"/>
      <c r="H52" s="115"/>
      <c r="I52" s="115"/>
      <c r="J52" s="454">
        <f t="shared" si="0"/>
        <v>0</v>
      </c>
      <c r="K52" s="455"/>
      <c r="L52" s="190"/>
    </row>
    <row r="53" spans="2:13" x14ac:dyDescent="0.25">
      <c r="C53" s="199" t="str">
        <f>Translations!$B$397</f>
        <v>Hiszpania</v>
      </c>
      <c r="D53" s="200"/>
      <c r="E53" s="115"/>
      <c r="F53" s="115"/>
      <c r="G53" s="115"/>
      <c r="H53" s="115"/>
      <c r="I53" s="115"/>
      <c r="J53" s="454">
        <f t="shared" si="0"/>
        <v>0</v>
      </c>
      <c r="K53" s="455"/>
      <c r="L53" s="190"/>
    </row>
    <row r="54" spans="2:13" x14ac:dyDescent="0.25">
      <c r="C54" s="199" t="str">
        <f>Translations!$B$398</f>
        <v>Szwecja</v>
      </c>
      <c r="D54" s="200"/>
      <c r="E54" s="115"/>
      <c r="F54" s="115"/>
      <c r="G54" s="115"/>
      <c r="H54" s="115"/>
      <c r="I54" s="115"/>
      <c r="J54" s="454">
        <f t="shared" si="0"/>
        <v>0</v>
      </c>
      <c r="K54" s="455"/>
      <c r="L54" s="190"/>
    </row>
    <row r="55" spans="2:13" hidden="1" x14ac:dyDescent="0.25">
      <c r="C55" s="199" t="str">
        <f>Translations!$B$399</f>
        <v>Wielka Brytania</v>
      </c>
      <c r="D55" s="200"/>
      <c r="E55" s="115"/>
      <c r="F55" s="115"/>
      <c r="G55" s="115"/>
      <c r="H55" s="115"/>
      <c r="I55" s="115"/>
      <c r="J55" s="454">
        <f t="shared" si="0"/>
        <v>0</v>
      </c>
      <c r="K55" s="455"/>
      <c r="L55" s="190"/>
      <c r="M55" s="387" t="s">
        <v>1553</v>
      </c>
    </row>
    <row r="56" spans="2:13" ht="13.8" thickBot="1" x14ac:dyDescent="0.3">
      <c r="C56" s="202" t="str">
        <f>Translations!$B$994</f>
        <v>Suma lotów krajowych:</v>
      </c>
      <c r="D56" s="202"/>
      <c r="E56" s="231">
        <f>SUM(E25:E54)</f>
        <v>0</v>
      </c>
      <c r="F56" s="231">
        <f t="shared" ref="F56:K56" si="1">SUM(F25:F54)</f>
        <v>0</v>
      </c>
      <c r="G56" s="231">
        <f t="shared" si="1"/>
        <v>0</v>
      </c>
      <c r="H56" s="231">
        <f t="shared" si="1"/>
        <v>0</v>
      </c>
      <c r="I56" s="231">
        <f t="shared" si="1"/>
        <v>0</v>
      </c>
      <c r="J56" s="454">
        <f t="shared" si="1"/>
        <v>0</v>
      </c>
      <c r="K56" s="456">
        <f t="shared" si="1"/>
        <v>0</v>
      </c>
      <c r="L56" s="190"/>
    </row>
    <row r="58" spans="2:13" ht="25.5" customHeight="1" x14ac:dyDescent="0.25">
      <c r="B58" s="187" t="s">
        <v>283</v>
      </c>
      <c r="C58" s="1145" t="str">
        <f>Translations!$B$1316</f>
        <v>Łączna ilość emisji CO2 ze wszystkich lotów wylatujących z każdego państwa członkowskiego do innego państwa członkowskiego, Szwajcarii lub Wielkiej Brytanii</v>
      </c>
      <c r="D58" s="1146"/>
      <c r="E58" s="1146"/>
      <c r="F58" s="1146"/>
      <c r="G58" s="1146"/>
      <c r="H58" s="1146"/>
      <c r="I58" s="1146"/>
      <c r="J58" s="1146"/>
      <c r="K58" s="976"/>
    </row>
    <row r="59" spans="2:13" ht="25.5" customHeight="1" thickBot="1" x14ac:dyDescent="0.3">
      <c r="C59" s="1143" t="str">
        <f>Translations!$B$1144</f>
        <v>Proszę wypełnić poniższą tabelę odpowiednimi danymi w odniesieniu do roku sprawozdawczego. Proszę zwrócić uwagę, że na potrzeby obliczenia tych emisji NALEŻY WYKORZYSTAĆ wskaźniki emisji zamieszczone w sekcji 5 (b).</v>
      </c>
      <c r="D59" s="976"/>
      <c r="E59" s="976"/>
      <c r="F59" s="976"/>
      <c r="G59" s="976"/>
      <c r="H59" s="976"/>
      <c r="I59" s="976"/>
      <c r="J59" s="976"/>
      <c r="K59" s="976"/>
    </row>
    <row r="60" spans="2:13" x14ac:dyDescent="0.25">
      <c r="C60" s="197"/>
      <c r="D60" s="198"/>
      <c r="E60" s="1134" t="str">
        <f>Translations!$B$979</f>
        <v>Emisje z każdego paliwa [t CO2]</v>
      </c>
      <c r="F60" s="1135"/>
      <c r="G60" s="1135"/>
      <c r="H60" s="1135"/>
      <c r="I60" s="1135"/>
      <c r="J60" s="1136" t="str">
        <f>Translations!$B$980</f>
        <v>OGÓŁEM 
[t CO2]</v>
      </c>
      <c r="K60" s="1138" t="str">
        <f>Translations!$B$1026</f>
        <v>Całkowita liczba lotów</v>
      </c>
      <c r="L60" s="190"/>
    </row>
    <row r="61" spans="2:13" ht="43.95" customHeight="1" x14ac:dyDescent="0.25">
      <c r="C61" s="203" t="str">
        <f>Translations!$B$996</f>
        <v>Państwo wylotu</v>
      </c>
      <c r="D61" s="203" t="str">
        <f>Translations!$B$997</f>
        <v>Państwo członkowskie przylotu</v>
      </c>
      <c r="E61" s="193" t="str">
        <f>Translations!$B$981</f>
        <v>Naftowe paliwo lotnicze
(Jet A1 lub Jet A)</v>
      </c>
      <c r="F61" s="193" t="str">
        <f>Translations!$B$274</f>
        <v>Paliwo do silników odrzutowych (Jet B)</v>
      </c>
      <c r="G61" s="193" t="str">
        <f>Translations!$B$275</f>
        <v>Benzyna lotnicza (AvGas)</v>
      </c>
      <c r="H61" s="194" t="str">
        <f>Translations!$B$982</f>
        <v>Paliwo alternatywne 1</v>
      </c>
      <c r="I61" s="194" t="str">
        <f>Translations!$B$983</f>
        <v>&lt;dodaj więcej paliw przed tą kolumną&gt;</v>
      </c>
      <c r="J61" s="1142"/>
      <c r="K61" s="1139"/>
      <c r="L61" s="190"/>
    </row>
    <row r="62" spans="2:13" x14ac:dyDescent="0.25">
      <c r="C62" s="114"/>
      <c r="D62" s="114"/>
      <c r="E62" s="113"/>
      <c r="F62" s="113"/>
      <c r="G62" s="113"/>
      <c r="H62" s="113"/>
      <c r="I62" s="113"/>
      <c r="J62" s="450">
        <f t="shared" ref="J62:J86" si="2">SUM(E62:I62)</f>
        <v>0</v>
      </c>
      <c r="K62" s="458"/>
      <c r="L62" s="190"/>
    </row>
    <row r="63" spans="2:13" x14ac:dyDescent="0.25">
      <c r="C63" s="114"/>
      <c r="D63" s="114"/>
      <c r="E63" s="113"/>
      <c r="F63" s="113"/>
      <c r="G63" s="113"/>
      <c r="H63" s="113"/>
      <c r="I63" s="113"/>
      <c r="J63" s="450">
        <f t="shared" si="2"/>
        <v>0</v>
      </c>
      <c r="K63" s="458"/>
      <c r="L63" s="190"/>
    </row>
    <row r="64" spans="2:13" x14ac:dyDescent="0.25">
      <c r="C64" s="114"/>
      <c r="D64" s="114"/>
      <c r="E64" s="113"/>
      <c r="F64" s="113"/>
      <c r="G64" s="113"/>
      <c r="H64" s="113"/>
      <c r="I64" s="113"/>
      <c r="J64" s="450">
        <f t="shared" si="2"/>
        <v>0</v>
      </c>
      <c r="K64" s="458"/>
      <c r="L64" s="190"/>
    </row>
    <row r="65" spans="3:12" x14ac:dyDescent="0.25">
      <c r="C65" s="114"/>
      <c r="D65" s="114"/>
      <c r="E65" s="113"/>
      <c r="F65" s="113"/>
      <c r="G65" s="113"/>
      <c r="H65" s="113"/>
      <c r="I65" s="113"/>
      <c r="J65" s="450">
        <f t="shared" si="2"/>
        <v>0</v>
      </c>
      <c r="K65" s="458"/>
      <c r="L65" s="190"/>
    </row>
    <row r="66" spans="3:12" x14ac:dyDescent="0.25">
      <c r="C66" s="114"/>
      <c r="D66" s="114"/>
      <c r="E66" s="113"/>
      <c r="F66" s="113"/>
      <c r="G66" s="113"/>
      <c r="H66" s="113"/>
      <c r="I66" s="113"/>
      <c r="J66" s="450">
        <f t="shared" si="2"/>
        <v>0</v>
      </c>
      <c r="K66" s="458"/>
      <c r="L66" s="190"/>
    </row>
    <row r="67" spans="3:12" x14ac:dyDescent="0.25">
      <c r="C67" s="114"/>
      <c r="D67" s="114"/>
      <c r="E67" s="113"/>
      <c r="F67" s="113"/>
      <c r="G67" s="113"/>
      <c r="H67" s="113"/>
      <c r="I67" s="113"/>
      <c r="J67" s="450">
        <f t="shared" si="2"/>
        <v>0</v>
      </c>
      <c r="K67" s="458"/>
      <c r="L67" s="190"/>
    </row>
    <row r="68" spans="3:12" x14ac:dyDescent="0.25">
      <c r="C68" s="114"/>
      <c r="D68" s="114"/>
      <c r="E68" s="113"/>
      <c r="F68" s="113"/>
      <c r="G68" s="113"/>
      <c r="H68" s="113"/>
      <c r="I68" s="113"/>
      <c r="J68" s="450">
        <f t="shared" si="2"/>
        <v>0</v>
      </c>
      <c r="K68" s="458"/>
      <c r="L68" s="190"/>
    </row>
    <row r="69" spans="3:12" x14ac:dyDescent="0.25">
      <c r="C69" s="114"/>
      <c r="D69" s="114"/>
      <c r="E69" s="113"/>
      <c r="F69" s="113"/>
      <c r="G69" s="113"/>
      <c r="H69" s="113"/>
      <c r="I69" s="113"/>
      <c r="J69" s="450">
        <f t="shared" si="2"/>
        <v>0</v>
      </c>
      <c r="K69" s="458"/>
      <c r="L69" s="190"/>
    </row>
    <row r="70" spans="3:12" x14ac:dyDescent="0.25">
      <c r="C70" s="114"/>
      <c r="D70" s="114"/>
      <c r="E70" s="113"/>
      <c r="F70" s="113"/>
      <c r="G70" s="113"/>
      <c r="H70" s="113"/>
      <c r="I70" s="113"/>
      <c r="J70" s="450">
        <f t="shared" si="2"/>
        <v>0</v>
      </c>
      <c r="K70" s="458"/>
      <c r="L70" s="190"/>
    </row>
    <row r="71" spans="3:12" x14ac:dyDescent="0.25">
      <c r="C71" s="114"/>
      <c r="D71" s="114"/>
      <c r="E71" s="113"/>
      <c r="F71" s="113"/>
      <c r="G71" s="113"/>
      <c r="H71" s="113"/>
      <c r="I71" s="113"/>
      <c r="J71" s="450">
        <f t="shared" si="2"/>
        <v>0</v>
      </c>
      <c r="K71" s="458"/>
      <c r="L71" s="190"/>
    </row>
    <row r="72" spans="3:12" x14ac:dyDescent="0.25">
      <c r="C72" s="114"/>
      <c r="D72" s="114"/>
      <c r="E72" s="113"/>
      <c r="F72" s="113"/>
      <c r="G72" s="113"/>
      <c r="H72" s="113"/>
      <c r="I72" s="113"/>
      <c r="J72" s="450">
        <f t="shared" si="2"/>
        <v>0</v>
      </c>
      <c r="K72" s="458"/>
      <c r="L72" s="190"/>
    </row>
    <row r="73" spans="3:12" x14ac:dyDescent="0.25">
      <c r="C73" s="114"/>
      <c r="D73" s="114"/>
      <c r="E73" s="113"/>
      <c r="F73" s="113"/>
      <c r="G73" s="113"/>
      <c r="H73" s="113"/>
      <c r="I73" s="113"/>
      <c r="J73" s="450">
        <f t="shared" si="2"/>
        <v>0</v>
      </c>
      <c r="K73" s="458"/>
      <c r="L73" s="190"/>
    </row>
    <row r="74" spans="3:12" x14ac:dyDescent="0.25">
      <c r="C74" s="114"/>
      <c r="D74" s="114"/>
      <c r="E74" s="113"/>
      <c r="F74" s="113"/>
      <c r="G74" s="113"/>
      <c r="H74" s="113"/>
      <c r="I74" s="113"/>
      <c r="J74" s="450">
        <f t="shared" si="2"/>
        <v>0</v>
      </c>
      <c r="K74" s="458"/>
      <c r="L74" s="190"/>
    </row>
    <row r="75" spans="3:12" x14ac:dyDescent="0.25">
      <c r="C75" s="114"/>
      <c r="D75" s="114"/>
      <c r="E75" s="113"/>
      <c r="F75" s="113"/>
      <c r="G75" s="113"/>
      <c r="H75" s="113"/>
      <c r="I75" s="113"/>
      <c r="J75" s="450">
        <f t="shared" si="2"/>
        <v>0</v>
      </c>
      <c r="K75" s="458"/>
      <c r="L75" s="190"/>
    </row>
    <row r="76" spans="3:12" x14ac:dyDescent="0.25">
      <c r="C76" s="114"/>
      <c r="D76" s="114"/>
      <c r="E76" s="113"/>
      <c r="F76" s="113"/>
      <c r="G76" s="113"/>
      <c r="H76" s="113"/>
      <c r="I76" s="113"/>
      <c r="J76" s="450">
        <f t="shared" si="2"/>
        <v>0</v>
      </c>
      <c r="K76" s="458"/>
      <c r="L76" s="190"/>
    </row>
    <row r="77" spans="3:12" x14ac:dyDescent="0.25">
      <c r="C77" s="114"/>
      <c r="D77" s="114"/>
      <c r="E77" s="113"/>
      <c r="F77" s="113"/>
      <c r="G77" s="113"/>
      <c r="H77" s="113"/>
      <c r="I77" s="113"/>
      <c r="J77" s="450">
        <f t="shared" si="2"/>
        <v>0</v>
      </c>
      <c r="K77" s="458"/>
      <c r="L77" s="190"/>
    </row>
    <row r="78" spans="3:12" x14ac:dyDescent="0.25">
      <c r="C78" s="114"/>
      <c r="D78" s="114"/>
      <c r="E78" s="113"/>
      <c r="F78" s="113"/>
      <c r="G78" s="113"/>
      <c r="H78" s="113"/>
      <c r="I78" s="113"/>
      <c r="J78" s="450">
        <f t="shared" si="2"/>
        <v>0</v>
      </c>
      <c r="K78" s="458"/>
      <c r="L78" s="190"/>
    </row>
    <row r="79" spans="3:12" x14ac:dyDescent="0.25">
      <c r="C79" s="114"/>
      <c r="D79" s="114"/>
      <c r="E79" s="113"/>
      <c r="F79" s="113"/>
      <c r="G79" s="113"/>
      <c r="H79" s="113"/>
      <c r="I79" s="113"/>
      <c r="J79" s="450">
        <f t="shared" si="2"/>
        <v>0</v>
      </c>
      <c r="K79" s="458"/>
      <c r="L79" s="190"/>
    </row>
    <row r="80" spans="3:12" x14ac:dyDescent="0.25">
      <c r="C80" s="114"/>
      <c r="D80" s="114"/>
      <c r="E80" s="113"/>
      <c r="F80" s="113"/>
      <c r="G80" s="113"/>
      <c r="H80" s="113"/>
      <c r="I80" s="113"/>
      <c r="J80" s="450">
        <f t="shared" si="2"/>
        <v>0</v>
      </c>
      <c r="K80" s="458"/>
      <c r="L80" s="190"/>
    </row>
    <row r="81" spans="1:13" x14ac:dyDescent="0.25">
      <c r="C81" s="114"/>
      <c r="D81" s="114"/>
      <c r="E81" s="113"/>
      <c r="F81" s="113"/>
      <c r="G81" s="113"/>
      <c r="H81" s="113"/>
      <c r="I81" s="113"/>
      <c r="J81" s="450">
        <f t="shared" si="2"/>
        <v>0</v>
      </c>
      <c r="K81" s="458"/>
      <c r="L81" s="190"/>
    </row>
    <row r="82" spans="1:13" x14ac:dyDescent="0.25">
      <c r="C82" s="114"/>
      <c r="D82" s="114"/>
      <c r="E82" s="113"/>
      <c r="F82" s="113"/>
      <c r="G82" s="113"/>
      <c r="H82" s="113"/>
      <c r="I82" s="113"/>
      <c r="J82" s="450">
        <f t="shared" si="2"/>
        <v>0</v>
      </c>
      <c r="K82" s="458"/>
      <c r="L82" s="190"/>
    </row>
    <row r="83" spans="1:13" x14ac:dyDescent="0.25">
      <c r="C83" s="114"/>
      <c r="D83" s="114"/>
      <c r="E83" s="113"/>
      <c r="F83" s="113"/>
      <c r="G83" s="113"/>
      <c r="H83" s="113"/>
      <c r="I83" s="113"/>
      <c r="J83" s="450">
        <f t="shared" si="2"/>
        <v>0</v>
      </c>
      <c r="K83" s="458"/>
      <c r="L83" s="190"/>
    </row>
    <row r="84" spans="1:13" x14ac:dyDescent="0.25">
      <c r="C84" s="114"/>
      <c r="D84" s="114"/>
      <c r="E84" s="113"/>
      <c r="F84" s="113"/>
      <c r="G84" s="113"/>
      <c r="H84" s="113"/>
      <c r="I84" s="113"/>
      <c r="J84" s="450">
        <f t="shared" si="2"/>
        <v>0</v>
      </c>
      <c r="K84" s="458"/>
      <c r="L84" s="190"/>
    </row>
    <row r="85" spans="1:13" x14ac:dyDescent="0.25">
      <c r="C85" s="114"/>
      <c r="D85" s="114"/>
      <c r="E85" s="113"/>
      <c r="F85" s="113"/>
      <c r="G85" s="113"/>
      <c r="H85" s="113"/>
      <c r="I85" s="113"/>
      <c r="J85" s="450">
        <f t="shared" si="2"/>
        <v>0</v>
      </c>
      <c r="K85" s="458"/>
      <c r="L85" s="190"/>
    </row>
    <row r="86" spans="1:13" x14ac:dyDescent="0.25">
      <c r="C86" s="114"/>
      <c r="D86" s="114"/>
      <c r="E86" s="113"/>
      <c r="F86" s="113"/>
      <c r="G86" s="113"/>
      <c r="H86" s="113"/>
      <c r="I86" s="113"/>
      <c r="J86" s="450">
        <f t="shared" si="2"/>
        <v>0</v>
      </c>
      <c r="K86" s="458"/>
      <c r="L86" s="190"/>
    </row>
    <row r="87" spans="1:13" x14ac:dyDescent="0.25">
      <c r="C87" s="204" t="str">
        <f>Translations!$B$998</f>
        <v>&lt; W razie potrzeby należy dodać dodatkowe wiersze powyżej tego wiersza &gt;</v>
      </c>
      <c r="D87" s="205"/>
      <c r="E87" s="206"/>
      <c r="F87" s="206"/>
      <c r="G87" s="206"/>
      <c r="H87" s="206"/>
      <c r="I87" s="207"/>
      <c r="J87" s="457"/>
      <c r="K87" s="459"/>
      <c r="L87" s="190"/>
    </row>
    <row r="88" spans="1:13" ht="51" customHeight="1" thickBot="1" x14ac:dyDescent="0.3">
      <c r="C88" s="1140" t="str">
        <f>Translations!$B$1316</f>
        <v>Łączna ilość emisji CO2 ze wszystkich lotów wylatujących z każdego państwa członkowskiego do innego państwa członkowskiego, Szwajcarii lub Wielkiej Brytanii</v>
      </c>
      <c r="D88" s="1141"/>
      <c r="E88" s="226">
        <f>SUM(E62:E87)</f>
        <v>0</v>
      </c>
      <c r="F88" s="226">
        <f>SUM(F62:F87)</f>
        <v>0</v>
      </c>
      <c r="G88" s="226">
        <f>SUM(G62:G87)</f>
        <v>0</v>
      </c>
      <c r="H88" s="226">
        <f>SUM(H62:H87)</f>
        <v>0</v>
      </c>
      <c r="I88" s="226">
        <f>SUM(I62:I87)</f>
        <v>0</v>
      </c>
      <c r="J88" s="450">
        <f>SUM(E88:I88)</f>
        <v>0</v>
      </c>
      <c r="K88" s="453">
        <f>SUM(K62:K87)</f>
        <v>0</v>
      </c>
    </row>
    <row r="89" spans="1:13" s="208" customFormat="1" x14ac:dyDescent="0.25">
      <c r="C89" s="209"/>
      <c r="D89" s="209"/>
      <c r="E89" s="209"/>
      <c r="F89" s="209"/>
      <c r="G89" s="209"/>
      <c r="H89" s="209"/>
      <c r="I89" s="209"/>
      <c r="J89" s="210"/>
    </row>
    <row r="90" spans="1:13" ht="12.75" hidden="1" customHeight="1" x14ac:dyDescent="0.25">
      <c r="A90" s="407"/>
      <c r="B90" s="187" t="s">
        <v>249</v>
      </c>
      <c r="C90" s="1150" t="str">
        <f>Translations!$B$999</f>
        <v>Aggregated CO2 emissions from all flights arriving at each Member State from a third country:</v>
      </c>
      <c r="D90" s="1060"/>
      <c r="E90" s="1060"/>
      <c r="F90" s="1060"/>
      <c r="G90" s="1060"/>
      <c r="H90" s="1060"/>
      <c r="I90" s="1060"/>
      <c r="J90" s="1060"/>
      <c r="M90" s="387" t="str">
        <f>Translations!$B$1278</f>
        <v>Hide row for reduced scope</v>
      </c>
    </row>
    <row r="91" spans="1:13" ht="25.5" hidden="1" customHeight="1" thickBot="1" x14ac:dyDescent="0.3">
      <c r="A91" s="407"/>
      <c r="C91" s="1151" t="str">
        <f>Translations!$B$1144</f>
        <v>Proszę wypełnić poniższą tabelę odpowiednimi danymi w odniesieniu do roku sprawozdawczego. Proszę zwrócić uwagę, że na potrzeby obliczenia tych emisji NALEŻY WYKORZYSTAĆ wskaźniki emisji zamieszczone w sekcji 5 (b).</v>
      </c>
      <c r="D91" s="889"/>
      <c r="E91" s="889"/>
      <c r="F91" s="889"/>
      <c r="G91" s="889"/>
      <c r="H91" s="889"/>
      <c r="I91" s="889"/>
      <c r="J91" s="889"/>
      <c r="K91" s="889"/>
      <c r="M91" s="387" t="str">
        <f>Translations!$B$1278</f>
        <v>Hide row for reduced scope</v>
      </c>
    </row>
    <row r="92" spans="1:13" hidden="1" x14ac:dyDescent="0.25">
      <c r="A92" s="407"/>
      <c r="C92" s="197"/>
      <c r="D92" s="198"/>
      <c r="E92" s="1134" t="str">
        <f>Translations!$B$979</f>
        <v>Emisje z każdego paliwa [t CO2]</v>
      </c>
      <c r="F92" s="1135"/>
      <c r="G92" s="1135"/>
      <c r="H92" s="1135"/>
      <c r="I92" s="1135"/>
      <c r="J92" s="1136" t="str">
        <f>Translations!$B$980</f>
        <v>OGÓŁEM 
[t CO2]</v>
      </c>
      <c r="K92" s="1138" t="str">
        <f>Translations!$B$1026</f>
        <v>Całkowita liczba lotów</v>
      </c>
      <c r="L92" s="190"/>
      <c r="M92" s="387" t="str">
        <f>Translations!$B$1278</f>
        <v>Hide row for reduced scope</v>
      </c>
    </row>
    <row r="93" spans="1:13" ht="40.799999999999997" hidden="1" x14ac:dyDescent="0.25">
      <c r="A93" s="407"/>
      <c r="C93" s="203" t="str">
        <f>Translations!$B$1000</f>
        <v>State of departure</v>
      </c>
      <c r="D93" s="203" t="str">
        <f>Translations!$B$1001</f>
        <v>Member State of arrival</v>
      </c>
      <c r="E93" s="193" t="str">
        <f>Translations!$B$981</f>
        <v>Naftowe paliwo lotnicze
(Jet A1 lub Jet A)</v>
      </c>
      <c r="F93" s="193" t="str">
        <f>Translations!$B$274</f>
        <v>Paliwo do silników odrzutowych (Jet B)</v>
      </c>
      <c r="G93" s="193" t="str">
        <f>Translations!$B$275</f>
        <v>Benzyna lotnicza (AvGas)</v>
      </c>
      <c r="H93" s="194" t="str">
        <f>Translations!$B$982</f>
        <v>Paliwo alternatywne 1</v>
      </c>
      <c r="I93" s="194" t="str">
        <f>Translations!$B$983</f>
        <v>&lt;dodaj więcej paliw przed tą kolumną&gt;</v>
      </c>
      <c r="J93" s="1142"/>
      <c r="K93" s="1139"/>
      <c r="L93" s="190"/>
      <c r="M93" s="387" t="str">
        <f>Translations!$B$1278</f>
        <v>Hide row for reduced scope</v>
      </c>
    </row>
    <row r="94" spans="1:13" hidden="1" x14ac:dyDescent="0.25">
      <c r="A94" s="407"/>
      <c r="C94" s="114"/>
      <c r="D94" s="114"/>
      <c r="E94" s="113"/>
      <c r="F94" s="113"/>
      <c r="G94" s="113"/>
      <c r="H94" s="113"/>
      <c r="I94" s="113"/>
      <c r="J94" s="450">
        <f t="shared" ref="J94:J118" si="3">SUM(E94:I94)</f>
        <v>0</v>
      </c>
      <c r="K94" s="458"/>
      <c r="L94" s="190"/>
      <c r="M94" s="387" t="str">
        <f>Translations!$B$1278</f>
        <v>Hide row for reduced scope</v>
      </c>
    </row>
    <row r="95" spans="1:13" hidden="1" x14ac:dyDescent="0.25">
      <c r="A95" s="407"/>
      <c r="C95" s="114"/>
      <c r="D95" s="114"/>
      <c r="E95" s="113"/>
      <c r="F95" s="113"/>
      <c r="G95" s="113"/>
      <c r="H95" s="113"/>
      <c r="I95" s="113"/>
      <c r="J95" s="450">
        <f t="shared" si="3"/>
        <v>0</v>
      </c>
      <c r="K95" s="458"/>
      <c r="L95" s="190"/>
      <c r="M95" s="387" t="str">
        <f>Translations!$B$1278</f>
        <v>Hide row for reduced scope</v>
      </c>
    </row>
    <row r="96" spans="1:13" hidden="1" x14ac:dyDescent="0.25">
      <c r="A96" s="407"/>
      <c r="C96" s="114"/>
      <c r="D96" s="114"/>
      <c r="E96" s="113"/>
      <c r="F96" s="113"/>
      <c r="G96" s="113"/>
      <c r="H96" s="113"/>
      <c r="I96" s="113"/>
      <c r="J96" s="450">
        <f t="shared" si="3"/>
        <v>0</v>
      </c>
      <c r="K96" s="458"/>
      <c r="L96" s="190"/>
      <c r="M96" s="387" t="str">
        <f>Translations!$B$1278</f>
        <v>Hide row for reduced scope</v>
      </c>
    </row>
    <row r="97" spans="1:13" hidden="1" x14ac:dyDescent="0.25">
      <c r="A97" s="407"/>
      <c r="C97" s="114"/>
      <c r="D97" s="114"/>
      <c r="E97" s="113"/>
      <c r="F97" s="113"/>
      <c r="G97" s="113"/>
      <c r="H97" s="113"/>
      <c r="I97" s="113"/>
      <c r="J97" s="450">
        <f t="shared" si="3"/>
        <v>0</v>
      </c>
      <c r="K97" s="458"/>
      <c r="L97" s="190"/>
      <c r="M97" s="387" t="str">
        <f>Translations!$B$1278</f>
        <v>Hide row for reduced scope</v>
      </c>
    </row>
    <row r="98" spans="1:13" hidden="1" x14ac:dyDescent="0.25">
      <c r="A98" s="407"/>
      <c r="C98" s="114"/>
      <c r="D98" s="114"/>
      <c r="E98" s="113"/>
      <c r="F98" s="113"/>
      <c r="G98" s="113"/>
      <c r="H98" s="113"/>
      <c r="I98" s="113"/>
      <c r="J98" s="450">
        <f t="shared" si="3"/>
        <v>0</v>
      </c>
      <c r="K98" s="458"/>
      <c r="L98" s="190"/>
      <c r="M98" s="387" t="str">
        <f>Translations!$B$1278</f>
        <v>Hide row for reduced scope</v>
      </c>
    </row>
    <row r="99" spans="1:13" hidden="1" x14ac:dyDescent="0.25">
      <c r="A99" s="407"/>
      <c r="C99" s="114"/>
      <c r="D99" s="114"/>
      <c r="E99" s="113"/>
      <c r="F99" s="113"/>
      <c r="G99" s="113"/>
      <c r="H99" s="113"/>
      <c r="I99" s="113"/>
      <c r="J99" s="450">
        <f t="shared" si="3"/>
        <v>0</v>
      </c>
      <c r="K99" s="458"/>
      <c r="L99" s="190"/>
      <c r="M99" s="387" t="str">
        <f>Translations!$B$1278</f>
        <v>Hide row for reduced scope</v>
      </c>
    </row>
    <row r="100" spans="1:13" hidden="1" x14ac:dyDescent="0.25">
      <c r="A100" s="407"/>
      <c r="C100" s="114"/>
      <c r="D100" s="114"/>
      <c r="E100" s="113"/>
      <c r="F100" s="113"/>
      <c r="G100" s="113"/>
      <c r="H100" s="113"/>
      <c r="I100" s="113"/>
      <c r="J100" s="450">
        <f t="shared" si="3"/>
        <v>0</v>
      </c>
      <c r="K100" s="458"/>
      <c r="L100" s="190"/>
      <c r="M100" s="387" t="str">
        <f>Translations!$B$1278</f>
        <v>Hide row for reduced scope</v>
      </c>
    </row>
    <row r="101" spans="1:13" hidden="1" x14ac:dyDescent="0.25">
      <c r="A101" s="407"/>
      <c r="C101" s="114"/>
      <c r="D101" s="114"/>
      <c r="E101" s="113"/>
      <c r="F101" s="113"/>
      <c r="G101" s="113"/>
      <c r="H101" s="113"/>
      <c r="I101" s="113"/>
      <c r="J101" s="450">
        <f t="shared" si="3"/>
        <v>0</v>
      </c>
      <c r="K101" s="458"/>
      <c r="L101" s="190"/>
      <c r="M101" s="387" t="str">
        <f>Translations!$B$1278</f>
        <v>Hide row for reduced scope</v>
      </c>
    </row>
    <row r="102" spans="1:13" hidden="1" x14ac:dyDescent="0.25">
      <c r="A102" s="407"/>
      <c r="C102" s="114"/>
      <c r="D102" s="114"/>
      <c r="E102" s="113"/>
      <c r="F102" s="113"/>
      <c r="G102" s="113"/>
      <c r="H102" s="113"/>
      <c r="I102" s="113"/>
      <c r="J102" s="450">
        <f t="shared" si="3"/>
        <v>0</v>
      </c>
      <c r="K102" s="458"/>
      <c r="L102" s="190"/>
      <c r="M102" s="387" t="str">
        <f>Translations!$B$1278</f>
        <v>Hide row for reduced scope</v>
      </c>
    </row>
    <row r="103" spans="1:13" hidden="1" x14ac:dyDescent="0.25">
      <c r="A103" s="407"/>
      <c r="C103" s="114"/>
      <c r="D103" s="114"/>
      <c r="E103" s="113"/>
      <c r="F103" s="113"/>
      <c r="G103" s="113"/>
      <c r="H103" s="113"/>
      <c r="I103" s="113"/>
      <c r="J103" s="450">
        <f t="shared" si="3"/>
        <v>0</v>
      </c>
      <c r="K103" s="458"/>
      <c r="L103" s="190"/>
      <c r="M103" s="387" t="str">
        <f>Translations!$B$1278</f>
        <v>Hide row for reduced scope</v>
      </c>
    </row>
    <row r="104" spans="1:13" hidden="1" x14ac:dyDescent="0.25">
      <c r="A104" s="407"/>
      <c r="C104" s="114"/>
      <c r="D104" s="114"/>
      <c r="E104" s="113"/>
      <c r="F104" s="113"/>
      <c r="G104" s="113"/>
      <c r="H104" s="113"/>
      <c r="I104" s="113"/>
      <c r="J104" s="450">
        <f t="shared" si="3"/>
        <v>0</v>
      </c>
      <c r="K104" s="458"/>
      <c r="L104" s="190"/>
      <c r="M104" s="387" t="str">
        <f>Translations!$B$1278</f>
        <v>Hide row for reduced scope</v>
      </c>
    </row>
    <row r="105" spans="1:13" hidden="1" x14ac:dyDescent="0.25">
      <c r="A105" s="407"/>
      <c r="C105" s="114"/>
      <c r="D105" s="114"/>
      <c r="E105" s="113"/>
      <c r="F105" s="113"/>
      <c r="G105" s="113"/>
      <c r="H105" s="113"/>
      <c r="I105" s="113"/>
      <c r="J105" s="450">
        <f t="shared" si="3"/>
        <v>0</v>
      </c>
      <c r="K105" s="458"/>
      <c r="L105" s="190"/>
      <c r="M105" s="387" t="str">
        <f>Translations!$B$1278</f>
        <v>Hide row for reduced scope</v>
      </c>
    </row>
    <row r="106" spans="1:13" hidden="1" x14ac:dyDescent="0.25">
      <c r="A106" s="407"/>
      <c r="C106" s="114"/>
      <c r="D106" s="114"/>
      <c r="E106" s="113"/>
      <c r="F106" s="113"/>
      <c r="G106" s="113"/>
      <c r="H106" s="113"/>
      <c r="I106" s="113"/>
      <c r="J106" s="450">
        <f t="shared" si="3"/>
        <v>0</v>
      </c>
      <c r="K106" s="458"/>
      <c r="L106" s="190"/>
      <c r="M106" s="387" t="str">
        <f>Translations!$B$1278</f>
        <v>Hide row for reduced scope</v>
      </c>
    </row>
    <row r="107" spans="1:13" hidden="1" x14ac:dyDescent="0.25">
      <c r="A107" s="407"/>
      <c r="C107" s="114"/>
      <c r="D107" s="114"/>
      <c r="E107" s="113"/>
      <c r="F107" s="113"/>
      <c r="G107" s="113"/>
      <c r="H107" s="113"/>
      <c r="I107" s="113"/>
      <c r="J107" s="450">
        <f t="shared" si="3"/>
        <v>0</v>
      </c>
      <c r="K107" s="458"/>
      <c r="L107" s="190"/>
      <c r="M107" s="387" t="str">
        <f>Translations!$B$1278</f>
        <v>Hide row for reduced scope</v>
      </c>
    </row>
    <row r="108" spans="1:13" hidden="1" x14ac:dyDescent="0.25">
      <c r="A108" s="407"/>
      <c r="C108" s="114"/>
      <c r="D108" s="114"/>
      <c r="E108" s="113"/>
      <c r="F108" s="113"/>
      <c r="G108" s="113"/>
      <c r="H108" s="113"/>
      <c r="I108" s="113"/>
      <c r="J108" s="450">
        <f t="shared" si="3"/>
        <v>0</v>
      </c>
      <c r="K108" s="458"/>
      <c r="L108" s="190"/>
      <c r="M108" s="387" t="str">
        <f>Translations!$B$1278</f>
        <v>Hide row for reduced scope</v>
      </c>
    </row>
    <row r="109" spans="1:13" hidden="1" x14ac:dyDescent="0.25">
      <c r="A109" s="407"/>
      <c r="C109" s="114"/>
      <c r="D109" s="114"/>
      <c r="E109" s="113"/>
      <c r="F109" s="113"/>
      <c r="G109" s="113"/>
      <c r="H109" s="113"/>
      <c r="I109" s="113"/>
      <c r="J109" s="450">
        <f t="shared" si="3"/>
        <v>0</v>
      </c>
      <c r="K109" s="458"/>
      <c r="L109" s="190"/>
      <c r="M109" s="387" t="str">
        <f>Translations!$B$1278</f>
        <v>Hide row for reduced scope</v>
      </c>
    </row>
    <row r="110" spans="1:13" hidden="1" x14ac:dyDescent="0.25">
      <c r="A110" s="407"/>
      <c r="C110" s="114"/>
      <c r="D110" s="114"/>
      <c r="E110" s="113"/>
      <c r="F110" s="113"/>
      <c r="G110" s="113"/>
      <c r="H110" s="113"/>
      <c r="I110" s="113"/>
      <c r="J110" s="450">
        <f t="shared" si="3"/>
        <v>0</v>
      </c>
      <c r="K110" s="458"/>
      <c r="L110" s="190"/>
      <c r="M110" s="387" t="str">
        <f>Translations!$B$1278</f>
        <v>Hide row for reduced scope</v>
      </c>
    </row>
    <row r="111" spans="1:13" hidden="1" x14ac:dyDescent="0.25">
      <c r="A111" s="407"/>
      <c r="C111" s="114"/>
      <c r="D111" s="114"/>
      <c r="E111" s="113"/>
      <c r="F111" s="113"/>
      <c r="G111" s="113"/>
      <c r="H111" s="113"/>
      <c r="I111" s="113"/>
      <c r="J111" s="450">
        <f t="shared" si="3"/>
        <v>0</v>
      </c>
      <c r="K111" s="458"/>
      <c r="L111" s="190"/>
      <c r="M111" s="387" t="str">
        <f>Translations!$B$1278</f>
        <v>Hide row for reduced scope</v>
      </c>
    </row>
    <row r="112" spans="1:13" hidden="1" x14ac:dyDescent="0.25">
      <c r="A112" s="407"/>
      <c r="C112" s="114"/>
      <c r="D112" s="114"/>
      <c r="E112" s="113"/>
      <c r="F112" s="113"/>
      <c r="G112" s="113"/>
      <c r="H112" s="113"/>
      <c r="I112" s="113"/>
      <c r="J112" s="450">
        <f t="shared" si="3"/>
        <v>0</v>
      </c>
      <c r="K112" s="458"/>
      <c r="L112" s="190"/>
      <c r="M112" s="387" t="str">
        <f>Translations!$B$1278</f>
        <v>Hide row for reduced scope</v>
      </c>
    </row>
    <row r="113" spans="1:13" hidden="1" x14ac:dyDescent="0.25">
      <c r="A113" s="407"/>
      <c r="C113" s="114"/>
      <c r="D113" s="114"/>
      <c r="E113" s="113"/>
      <c r="F113" s="113"/>
      <c r="G113" s="113"/>
      <c r="H113" s="113"/>
      <c r="I113" s="113"/>
      <c r="J113" s="450">
        <f t="shared" si="3"/>
        <v>0</v>
      </c>
      <c r="K113" s="458"/>
      <c r="L113" s="190"/>
      <c r="M113" s="387" t="str">
        <f>Translations!$B$1278</f>
        <v>Hide row for reduced scope</v>
      </c>
    </row>
    <row r="114" spans="1:13" hidden="1" x14ac:dyDescent="0.25">
      <c r="A114" s="407"/>
      <c r="C114" s="114"/>
      <c r="D114" s="114"/>
      <c r="E114" s="113"/>
      <c r="F114" s="113"/>
      <c r="G114" s="113"/>
      <c r="H114" s="113"/>
      <c r="I114" s="113"/>
      <c r="J114" s="450">
        <f t="shared" si="3"/>
        <v>0</v>
      </c>
      <c r="K114" s="458"/>
      <c r="L114" s="190"/>
      <c r="M114" s="387" t="str">
        <f>Translations!$B$1278</f>
        <v>Hide row for reduced scope</v>
      </c>
    </row>
    <row r="115" spans="1:13" hidden="1" x14ac:dyDescent="0.25">
      <c r="A115" s="407"/>
      <c r="C115" s="114"/>
      <c r="D115" s="114"/>
      <c r="E115" s="113"/>
      <c r="F115" s="113"/>
      <c r="G115" s="113"/>
      <c r="H115" s="113"/>
      <c r="I115" s="113"/>
      <c r="J115" s="450">
        <f t="shared" si="3"/>
        <v>0</v>
      </c>
      <c r="K115" s="458"/>
      <c r="L115" s="190"/>
      <c r="M115" s="387" t="str">
        <f>Translations!$B$1278</f>
        <v>Hide row for reduced scope</v>
      </c>
    </row>
    <row r="116" spans="1:13" hidden="1" x14ac:dyDescent="0.25">
      <c r="A116" s="407"/>
      <c r="C116" s="114"/>
      <c r="D116" s="114"/>
      <c r="E116" s="113"/>
      <c r="F116" s="113"/>
      <c r="G116" s="113"/>
      <c r="H116" s="113"/>
      <c r="I116" s="113"/>
      <c r="J116" s="450">
        <f t="shared" si="3"/>
        <v>0</v>
      </c>
      <c r="K116" s="458"/>
      <c r="L116" s="190"/>
      <c r="M116" s="387" t="str">
        <f>Translations!$B$1278</f>
        <v>Hide row for reduced scope</v>
      </c>
    </row>
    <row r="117" spans="1:13" hidden="1" x14ac:dyDescent="0.25">
      <c r="A117" s="407"/>
      <c r="C117" s="114"/>
      <c r="D117" s="114"/>
      <c r="E117" s="113"/>
      <c r="F117" s="113"/>
      <c r="G117" s="113"/>
      <c r="H117" s="113"/>
      <c r="I117" s="113"/>
      <c r="J117" s="450">
        <f t="shared" si="3"/>
        <v>0</v>
      </c>
      <c r="K117" s="458"/>
      <c r="L117" s="190"/>
      <c r="M117" s="387" t="str">
        <f>Translations!$B$1278</f>
        <v>Hide row for reduced scope</v>
      </c>
    </row>
    <row r="118" spans="1:13" hidden="1" x14ac:dyDescent="0.25">
      <c r="A118" s="407"/>
      <c r="C118" s="114"/>
      <c r="D118" s="114"/>
      <c r="E118" s="113"/>
      <c r="F118" s="113"/>
      <c r="G118" s="113"/>
      <c r="H118" s="113"/>
      <c r="I118" s="113"/>
      <c r="J118" s="450">
        <f t="shared" si="3"/>
        <v>0</v>
      </c>
      <c r="K118" s="458"/>
      <c r="L118" s="190"/>
      <c r="M118" s="387" t="str">
        <f>Translations!$B$1278</f>
        <v>Hide row for reduced scope</v>
      </c>
    </row>
    <row r="119" spans="1:13" hidden="1" x14ac:dyDescent="0.25">
      <c r="A119" s="407"/>
      <c r="C119" s="204" t="str">
        <f>Translations!$B$998</f>
        <v>&lt; W razie potrzeby należy dodać dodatkowe wiersze powyżej tego wiersza &gt;</v>
      </c>
      <c r="D119" s="205"/>
      <c r="E119" s="206"/>
      <c r="F119" s="206"/>
      <c r="G119" s="206"/>
      <c r="H119" s="206"/>
      <c r="I119" s="207"/>
      <c r="J119" s="457"/>
      <c r="K119" s="459"/>
      <c r="L119" s="190"/>
      <c r="M119" s="387" t="str">
        <f>Translations!$B$1278</f>
        <v>Hide row for reduced scope</v>
      </c>
    </row>
    <row r="120" spans="1:13" ht="38.25" hidden="1" customHeight="1" thickBot="1" x14ac:dyDescent="0.3">
      <c r="A120" s="407"/>
      <c r="C120" s="1140" t="str">
        <f>Translations!$B$1002</f>
        <v>Aggregated CO2 emissions from all flights arriving at each MS from third countries:</v>
      </c>
      <c r="D120" s="1141"/>
      <c r="E120" s="226">
        <f>SUM(E94:E119)</f>
        <v>0</v>
      </c>
      <c r="F120" s="226">
        <f>SUM(F94:F119)</f>
        <v>0</v>
      </c>
      <c r="G120" s="226">
        <f>SUM(G94:G119)</f>
        <v>0</v>
      </c>
      <c r="H120" s="226">
        <f>SUM(H94:H119)</f>
        <v>0</v>
      </c>
      <c r="I120" s="226">
        <f>SUM(I94:I119)</f>
        <v>0</v>
      </c>
      <c r="J120" s="450">
        <f>SUM(E120:I120)</f>
        <v>0</v>
      </c>
      <c r="K120" s="453">
        <f>SUM(K94:K119)</f>
        <v>0</v>
      </c>
      <c r="M120" s="387" t="str">
        <f>Translations!$B$1278</f>
        <v>Hide row for reduced scope</v>
      </c>
    </row>
    <row r="121" spans="1:13" s="208" customFormat="1" x14ac:dyDescent="0.25">
      <c r="C121" s="211"/>
      <c r="D121" s="211"/>
      <c r="E121" s="211"/>
      <c r="F121" s="211"/>
      <c r="G121" s="211"/>
      <c r="H121" s="211"/>
      <c r="I121" s="211"/>
    </row>
    <row r="122" spans="1:13" s="208" customFormat="1" x14ac:dyDescent="0.25">
      <c r="A122" s="644"/>
      <c r="B122" s="644"/>
      <c r="C122" s="645"/>
      <c r="D122" s="645"/>
      <c r="E122" s="645"/>
      <c r="F122" s="645"/>
      <c r="G122" s="645"/>
      <c r="H122" s="645"/>
      <c r="I122" s="645"/>
      <c r="J122" s="644"/>
      <c r="K122" s="644"/>
      <c r="L122" s="644"/>
    </row>
    <row r="123" spans="1:13" s="208" customFormat="1" ht="15.6" x14ac:dyDescent="0.25">
      <c r="A123" s="644"/>
      <c r="B123" s="224" t="s">
        <v>1514</v>
      </c>
      <c r="C123" s="186" t="str">
        <f>Translations!$B$1245</f>
        <v>Szczegółowe dane dotyczące emisji - CH ETS</v>
      </c>
      <c r="D123" s="186"/>
      <c r="E123" s="186"/>
      <c r="F123" s="186"/>
      <c r="G123" s="186"/>
      <c r="H123" s="186"/>
      <c r="I123" s="186"/>
      <c r="J123" s="186"/>
      <c r="K123" s="186"/>
      <c r="L123" s="644"/>
    </row>
    <row r="124" spans="1:13" s="208" customFormat="1" ht="5.0999999999999996" customHeight="1" x14ac:dyDescent="0.25">
      <c r="A124" s="644"/>
      <c r="C124" s="211"/>
      <c r="D124" s="211"/>
      <c r="E124" s="211"/>
      <c r="F124" s="211"/>
      <c r="G124" s="211"/>
      <c r="H124" s="211"/>
      <c r="I124" s="211"/>
      <c r="L124" s="644"/>
    </row>
    <row r="125" spans="1:13" ht="28.5" customHeight="1" x14ac:dyDescent="0.25">
      <c r="A125" s="646"/>
      <c r="B125" s="187" t="s">
        <v>244</v>
      </c>
      <c r="C125" s="1132" t="str">
        <f>Translations!$B$1280</f>
        <v>Poniższa tabela jest używana wyłącznie do celów kontroli. Należy upewnić się, że wartości ogółem są zgodne z wynikami w części 5(d). Poniższe części od (b) do (c) należy wypełnić nie naliczając podwójnie emisji.</v>
      </c>
      <c r="D125" s="1019"/>
      <c r="E125" s="1019"/>
      <c r="F125" s="1019"/>
      <c r="G125" s="1019"/>
      <c r="H125" s="1019"/>
      <c r="I125" s="1019"/>
      <c r="J125" s="1019"/>
      <c r="K125" s="976"/>
      <c r="L125" s="646"/>
    </row>
    <row r="126" spans="1:13" ht="54" customHeight="1" x14ac:dyDescent="0.25">
      <c r="A126" s="646"/>
      <c r="B126" s="187"/>
      <c r="C126" s="1132" t="str">
        <f>Translations!$B$1281</f>
        <v>Uwaga: Można dodać więcej kolumn, jeżeli wykorzystywana jest większa liczba rodzajów paliw, oraz wierszy, jeżeli konieczne jest wprowadzenie większej liczby par krajów. Jeżeli zostaną dodane dodatkowe komórki lub zostaną skopiowane i wklejone dane z innego programu bądź arkusza kalkulacyjnego, należy dodać odpowiednie formuły obliczeniowe i sprawdzić prawidłowość istniejących formuł. Sprawdzenie prawidłowości obliczeń stanowi w pełni odpowiedzialność operatora statków powietrznych.</v>
      </c>
      <c r="D126" s="1133"/>
      <c r="E126" s="1133"/>
      <c r="F126" s="1133"/>
      <c r="G126" s="1133"/>
      <c r="H126" s="1133"/>
      <c r="I126" s="1133"/>
      <c r="J126" s="1133"/>
      <c r="K126" s="976"/>
      <c r="L126" s="646"/>
    </row>
    <row r="127" spans="1:13" ht="25.5" customHeight="1" x14ac:dyDescent="0.25">
      <c r="A127" s="646"/>
      <c r="B127" s="187"/>
      <c r="C127" s="1132" t="str">
        <f>Translations!$B$978</f>
        <v>Uwaga: W tej części określa się wyłącznie emisje pochodzące z paliw kopalnych. Uwzględniają one również emisje z biomasy, dla której nie udowodniono spełniania kryteriów zrównoważonego rozwoju.</v>
      </c>
      <c r="D127" s="1133"/>
      <c r="E127" s="1133"/>
      <c r="F127" s="1133"/>
      <c r="G127" s="1133"/>
      <c r="H127" s="1133"/>
      <c r="I127" s="1133"/>
      <c r="J127" s="1133"/>
      <c r="K127" s="976"/>
      <c r="L127" s="646"/>
    </row>
    <row r="128" spans="1:13" ht="13.8" thickBot="1" x14ac:dyDescent="0.3">
      <c r="A128" s="646"/>
      <c r="L128" s="646"/>
    </row>
    <row r="129" spans="1:13" x14ac:dyDescent="0.25">
      <c r="A129" s="646"/>
      <c r="C129" s="188"/>
      <c r="D129" s="189"/>
      <c r="E129" s="1134" t="str">
        <f>Translations!$B$979</f>
        <v>Emisje z każdego paliwa [t CO2]</v>
      </c>
      <c r="F129" s="1135"/>
      <c r="G129" s="1135"/>
      <c r="H129" s="1135"/>
      <c r="I129" s="1135"/>
      <c r="J129" s="1136" t="str">
        <f>Translations!$B$980</f>
        <v>OGÓŁEM 
[t CO2]</v>
      </c>
      <c r="K129" s="1138" t="str">
        <f>Translations!$B$1026</f>
        <v>Całkowita liczba lotów</v>
      </c>
      <c r="L129" s="647"/>
    </row>
    <row r="130" spans="1:13" ht="43.05" customHeight="1" x14ac:dyDescent="0.25">
      <c r="A130" s="646"/>
      <c r="C130" s="191"/>
      <c r="D130" s="192"/>
      <c r="E130" s="193" t="str">
        <f>Translations!$B$981</f>
        <v>Naftowe paliwo lotnicze
(Jet A1 lub Jet A)</v>
      </c>
      <c r="F130" s="193" t="str">
        <f>Translations!$B$274</f>
        <v>Paliwo do silników odrzutowych (Jet B)</v>
      </c>
      <c r="G130" s="193" t="str">
        <f>Translations!$B$275</f>
        <v>Benzyna lotnicza (AvGas)</v>
      </c>
      <c r="H130" s="194" t="str">
        <f>Translations!$B$982</f>
        <v>Paliwo alternatywne 1</v>
      </c>
      <c r="I130" s="194" t="str">
        <f>Translations!$B$983</f>
        <v>&lt;dodaj więcej paliw przed tą kolumną&gt;</v>
      </c>
      <c r="J130" s="1137"/>
      <c r="K130" s="1139"/>
      <c r="L130" s="647"/>
      <c r="M130" s="386"/>
    </row>
    <row r="131" spans="1:13" ht="39.9" customHeight="1" x14ac:dyDescent="0.25">
      <c r="A131" s="646"/>
      <c r="B131" s="195" t="s">
        <v>1063</v>
      </c>
      <c r="C131" s="1129" t="str">
        <f>Translations!$B$1282</f>
        <v>Ogólna łączna ilość emisji CO2 ze wszystkich lotów objętych zakresem systemu CH ETS
(= B + C)</v>
      </c>
      <c r="D131" s="1070"/>
      <c r="E131" s="226">
        <f>E132+E133</f>
        <v>0</v>
      </c>
      <c r="F131" s="226">
        <f>F132+F133</f>
        <v>0</v>
      </c>
      <c r="G131" s="226">
        <f>G132+G133</f>
        <v>0</v>
      </c>
      <c r="H131" s="226">
        <f>H132+H133</f>
        <v>0</v>
      </c>
      <c r="I131" s="226">
        <f>I132+I133</f>
        <v>0</v>
      </c>
      <c r="J131" s="450">
        <f>SUM(E131:I131)</f>
        <v>0</v>
      </c>
      <c r="K131" s="451">
        <f>K132+K133</f>
        <v>0</v>
      </c>
      <c r="L131" s="647"/>
    </row>
    <row r="132" spans="1:13" ht="39.9" customHeight="1" x14ac:dyDescent="0.25">
      <c r="A132" s="646"/>
      <c r="B132" s="195" t="s">
        <v>1062</v>
      </c>
      <c r="C132" s="1130" t="str">
        <f>Translations!$B$1283</f>
        <v>Szwajcarskie loty krajowe</v>
      </c>
      <c r="D132" s="1131"/>
      <c r="E132" s="640">
        <f>SUM(E142)</f>
        <v>0</v>
      </c>
      <c r="F132" s="640">
        <f t="shared" ref="F132:K132" si="4">SUM(F142)</f>
        <v>0</v>
      </c>
      <c r="G132" s="640">
        <f t="shared" si="4"/>
        <v>0</v>
      </c>
      <c r="H132" s="640">
        <f t="shared" si="4"/>
        <v>0</v>
      </c>
      <c r="I132" s="640">
        <f t="shared" si="4"/>
        <v>0</v>
      </c>
      <c r="J132" s="641">
        <f t="shared" si="4"/>
        <v>0</v>
      </c>
      <c r="K132" s="642">
        <f t="shared" si="4"/>
        <v>0</v>
      </c>
      <c r="L132" s="647"/>
    </row>
    <row r="133" spans="1:13" ht="39.9" customHeight="1" thickBot="1" x14ac:dyDescent="0.3">
      <c r="A133" s="646"/>
      <c r="B133" s="195" t="s">
        <v>1060</v>
      </c>
      <c r="C133" s="1130" t="str">
        <f>Translations!$B$1355</f>
        <v>Loty ze Szwajcarii do państw EOG lub do Wielkiej Brytanii</v>
      </c>
      <c r="D133" s="1131"/>
      <c r="E133" s="215">
        <f>SUM(E179)</f>
        <v>0</v>
      </c>
      <c r="F133" s="215">
        <f t="shared" ref="F133:K133" si="5">SUM(F179)</f>
        <v>0</v>
      </c>
      <c r="G133" s="215">
        <f t="shared" si="5"/>
        <v>0</v>
      </c>
      <c r="H133" s="215">
        <f t="shared" si="5"/>
        <v>0</v>
      </c>
      <c r="I133" s="215">
        <f t="shared" si="5"/>
        <v>0</v>
      </c>
      <c r="J133" s="641">
        <f t="shared" si="5"/>
        <v>0</v>
      </c>
      <c r="K133" s="643">
        <f t="shared" si="5"/>
        <v>0</v>
      </c>
      <c r="L133" s="647"/>
    </row>
    <row r="134" spans="1:13" x14ac:dyDescent="0.25">
      <c r="A134" s="646"/>
      <c r="C134" s="196"/>
      <c r="D134" s="196"/>
      <c r="E134" s="196"/>
      <c r="F134" s="196"/>
      <c r="G134" s="196"/>
      <c r="H134" s="196"/>
      <c r="I134" s="196"/>
      <c r="J134" s="196"/>
      <c r="K134" s="460"/>
      <c r="L134" s="646"/>
    </row>
    <row r="135" spans="1:13" x14ac:dyDescent="0.25">
      <c r="A135" s="646"/>
      <c r="C135" s="185" t="str">
        <f>Translations!$B$1285</f>
        <v>Emisje całkowite wprowadzone w części 5(d):</v>
      </c>
      <c r="F135" s="228">
        <f>INDICATOR_CHETS_TotalEmissions</f>
        <v>0</v>
      </c>
      <c r="G135" s="230" t="s">
        <v>1016</v>
      </c>
      <c r="L135" s="646"/>
    </row>
    <row r="136" spans="1:13" ht="25.5" customHeight="1" x14ac:dyDescent="0.25">
      <c r="A136" s="646"/>
      <c r="C136" s="1127" t="str">
        <f>Translations!$B$990</f>
        <v>Różnica w stosunku do danych wprowadzonych w tym arkuszu:</v>
      </c>
      <c r="D136" s="1127"/>
      <c r="E136" s="1128"/>
      <c r="F136" s="229">
        <f>F135-ROUND(J131,0)</f>
        <v>0</v>
      </c>
      <c r="G136" s="230" t="s">
        <v>1016</v>
      </c>
      <c r="L136" s="646"/>
    </row>
    <row r="137" spans="1:13" x14ac:dyDescent="0.25">
      <c r="A137" s="646"/>
      <c r="L137" s="646"/>
    </row>
    <row r="138" spans="1:13" s="208" customFormat="1" x14ac:dyDescent="0.25">
      <c r="A138" s="644"/>
      <c r="B138" s="187" t="s">
        <v>247</v>
      </c>
      <c r="C138" s="211" t="str">
        <f>Translations!$B$1286</f>
        <v>Loty krajowe:</v>
      </c>
      <c r="D138" s="211"/>
      <c r="E138" s="211"/>
      <c r="F138" s="211"/>
      <c r="G138" s="211"/>
      <c r="H138" s="211"/>
      <c r="I138" s="211"/>
      <c r="L138" s="644"/>
    </row>
    <row r="139" spans="1:13" s="208" customFormat="1" ht="25.5" customHeight="1" thickBot="1" x14ac:dyDescent="0.3">
      <c r="A139" s="644"/>
      <c r="C139" s="1143" t="str">
        <f>Translations!$B$1144</f>
        <v>Proszę wypełnić poniższą tabelę odpowiednimi danymi w odniesieniu do roku sprawozdawczego. Proszę zwrócić uwagę, że na potrzeby obliczenia tych emisji NALEŻY WYKORZYSTAĆ wskaźniki emisji zamieszczone w sekcji 5 (b).</v>
      </c>
      <c r="D139" s="976"/>
      <c r="E139" s="976"/>
      <c r="F139" s="976"/>
      <c r="G139" s="976"/>
      <c r="H139" s="976"/>
      <c r="I139" s="976"/>
      <c r="J139" s="976"/>
      <c r="K139" s="976"/>
      <c r="L139" s="644"/>
    </row>
    <row r="140" spans="1:13" s="208" customFormat="1" x14ac:dyDescent="0.25">
      <c r="A140" s="644"/>
      <c r="C140" s="197"/>
      <c r="D140" s="198"/>
      <c r="E140" s="1134" t="str">
        <f>Translations!$B$979</f>
        <v>Emisje z każdego paliwa [t CO2]</v>
      </c>
      <c r="F140" s="1135"/>
      <c r="G140" s="1135"/>
      <c r="H140" s="1135"/>
      <c r="I140" s="1135"/>
      <c r="J140" s="1136" t="str">
        <f>Translations!$B$980</f>
        <v>OGÓŁEM 
[t CO2]</v>
      </c>
      <c r="K140" s="1138" t="str">
        <f>Translations!$B$1026</f>
        <v>Całkowita liczba lotów</v>
      </c>
      <c r="L140" s="644"/>
    </row>
    <row r="141" spans="1:13" s="208" customFormat="1" ht="43.05" customHeight="1" x14ac:dyDescent="0.25">
      <c r="A141" s="644"/>
      <c r="C141" s="1140" t="str">
        <f>Translations!$B$1287</f>
        <v>Państwo wylotu i przylotu</v>
      </c>
      <c r="D141" s="1144"/>
      <c r="E141" s="193" t="str">
        <f>Translations!$B$981</f>
        <v>Naftowe paliwo lotnicze
(Jet A1 lub Jet A)</v>
      </c>
      <c r="F141" s="193" t="str">
        <f>Translations!$B$274</f>
        <v>Paliwo do silników odrzutowych (Jet B)</v>
      </c>
      <c r="G141" s="193" t="str">
        <f>Translations!$B$275</f>
        <v>Benzyna lotnicza (AvGas)</v>
      </c>
      <c r="H141" s="194" t="str">
        <f>Translations!$B$982</f>
        <v>Paliwo alternatywne 1</v>
      </c>
      <c r="I141" s="194" t="str">
        <f>Translations!$B$983</f>
        <v>&lt;dodaj więcej paliw przed tą kolumną&gt;</v>
      </c>
      <c r="J141" s="1142"/>
      <c r="K141" s="1139"/>
      <c r="L141" s="644"/>
    </row>
    <row r="142" spans="1:13" s="208" customFormat="1" x14ac:dyDescent="0.25">
      <c r="A142" s="644"/>
      <c r="C142" s="199" t="str">
        <f>Translations!$B$574</f>
        <v>Szwajcaria</v>
      </c>
      <c r="D142" s="200"/>
      <c r="E142" s="115"/>
      <c r="F142" s="115"/>
      <c r="G142" s="115"/>
      <c r="H142" s="115"/>
      <c r="I142" s="115"/>
      <c r="J142" s="454">
        <f t="shared" ref="J142" si="6">SUM(E142:I142)</f>
        <v>0</v>
      </c>
      <c r="K142" s="455"/>
      <c r="L142" s="644"/>
    </row>
    <row r="143" spans="1:13" s="208" customFormat="1" x14ac:dyDescent="0.25">
      <c r="A143" s="644"/>
      <c r="C143" s="211"/>
      <c r="D143" s="211"/>
      <c r="E143" s="211"/>
      <c r="F143" s="211"/>
      <c r="G143" s="211"/>
      <c r="H143" s="211"/>
      <c r="I143" s="211"/>
      <c r="L143" s="644"/>
    </row>
    <row r="144" spans="1:13" s="208" customFormat="1" x14ac:dyDescent="0.25">
      <c r="A144" s="644"/>
      <c r="B144" s="187" t="s">
        <v>283</v>
      </c>
      <c r="C144" s="1145" t="str">
        <f>Translations!$B$1288</f>
        <v>Łączna ilość emisji CO2 ze wszystkich lotów wylatujących ze Szwajcarii do państwa członkowskiego EOG:</v>
      </c>
      <c r="D144" s="1146"/>
      <c r="E144" s="1146"/>
      <c r="F144" s="1146"/>
      <c r="G144" s="1146"/>
      <c r="H144" s="1146"/>
      <c r="I144" s="1146"/>
      <c r="J144" s="1146"/>
      <c r="K144" s="185"/>
      <c r="L144" s="644"/>
    </row>
    <row r="145" spans="1:12" s="208" customFormat="1" ht="25.5" customHeight="1" thickBot="1" x14ac:dyDescent="0.3">
      <c r="A145" s="644"/>
      <c r="C145" s="1143" t="str">
        <f>Translations!$B$1144</f>
        <v>Proszę wypełnić poniższą tabelę odpowiednimi danymi w odniesieniu do roku sprawozdawczego. Proszę zwrócić uwagę, że na potrzeby obliczenia tych emisji NALEŻY WYKORZYSTAĆ wskaźniki emisji zamieszczone w sekcji 5 (b).</v>
      </c>
      <c r="D145" s="976"/>
      <c r="E145" s="976"/>
      <c r="F145" s="976"/>
      <c r="G145" s="976"/>
      <c r="H145" s="976"/>
      <c r="I145" s="976"/>
      <c r="J145" s="976"/>
      <c r="K145" s="976"/>
      <c r="L145" s="644"/>
    </row>
    <row r="146" spans="1:12" s="208" customFormat="1" x14ac:dyDescent="0.25">
      <c r="A146" s="644"/>
      <c r="C146" s="197"/>
      <c r="D146" s="198"/>
      <c r="E146" s="1134" t="str">
        <f>Translations!$B$979</f>
        <v>Emisje z każdego paliwa [t CO2]</v>
      </c>
      <c r="F146" s="1135"/>
      <c r="G146" s="1135"/>
      <c r="H146" s="1135"/>
      <c r="I146" s="1135"/>
      <c r="J146" s="1136" t="str">
        <f>Translations!$B$980</f>
        <v>OGÓŁEM 
[t CO2]</v>
      </c>
      <c r="K146" s="1138" t="str">
        <f>Translations!$B$1026</f>
        <v>Całkowita liczba lotów</v>
      </c>
      <c r="L146" s="644"/>
    </row>
    <row r="147" spans="1:12" s="208" customFormat="1" ht="40.799999999999997" x14ac:dyDescent="0.25">
      <c r="A147" s="644"/>
      <c r="C147" s="203" t="str">
        <f>Translations!$B$996</f>
        <v>Państwo wylotu</v>
      </c>
      <c r="D147" s="203" t="str">
        <f>Translations!$B$997</f>
        <v>Państwo członkowskie przylotu</v>
      </c>
      <c r="E147" s="193" t="str">
        <f>Translations!$B$981</f>
        <v>Naftowe paliwo lotnicze
(Jet A1 lub Jet A)</v>
      </c>
      <c r="F147" s="193" t="str">
        <f>Translations!$B$274</f>
        <v>Paliwo do silników odrzutowych (Jet B)</v>
      </c>
      <c r="G147" s="193" t="str">
        <f>Translations!$B$275</f>
        <v>Benzyna lotnicza (AvGas)</v>
      </c>
      <c r="H147" s="194" t="str">
        <f>Translations!$B$982</f>
        <v>Paliwo alternatywne 1</v>
      </c>
      <c r="I147" s="194" t="str">
        <f>Translations!$B$983</f>
        <v>&lt;dodaj więcej paliw przed tą kolumną&gt;</v>
      </c>
      <c r="J147" s="1142"/>
      <c r="K147" s="1139"/>
      <c r="L147" s="644"/>
    </row>
    <row r="148" spans="1:12" s="208" customFormat="1" x14ac:dyDescent="0.25">
      <c r="A148" s="644"/>
      <c r="C148" s="199" t="str">
        <f>Translations!$B$574</f>
        <v>Szwajcaria</v>
      </c>
      <c r="D148" s="199" t="str">
        <f>Translations!$B$369</f>
        <v>Austria</v>
      </c>
      <c r="E148" s="113"/>
      <c r="F148" s="113"/>
      <c r="G148" s="113"/>
      <c r="H148" s="113"/>
      <c r="I148" s="113"/>
      <c r="J148" s="450">
        <f t="shared" ref="J148:J178" si="7">SUM(E148:I148)</f>
        <v>0</v>
      </c>
      <c r="K148" s="458"/>
      <c r="L148" s="644"/>
    </row>
    <row r="149" spans="1:12" s="208" customFormat="1" x14ac:dyDescent="0.25">
      <c r="A149" s="644"/>
      <c r="C149" s="199" t="str">
        <f>Translations!$B$574</f>
        <v>Szwajcaria</v>
      </c>
      <c r="D149" s="199" t="str">
        <f>Translations!$B$370</f>
        <v>Belgia</v>
      </c>
      <c r="E149" s="113"/>
      <c r="F149" s="113"/>
      <c r="G149" s="113"/>
      <c r="H149" s="113"/>
      <c r="I149" s="113"/>
      <c r="J149" s="450">
        <f t="shared" si="7"/>
        <v>0</v>
      </c>
      <c r="K149" s="458"/>
      <c r="L149" s="644"/>
    </row>
    <row r="150" spans="1:12" s="208" customFormat="1" x14ac:dyDescent="0.25">
      <c r="A150" s="644"/>
      <c r="C150" s="199" t="str">
        <f>Translations!$B$574</f>
        <v>Szwajcaria</v>
      </c>
      <c r="D150" s="199" t="str">
        <f>Translations!$B$371</f>
        <v>Bułgaria</v>
      </c>
      <c r="E150" s="113"/>
      <c r="F150" s="113"/>
      <c r="G150" s="113"/>
      <c r="H150" s="113"/>
      <c r="I150" s="113"/>
      <c r="J150" s="450">
        <f t="shared" si="7"/>
        <v>0</v>
      </c>
      <c r="K150" s="458"/>
      <c r="L150" s="644"/>
    </row>
    <row r="151" spans="1:12" s="208" customFormat="1" x14ac:dyDescent="0.25">
      <c r="A151" s="644"/>
      <c r="C151" s="199" t="str">
        <f>Translations!$B$574</f>
        <v>Szwajcaria</v>
      </c>
      <c r="D151" s="199" t="str">
        <f>Translations!$B$372</f>
        <v>Chorwacja</v>
      </c>
      <c r="E151" s="113"/>
      <c r="F151" s="113"/>
      <c r="G151" s="113"/>
      <c r="H151" s="113"/>
      <c r="I151" s="113"/>
      <c r="J151" s="450">
        <f t="shared" si="7"/>
        <v>0</v>
      </c>
      <c r="K151" s="458"/>
      <c r="L151" s="644"/>
    </row>
    <row r="152" spans="1:12" s="208" customFormat="1" x14ac:dyDescent="0.25">
      <c r="A152" s="644"/>
      <c r="C152" s="199" t="str">
        <f>Translations!$B$574</f>
        <v>Szwajcaria</v>
      </c>
      <c r="D152" s="199" t="str">
        <f>Translations!$B$373</f>
        <v>Cypr</v>
      </c>
      <c r="E152" s="113"/>
      <c r="F152" s="113"/>
      <c r="G152" s="113"/>
      <c r="H152" s="113"/>
      <c r="I152" s="113"/>
      <c r="J152" s="450">
        <f t="shared" si="7"/>
        <v>0</v>
      </c>
      <c r="K152" s="458"/>
      <c r="L152" s="644"/>
    </row>
    <row r="153" spans="1:12" s="208" customFormat="1" x14ac:dyDescent="0.25">
      <c r="A153" s="644"/>
      <c r="C153" s="199" t="str">
        <f>Translations!$B$574</f>
        <v>Szwajcaria</v>
      </c>
      <c r="D153" s="199" t="str">
        <f>Translations!$B$374</f>
        <v>Czechy</v>
      </c>
      <c r="E153" s="113"/>
      <c r="F153" s="113"/>
      <c r="G153" s="113"/>
      <c r="H153" s="113"/>
      <c r="I153" s="113"/>
      <c r="J153" s="450">
        <f t="shared" si="7"/>
        <v>0</v>
      </c>
      <c r="K153" s="458"/>
      <c r="L153" s="644"/>
    </row>
    <row r="154" spans="1:12" s="208" customFormat="1" x14ac:dyDescent="0.25">
      <c r="A154" s="644"/>
      <c r="C154" s="199" t="str">
        <f>Translations!$B$574</f>
        <v>Szwajcaria</v>
      </c>
      <c r="D154" s="199" t="str">
        <f>Translations!$B$375</f>
        <v>Dania</v>
      </c>
      <c r="E154" s="113"/>
      <c r="F154" s="113"/>
      <c r="G154" s="113"/>
      <c r="H154" s="113"/>
      <c r="I154" s="113"/>
      <c r="J154" s="450">
        <f t="shared" si="7"/>
        <v>0</v>
      </c>
      <c r="K154" s="458"/>
      <c r="L154" s="644"/>
    </row>
    <row r="155" spans="1:12" s="208" customFormat="1" x14ac:dyDescent="0.25">
      <c r="A155" s="644"/>
      <c r="C155" s="199" t="str">
        <f>Translations!$B$574</f>
        <v>Szwajcaria</v>
      </c>
      <c r="D155" s="199" t="str">
        <f>Translations!$B$376</f>
        <v>Estonia</v>
      </c>
      <c r="E155" s="113"/>
      <c r="F155" s="113"/>
      <c r="G155" s="113"/>
      <c r="H155" s="113"/>
      <c r="I155" s="113"/>
      <c r="J155" s="450">
        <f t="shared" si="7"/>
        <v>0</v>
      </c>
      <c r="K155" s="458"/>
      <c r="L155" s="644"/>
    </row>
    <row r="156" spans="1:12" s="208" customFormat="1" x14ac:dyDescent="0.25">
      <c r="A156" s="644"/>
      <c r="C156" s="199" t="str">
        <f>Translations!$B$574</f>
        <v>Szwajcaria</v>
      </c>
      <c r="D156" s="199" t="str">
        <f>Translations!$B$377</f>
        <v>Finlandia</v>
      </c>
      <c r="E156" s="113"/>
      <c r="F156" s="113"/>
      <c r="G156" s="113"/>
      <c r="H156" s="113"/>
      <c r="I156" s="113"/>
      <c r="J156" s="450">
        <f t="shared" si="7"/>
        <v>0</v>
      </c>
      <c r="K156" s="458"/>
      <c r="L156" s="644"/>
    </row>
    <row r="157" spans="1:12" s="208" customFormat="1" x14ac:dyDescent="0.25">
      <c r="A157" s="644"/>
      <c r="C157" s="199" t="str">
        <f>Translations!$B$574</f>
        <v>Szwajcaria</v>
      </c>
      <c r="D157" s="199" t="str">
        <f>Translations!$B$378</f>
        <v>Francja</v>
      </c>
      <c r="E157" s="113"/>
      <c r="F157" s="113"/>
      <c r="G157" s="113"/>
      <c r="H157" s="113"/>
      <c r="I157" s="113"/>
      <c r="J157" s="450">
        <f t="shared" si="7"/>
        <v>0</v>
      </c>
      <c r="K157" s="458"/>
      <c r="L157" s="644"/>
    </row>
    <row r="158" spans="1:12" s="208" customFormat="1" x14ac:dyDescent="0.25">
      <c r="A158" s="644"/>
      <c r="C158" s="199" t="str">
        <f>Translations!$B$574</f>
        <v>Szwajcaria</v>
      </c>
      <c r="D158" s="199" t="str">
        <f>Translations!$B$379</f>
        <v>Niemcy</v>
      </c>
      <c r="E158" s="113"/>
      <c r="F158" s="113"/>
      <c r="G158" s="113"/>
      <c r="H158" s="113"/>
      <c r="I158" s="113"/>
      <c r="J158" s="450">
        <f t="shared" ref="J158:J165" si="8">SUM(E158:I158)</f>
        <v>0</v>
      </c>
      <c r="K158" s="458"/>
      <c r="L158" s="644"/>
    </row>
    <row r="159" spans="1:12" s="208" customFormat="1" x14ac:dyDescent="0.25">
      <c r="A159" s="644"/>
      <c r="C159" s="199" t="str">
        <f>Translations!$B$574</f>
        <v>Szwajcaria</v>
      </c>
      <c r="D159" s="199" t="str">
        <f>Translations!$B$380</f>
        <v>Grecja</v>
      </c>
      <c r="E159" s="113"/>
      <c r="F159" s="113"/>
      <c r="G159" s="113"/>
      <c r="H159" s="113"/>
      <c r="I159" s="113"/>
      <c r="J159" s="450">
        <f t="shared" si="8"/>
        <v>0</v>
      </c>
      <c r="K159" s="458"/>
      <c r="L159" s="644"/>
    </row>
    <row r="160" spans="1:12" s="208" customFormat="1" x14ac:dyDescent="0.25">
      <c r="A160" s="644"/>
      <c r="C160" s="199" t="str">
        <f>Translations!$B$574</f>
        <v>Szwajcaria</v>
      </c>
      <c r="D160" s="199" t="str">
        <f>Translations!$B$381</f>
        <v>Węgry</v>
      </c>
      <c r="E160" s="113"/>
      <c r="F160" s="113"/>
      <c r="G160" s="113"/>
      <c r="H160" s="113"/>
      <c r="I160" s="113"/>
      <c r="J160" s="450">
        <f t="shared" si="8"/>
        <v>0</v>
      </c>
      <c r="K160" s="458"/>
      <c r="L160" s="644"/>
    </row>
    <row r="161" spans="1:12" s="208" customFormat="1" x14ac:dyDescent="0.25">
      <c r="A161" s="644"/>
      <c r="C161" s="199" t="str">
        <f>Translations!$B$574</f>
        <v>Szwajcaria</v>
      </c>
      <c r="D161" s="201" t="str">
        <f>Translations!$B$382</f>
        <v>Islandia</v>
      </c>
      <c r="E161" s="113"/>
      <c r="F161" s="113"/>
      <c r="G161" s="113"/>
      <c r="H161" s="113"/>
      <c r="I161" s="113"/>
      <c r="J161" s="450">
        <f t="shared" si="8"/>
        <v>0</v>
      </c>
      <c r="K161" s="458"/>
      <c r="L161" s="644"/>
    </row>
    <row r="162" spans="1:12" s="208" customFormat="1" x14ac:dyDescent="0.25">
      <c r="A162" s="644"/>
      <c r="C162" s="199" t="str">
        <f>Translations!$B$574</f>
        <v>Szwajcaria</v>
      </c>
      <c r="D162" s="199" t="str">
        <f>Translations!$B$383</f>
        <v>Irlandia</v>
      </c>
      <c r="E162" s="113"/>
      <c r="F162" s="113"/>
      <c r="G162" s="113"/>
      <c r="H162" s="113"/>
      <c r="I162" s="113"/>
      <c r="J162" s="450">
        <f t="shared" si="8"/>
        <v>0</v>
      </c>
      <c r="K162" s="458"/>
      <c r="L162" s="644"/>
    </row>
    <row r="163" spans="1:12" s="208" customFormat="1" x14ac:dyDescent="0.25">
      <c r="A163" s="644"/>
      <c r="C163" s="199" t="str">
        <f>Translations!$B$574</f>
        <v>Szwajcaria</v>
      </c>
      <c r="D163" s="199" t="str">
        <f>Translations!$B$384</f>
        <v>Włochy</v>
      </c>
      <c r="E163" s="113"/>
      <c r="F163" s="113"/>
      <c r="G163" s="113"/>
      <c r="H163" s="113"/>
      <c r="I163" s="113"/>
      <c r="J163" s="450">
        <f t="shared" si="8"/>
        <v>0</v>
      </c>
      <c r="K163" s="458"/>
      <c r="L163" s="644"/>
    </row>
    <row r="164" spans="1:12" s="208" customFormat="1" x14ac:dyDescent="0.25">
      <c r="A164" s="644"/>
      <c r="C164" s="199" t="str">
        <f>Translations!$B$574</f>
        <v>Szwajcaria</v>
      </c>
      <c r="D164" s="199" t="str">
        <f>Translations!$B$385</f>
        <v>Łotwa</v>
      </c>
      <c r="E164" s="113"/>
      <c r="F164" s="113"/>
      <c r="G164" s="113"/>
      <c r="H164" s="113"/>
      <c r="I164" s="113"/>
      <c r="J164" s="450">
        <f t="shared" si="8"/>
        <v>0</v>
      </c>
      <c r="K164" s="458"/>
      <c r="L164" s="644"/>
    </row>
    <row r="165" spans="1:12" s="208" customFormat="1" x14ac:dyDescent="0.25">
      <c r="A165" s="644"/>
      <c r="C165" s="199" t="str">
        <f>Translations!$B$574</f>
        <v>Szwajcaria</v>
      </c>
      <c r="D165" s="201" t="str">
        <f>Translations!$B$386</f>
        <v>Liechtenstein</v>
      </c>
      <c r="E165" s="113"/>
      <c r="F165" s="113"/>
      <c r="G165" s="113"/>
      <c r="H165" s="113"/>
      <c r="I165" s="113"/>
      <c r="J165" s="450">
        <f t="shared" si="8"/>
        <v>0</v>
      </c>
      <c r="K165" s="458"/>
      <c r="L165" s="644"/>
    </row>
    <row r="166" spans="1:12" s="208" customFormat="1" x14ac:dyDescent="0.25">
      <c r="A166" s="644"/>
      <c r="C166" s="199" t="str">
        <f>Translations!$B$574</f>
        <v>Szwajcaria</v>
      </c>
      <c r="D166" s="199" t="str">
        <f>Translations!$B$387</f>
        <v>Litwa</v>
      </c>
      <c r="E166" s="113"/>
      <c r="F166" s="113"/>
      <c r="G166" s="113"/>
      <c r="H166" s="113"/>
      <c r="I166" s="113"/>
      <c r="J166" s="450">
        <f t="shared" si="7"/>
        <v>0</v>
      </c>
      <c r="K166" s="458"/>
      <c r="L166" s="644"/>
    </row>
    <row r="167" spans="1:12" s="208" customFormat="1" x14ac:dyDescent="0.25">
      <c r="A167" s="644"/>
      <c r="C167" s="199" t="str">
        <f>Translations!$B$574</f>
        <v>Szwajcaria</v>
      </c>
      <c r="D167" s="199" t="str">
        <f>Translations!$B$388</f>
        <v>Luksemburg</v>
      </c>
      <c r="E167" s="113"/>
      <c r="F167" s="113"/>
      <c r="G167" s="113"/>
      <c r="H167" s="113"/>
      <c r="I167" s="113"/>
      <c r="J167" s="450">
        <f t="shared" si="7"/>
        <v>0</v>
      </c>
      <c r="K167" s="458"/>
      <c r="L167" s="644"/>
    </row>
    <row r="168" spans="1:12" s="208" customFormat="1" x14ac:dyDescent="0.25">
      <c r="A168" s="644"/>
      <c r="C168" s="199" t="str">
        <f>Translations!$B$574</f>
        <v>Szwajcaria</v>
      </c>
      <c r="D168" s="199" t="str">
        <f>Translations!$B$389</f>
        <v>Malta</v>
      </c>
      <c r="E168" s="113"/>
      <c r="F168" s="113"/>
      <c r="G168" s="113"/>
      <c r="H168" s="113"/>
      <c r="I168" s="113"/>
      <c r="J168" s="450">
        <f t="shared" si="7"/>
        <v>0</v>
      </c>
      <c r="K168" s="458"/>
      <c r="L168" s="644"/>
    </row>
    <row r="169" spans="1:12" s="208" customFormat="1" x14ac:dyDescent="0.25">
      <c r="A169" s="644"/>
      <c r="C169" s="199" t="str">
        <f>Translations!$B$574</f>
        <v>Szwajcaria</v>
      </c>
      <c r="D169" s="199" t="str">
        <f>Translations!$B$390</f>
        <v>Holandia</v>
      </c>
      <c r="E169" s="113"/>
      <c r="F169" s="113"/>
      <c r="G169" s="113"/>
      <c r="H169" s="113"/>
      <c r="I169" s="113"/>
      <c r="J169" s="450">
        <f t="shared" si="7"/>
        <v>0</v>
      </c>
      <c r="K169" s="458"/>
      <c r="L169" s="644"/>
    </row>
    <row r="170" spans="1:12" s="208" customFormat="1" x14ac:dyDescent="0.25">
      <c r="A170" s="644"/>
      <c r="C170" s="199" t="str">
        <f>Translations!$B$574</f>
        <v>Szwajcaria</v>
      </c>
      <c r="D170" s="201" t="str">
        <f>Translations!$B$391</f>
        <v>Norwegia</v>
      </c>
      <c r="E170" s="113"/>
      <c r="F170" s="113"/>
      <c r="G170" s="113"/>
      <c r="H170" s="113"/>
      <c r="I170" s="113"/>
      <c r="J170" s="450">
        <f t="shared" si="7"/>
        <v>0</v>
      </c>
      <c r="K170" s="458"/>
      <c r="L170" s="644"/>
    </row>
    <row r="171" spans="1:12" s="208" customFormat="1" x14ac:dyDescent="0.25">
      <c r="A171" s="644"/>
      <c r="C171" s="199" t="str">
        <f>Translations!$B$574</f>
        <v>Szwajcaria</v>
      </c>
      <c r="D171" s="199" t="str">
        <f>Translations!$B$392</f>
        <v>Polska</v>
      </c>
      <c r="E171" s="113"/>
      <c r="F171" s="113"/>
      <c r="G171" s="113"/>
      <c r="H171" s="113"/>
      <c r="I171" s="113"/>
      <c r="J171" s="450">
        <f t="shared" si="7"/>
        <v>0</v>
      </c>
      <c r="K171" s="458"/>
      <c r="L171" s="644"/>
    </row>
    <row r="172" spans="1:12" s="208" customFormat="1" x14ac:dyDescent="0.25">
      <c r="A172" s="644"/>
      <c r="C172" s="199" t="str">
        <f>Translations!$B$574</f>
        <v>Szwajcaria</v>
      </c>
      <c r="D172" s="199" t="str">
        <f>Translations!$B$393</f>
        <v>Portugalia</v>
      </c>
      <c r="E172" s="113"/>
      <c r="F172" s="113"/>
      <c r="G172" s="113"/>
      <c r="H172" s="113"/>
      <c r="I172" s="113"/>
      <c r="J172" s="450">
        <f t="shared" si="7"/>
        <v>0</v>
      </c>
      <c r="K172" s="458"/>
      <c r="L172" s="644"/>
    </row>
    <row r="173" spans="1:12" s="208" customFormat="1" x14ac:dyDescent="0.25">
      <c r="A173" s="644"/>
      <c r="C173" s="199" t="str">
        <f>Translations!$B$574</f>
        <v>Szwajcaria</v>
      </c>
      <c r="D173" s="199" t="str">
        <f>Translations!$B$394</f>
        <v>Rumunia</v>
      </c>
      <c r="E173" s="113"/>
      <c r="F173" s="113"/>
      <c r="G173" s="113"/>
      <c r="H173" s="113"/>
      <c r="I173" s="113"/>
      <c r="J173" s="450">
        <f t="shared" si="7"/>
        <v>0</v>
      </c>
      <c r="K173" s="458"/>
      <c r="L173" s="644"/>
    </row>
    <row r="174" spans="1:12" s="208" customFormat="1" x14ac:dyDescent="0.25">
      <c r="A174" s="644"/>
      <c r="C174" s="199" t="str">
        <f>Translations!$B$574</f>
        <v>Szwajcaria</v>
      </c>
      <c r="D174" s="199" t="str">
        <f>Translations!$B$395</f>
        <v>Słowacja</v>
      </c>
      <c r="E174" s="113"/>
      <c r="F174" s="113"/>
      <c r="G174" s="113"/>
      <c r="H174" s="113"/>
      <c r="I174" s="113"/>
      <c r="J174" s="450">
        <f t="shared" si="7"/>
        <v>0</v>
      </c>
      <c r="K174" s="458"/>
      <c r="L174" s="644"/>
    </row>
    <row r="175" spans="1:12" s="208" customFormat="1" x14ac:dyDescent="0.25">
      <c r="A175" s="644"/>
      <c r="C175" s="199" t="str">
        <f>Translations!$B$574</f>
        <v>Szwajcaria</v>
      </c>
      <c r="D175" s="199" t="str">
        <f>Translations!$B$396</f>
        <v>Słowenia</v>
      </c>
      <c r="E175" s="113"/>
      <c r="F175" s="113"/>
      <c r="G175" s="113"/>
      <c r="H175" s="113"/>
      <c r="I175" s="113"/>
      <c r="J175" s="450">
        <f t="shared" si="7"/>
        <v>0</v>
      </c>
      <c r="K175" s="458"/>
      <c r="L175" s="644"/>
    </row>
    <row r="176" spans="1:12" s="208" customFormat="1" x14ac:dyDescent="0.25">
      <c r="A176" s="644"/>
      <c r="C176" s="199" t="str">
        <f>Translations!$B$574</f>
        <v>Szwajcaria</v>
      </c>
      <c r="D176" s="199" t="str">
        <f>Translations!$B$397</f>
        <v>Hiszpania</v>
      </c>
      <c r="E176" s="113"/>
      <c r="F176" s="113"/>
      <c r="G176" s="113"/>
      <c r="H176" s="113"/>
      <c r="I176" s="113"/>
      <c r="J176" s="450">
        <f t="shared" si="7"/>
        <v>0</v>
      </c>
      <c r="K176" s="458"/>
      <c r="L176" s="644"/>
    </row>
    <row r="177" spans="1:13" s="208" customFormat="1" x14ac:dyDescent="0.25">
      <c r="A177" s="644"/>
      <c r="C177" s="199" t="str">
        <f>Translations!$B$574</f>
        <v>Szwajcaria</v>
      </c>
      <c r="D177" s="199" t="str">
        <f>Translations!$B$398</f>
        <v>Szwecja</v>
      </c>
      <c r="E177" s="113"/>
      <c r="F177" s="113"/>
      <c r="G177" s="113"/>
      <c r="H177" s="113"/>
      <c r="I177" s="113"/>
      <c r="J177" s="450">
        <f t="shared" si="7"/>
        <v>0</v>
      </c>
      <c r="K177" s="458"/>
      <c r="L177" s="644"/>
      <c r="M177" s="185"/>
    </row>
    <row r="178" spans="1:13" s="208" customFormat="1" x14ac:dyDescent="0.25">
      <c r="A178" s="644"/>
      <c r="C178" s="199" t="str">
        <f>Translations!$B$574</f>
        <v>Szwajcaria</v>
      </c>
      <c r="D178" s="199" t="str">
        <f>Translations!$B$399</f>
        <v>Wielka Brytania</v>
      </c>
      <c r="E178" s="113"/>
      <c r="F178" s="113"/>
      <c r="G178" s="113"/>
      <c r="H178" s="113"/>
      <c r="I178" s="113"/>
      <c r="J178" s="450">
        <f t="shared" si="7"/>
        <v>0</v>
      </c>
      <c r="K178" s="458"/>
      <c r="L178" s="644"/>
      <c r="M178" s="185"/>
    </row>
    <row r="179" spans="1:13" s="208" customFormat="1" ht="39.450000000000003" customHeight="1" thickBot="1" x14ac:dyDescent="0.3">
      <c r="A179" s="644"/>
      <c r="C179" s="1140" t="str">
        <f>Translations!$B$1356</f>
        <v>Łączna ilość emisji CO2 ze wszystkich lotów wylatujących ze Szwajcarii do państwa członkowskiego EOG lub do Wielkiej Brytanii:</v>
      </c>
      <c r="D179" s="1141"/>
      <c r="E179" s="226">
        <f>SUM(E148:E177)</f>
        <v>0</v>
      </c>
      <c r="F179" s="226">
        <f t="shared" ref="F179:K179" si="9">SUM(F148:F177)</f>
        <v>0</v>
      </c>
      <c r="G179" s="226">
        <f t="shared" si="9"/>
        <v>0</v>
      </c>
      <c r="H179" s="226">
        <f t="shared" si="9"/>
        <v>0</v>
      </c>
      <c r="I179" s="226">
        <f t="shared" si="9"/>
        <v>0</v>
      </c>
      <c r="J179" s="450">
        <f t="shared" si="9"/>
        <v>0</v>
      </c>
      <c r="K179" s="453">
        <f t="shared" si="9"/>
        <v>0</v>
      </c>
      <c r="L179" s="644"/>
    </row>
    <row r="180" spans="1:13" s="208" customFormat="1" x14ac:dyDescent="0.25">
      <c r="A180" s="644"/>
      <c r="B180" s="644"/>
      <c r="C180" s="645"/>
      <c r="D180" s="645"/>
      <c r="E180" s="645"/>
      <c r="F180" s="645"/>
      <c r="G180" s="645"/>
      <c r="H180" s="645"/>
      <c r="I180" s="645"/>
      <c r="J180" s="644"/>
      <c r="K180" s="644"/>
      <c r="L180" s="644"/>
    </row>
    <row r="181" spans="1:13" s="208" customFormat="1" x14ac:dyDescent="0.25">
      <c r="C181" s="211"/>
      <c r="D181" s="211"/>
      <c r="E181" s="211"/>
      <c r="F181" s="211"/>
      <c r="G181" s="211"/>
      <c r="H181" s="211"/>
      <c r="I181" s="211"/>
    </row>
    <row r="182" spans="1:13" s="208" customFormat="1" x14ac:dyDescent="0.25">
      <c r="C182" s="1038" t="s">
        <v>2143</v>
      </c>
      <c r="D182" s="1038"/>
      <c r="E182" s="1038"/>
      <c r="F182" s="1038"/>
      <c r="G182" s="1038"/>
      <c r="H182" s="211"/>
      <c r="I182" s="211"/>
    </row>
  </sheetData>
  <sheetProtection sheet="1" objects="1" scenarios="1" formatCells="0" formatColumns="0" formatRows="0"/>
  <mergeCells count="53">
    <mergeCell ref="K23:K24"/>
    <mergeCell ref="C21:K21"/>
    <mergeCell ref="J60:J61"/>
    <mergeCell ref="K60:K61"/>
    <mergeCell ref="C22:K22"/>
    <mergeCell ref="C59:K59"/>
    <mergeCell ref="C58:K58"/>
    <mergeCell ref="C182:G182"/>
    <mergeCell ref="E10:I10"/>
    <mergeCell ref="C14:D14"/>
    <mergeCell ref="C15:D15"/>
    <mergeCell ref="C16:D16"/>
    <mergeCell ref="C12:D12"/>
    <mergeCell ref="E60:I60"/>
    <mergeCell ref="C90:J90"/>
    <mergeCell ref="E23:I23"/>
    <mergeCell ref="C24:D24"/>
    <mergeCell ref="C13:D13"/>
    <mergeCell ref="J92:J93"/>
    <mergeCell ref="E140:I140"/>
    <mergeCell ref="J23:J24"/>
    <mergeCell ref="C91:K91"/>
    <mergeCell ref="E146:I146"/>
    <mergeCell ref="C6:K6"/>
    <mergeCell ref="C7:K7"/>
    <mergeCell ref="C8:K8"/>
    <mergeCell ref="J10:J11"/>
    <mergeCell ref="K10:K11"/>
    <mergeCell ref="J146:J147"/>
    <mergeCell ref="K146:K147"/>
    <mergeCell ref="C179:D179"/>
    <mergeCell ref="C139:K139"/>
    <mergeCell ref="J140:J141"/>
    <mergeCell ref="K140:K141"/>
    <mergeCell ref="C141:D141"/>
    <mergeCell ref="C144:J144"/>
    <mergeCell ref="C145:K145"/>
    <mergeCell ref="C17:K17"/>
    <mergeCell ref="C19:E19"/>
    <mergeCell ref="C136:E136"/>
    <mergeCell ref="C131:D131"/>
    <mergeCell ref="C132:D132"/>
    <mergeCell ref="C133:D133"/>
    <mergeCell ref="C125:K125"/>
    <mergeCell ref="C126:K126"/>
    <mergeCell ref="C127:K127"/>
    <mergeCell ref="E129:I129"/>
    <mergeCell ref="J129:J130"/>
    <mergeCell ref="K129:K130"/>
    <mergeCell ref="C120:D120"/>
    <mergeCell ref="C88:D88"/>
    <mergeCell ref="E92:I92"/>
    <mergeCell ref="K92:K93"/>
  </mergeCells>
  <conditionalFormatting sqref="C19 F19:G19">
    <cfRule type="expression" dxfId="327" priority="17" stopIfTrue="1">
      <formula>(ROUND($F$19,0)&lt;&gt;0)</formula>
    </cfRule>
  </conditionalFormatting>
  <conditionalFormatting sqref="B5:K16 B23:K57 B22:C22 B59 B92:K120 B91 C179:K179 B125:K135 B58:J58 B18:K18 B17:C17 B20:K21 B19:C19 F19:K19 B137:K137 B136:C136 F136:K136 B60:K90">
    <cfRule type="expression" dxfId="326" priority="16">
      <formula>CONTR_onlyCORSIA=TRUE</formula>
    </cfRule>
  </conditionalFormatting>
  <conditionalFormatting sqref="C59">
    <cfRule type="expression" dxfId="325" priority="13">
      <formula>CONTR_onlyCORSIA=TRUE</formula>
    </cfRule>
  </conditionalFormatting>
  <conditionalFormatting sqref="C91">
    <cfRule type="expression" dxfId="324" priority="12">
      <formula>CONTR_onlyCORSIA=TRUE</formula>
    </cfRule>
  </conditionalFormatting>
  <conditionalFormatting sqref="C140:K142">
    <cfRule type="expression" dxfId="323" priority="11">
      <formula>CONTR_onlyCORSIA=TRUE</formula>
    </cfRule>
  </conditionalFormatting>
  <conditionalFormatting sqref="C144:K144 C146:K147 E166:K178 E148:K157">
    <cfRule type="expression" dxfId="322" priority="10">
      <formula>CONTR_onlyCORSIA=TRUE</formula>
    </cfRule>
  </conditionalFormatting>
  <conditionalFormatting sqref="C145">
    <cfRule type="expression" dxfId="321" priority="9">
      <formula>CONTR_onlyCORSIA=TRUE</formula>
    </cfRule>
  </conditionalFormatting>
  <conditionalFormatting sqref="B138">
    <cfRule type="expression" dxfId="320" priority="8">
      <formula>CONTR_onlyCORSIA=TRUE</formula>
    </cfRule>
  </conditionalFormatting>
  <conditionalFormatting sqref="B144">
    <cfRule type="expression" dxfId="319" priority="7">
      <formula>CONTR_onlyCORSIA=TRUE</formula>
    </cfRule>
  </conditionalFormatting>
  <conditionalFormatting sqref="E158:K165">
    <cfRule type="expression" dxfId="318" priority="6">
      <formula>CONTR_onlyCORSIA=TRUE</formula>
    </cfRule>
  </conditionalFormatting>
  <conditionalFormatting sqref="D148:D178">
    <cfRule type="expression" dxfId="317" priority="5">
      <formula>CONTR_onlyCORSIA=TRUE</formula>
    </cfRule>
  </conditionalFormatting>
  <conditionalFormatting sqref="C148:C178">
    <cfRule type="expression" dxfId="316" priority="4">
      <formula>CONTR_onlyCORSIA=TRUE</formula>
    </cfRule>
  </conditionalFormatting>
  <conditionalFormatting sqref="C136 F136:G136">
    <cfRule type="expression" dxfId="315" priority="3" stopIfTrue="1">
      <formula>(ROUND($F$19,0)&lt;&gt;0)</formula>
    </cfRule>
  </conditionalFormatting>
  <conditionalFormatting sqref="C139">
    <cfRule type="expression" dxfId="314" priority="1">
      <formula>CONTR_onlyCORSIA=TRUE</formula>
    </cfRule>
  </conditionalFormatting>
  <dataValidations count="3">
    <dataValidation type="list" allowBlank="1" showInputMessage="1" showErrorMessage="1" sqref="C94:C118">
      <formula1>worldcountries</formula1>
    </dataValidation>
    <dataValidation type="list" allowBlank="1" showInputMessage="1" showErrorMessage="1" sqref="D94:D118 C62:C86">
      <formula1>memberstates</formula1>
    </dataValidation>
    <dataValidation type="list" allowBlank="1" showInputMessage="1" showErrorMessage="1" sqref="D62:D86">
      <formula1>MemberStatesWithSwiss</formula1>
    </dataValidation>
  </dataValidations>
  <hyperlinks>
    <hyperlink ref="C182:G182" location="'Dane statków powietrznych'!B2" display="&lt;&lt;&lt; Proszę kliknąć tutaj, aby przejść do części 9 „Dane dotyczące statków powietrznych” &gt;&gt;&gt;"/>
  </hyperlinks>
  <pageMargins left="0.78740157480314965" right="0.78740157480314965" top="0.78740157480314965" bottom="0.78740157480314965" header="0.39370078740157483" footer="0.39370078740157483"/>
  <pageSetup paperSize="9" scale="65" fitToHeight="0" orientation="portrait" r:id="rId1"/>
  <headerFooter alignWithMargins="0">
    <oddFooter>&amp;L&amp;F&amp;C&amp;A&amp;R&amp;P / &amp;N</oddFooter>
  </headerFooter>
  <rowBreaks count="1" manualBreakCount="1">
    <brk id="57"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36866" r:id="rId5" name="Button 2">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P67"/>
  <sheetViews>
    <sheetView showGridLines="0" view="pageBreakPreview" topLeftCell="B1" zoomScaleNormal="100" zoomScaleSheetLayoutView="100" workbookViewId="0">
      <selection activeCell="B2" sqref="B2"/>
    </sheetView>
  </sheetViews>
  <sheetFormatPr defaultColWidth="10.6640625" defaultRowHeight="13.2" x14ac:dyDescent="0.25"/>
  <cols>
    <col min="1" max="1" width="3.109375" style="498" customWidth="1"/>
    <col min="2" max="2" width="3.33203125" style="354" bestFit="1" customWidth="1"/>
    <col min="3" max="6" width="20.6640625" style="133" customWidth="1"/>
    <col min="7" max="8" width="12.6640625" style="133" customWidth="1"/>
    <col min="9" max="11" width="10.6640625" style="373"/>
    <col min="12" max="16" width="10.6640625" style="144" customWidth="1"/>
    <col min="17" max="19" width="10.6640625" style="133" customWidth="1"/>
    <col min="20" max="16384" width="10.6640625" style="133"/>
  </cols>
  <sheetData>
    <row r="2" spans="1:16" ht="15.6" x14ac:dyDescent="0.25">
      <c r="B2" s="491">
        <v>9</v>
      </c>
      <c r="C2" s="1152" t="str">
        <f>Translations!$B$848</f>
        <v>Dane dotyczące statków powietrznych</v>
      </c>
      <c r="D2" s="1152"/>
      <c r="E2" s="1152"/>
      <c r="F2" s="1152"/>
      <c r="G2" s="1152"/>
      <c r="H2" s="1152"/>
      <c r="I2" s="461"/>
      <c r="J2" s="461"/>
      <c r="K2" s="461"/>
      <c r="L2" s="461"/>
      <c r="M2" s="461"/>
      <c r="N2" s="461"/>
      <c r="O2" s="461"/>
      <c r="P2" s="461"/>
    </row>
    <row r="4" spans="1:16" ht="16.5" customHeight="1" x14ac:dyDescent="0.25">
      <c r="B4" s="492" t="s">
        <v>244</v>
      </c>
      <c r="C4" s="1157" t="str">
        <f>Translations!$B$1145</f>
        <v>Proszę podać szczegółowe dane dotyczące każdego statku powietrznego używanego w roku objętym niniejszym sprawozdaniem, dla którego jest się operatorem statków powietrznych.</v>
      </c>
      <c r="D4" s="1157"/>
      <c r="E4" s="1157"/>
      <c r="F4" s="1157"/>
      <c r="G4" s="1157"/>
      <c r="H4" s="1157"/>
      <c r="I4" s="889"/>
      <c r="J4" s="889"/>
      <c r="K4" s="889"/>
      <c r="L4" s="889"/>
      <c r="M4" s="889"/>
      <c r="N4" s="889"/>
      <c r="O4" s="889"/>
      <c r="P4" s="889"/>
    </row>
    <row r="5" spans="1:16" ht="36.450000000000003" customHeight="1" x14ac:dyDescent="0.25">
      <c r="B5" s="494"/>
      <c r="C5" s="1158" t="str">
        <f>Translations!$B$1289</f>
        <v xml:space="preserve">Wykaz powinienskłądać się z tych samych typów (według oznacznika rodzaju statku powietrznego ICAO – DOC8643) i podtypów statków powietrznych (jeżeli takie dokładniejsze określenia zostały zastosowane w planie monitorowania), które były obsługiwane w roku sprawozdawczym, łącznie ze statkami posiadanymi, jak i dzierżawionymi. Podmiot składający sprawozdanie jest zobowiązany wymienić tylko statki powietrzne prowadzące działania objęte załącznikiem I do dyrektywy EU ETS lub objęte szwajcarskim systemem handlu CH ETS i/lub loty kwalifikujące się do mechanizmu CORSIA (jeżeli dotyczy). </v>
      </c>
      <c r="D5" s="1159"/>
      <c r="E5" s="1159"/>
      <c r="F5" s="1159"/>
      <c r="G5" s="1159"/>
      <c r="H5" s="1159"/>
      <c r="I5" s="1160"/>
      <c r="J5" s="1160"/>
      <c r="K5" s="1160"/>
      <c r="L5" s="1160"/>
      <c r="M5" s="1160"/>
      <c r="N5" s="1160"/>
      <c r="O5" s="1160"/>
      <c r="P5" s="1160"/>
    </row>
    <row r="6" spans="1:16" ht="12.75" customHeight="1" x14ac:dyDescent="0.25">
      <c r="B6" s="494"/>
      <c r="C6" s="1161" t="str">
        <f>Translations!$B$1147</f>
        <v>Proszę również wskazać, poprzez wybór opcji "PRAWDA" w odpowiedniej kolumnie, rodzaj paliwa stosowany przez dany typ statku powietrznego. Jeżeli w sekcji 5 (b) wymieniono paliwo alternatywne, proszę dokonać odpowiedniego wyboru paliwa w kolumnie "inne".</v>
      </c>
      <c r="D6" s="1162"/>
      <c r="E6" s="1162"/>
      <c r="F6" s="1162"/>
      <c r="G6" s="1162"/>
      <c r="H6" s="1162"/>
      <c r="I6" s="1163"/>
      <c r="J6" s="1163"/>
      <c r="K6" s="1163"/>
      <c r="L6" s="1163"/>
      <c r="M6" s="1163"/>
      <c r="N6" s="1163"/>
      <c r="O6" s="1163"/>
      <c r="P6" s="1163"/>
    </row>
    <row r="7" spans="1:16" s="79" customFormat="1" ht="46.95" customHeight="1" x14ac:dyDescent="0.25">
      <c r="A7" s="499"/>
      <c r="B7" s="495"/>
      <c r="C7" s="1155" t="str">
        <f>Translations!$B$1005</f>
        <v>Typ statku powietrznego (oznacznik ICAO typu statku powietrznego)</v>
      </c>
      <c r="D7" s="1155" t="str">
        <f>Translations!$B$1006</f>
        <v>Podtyp statku powietrznego (określony w planie monitorowania, jeżeli dotyczy)</v>
      </c>
      <c r="E7" s="1155" t="str">
        <f>Translations!$B$1007</f>
        <v>Numer rejestracyjny statku powietrznego</v>
      </c>
      <c r="F7" s="1155" t="str">
        <f>Translations!$B$1008</f>
        <v>Właściciel statku powietrznego (jeżeli jest znany); w przypadku dzierżawionego statku powietrznego - wynajmujący</v>
      </c>
      <c r="G7" s="1153" t="str">
        <f>Translations!$B$1009</f>
        <v>Jeżeli statek powietrzny nie należał do floty podmiotu składającego sprawozdanie przez cały rok sprawozdawczy:</v>
      </c>
      <c r="H7" s="1154"/>
      <c r="I7" s="1153" t="str">
        <f>Translations!$B$1148</f>
        <v>Zastosowane paliwo</v>
      </c>
      <c r="J7" s="1164"/>
      <c r="K7" s="1164"/>
      <c r="L7" s="1164"/>
      <c r="M7" s="1154"/>
      <c r="N7" s="1155" t="str">
        <f>Translations!$B$1149</f>
        <v>Na potrzeby systemu EU ETS</v>
      </c>
      <c r="O7" s="1167" t="str">
        <f>Translations!$B$1290</f>
        <v>Na potrzeby systemu CH ETS</v>
      </c>
      <c r="P7" s="1165" t="str">
        <f>Translations!$B$1150</f>
        <v>Na potrzeby mechanizmu CORSIA (jeżeli dotyczy)</v>
      </c>
    </row>
    <row r="8" spans="1:16" s="79" customFormat="1" ht="15" customHeight="1" x14ac:dyDescent="0.25">
      <c r="A8" s="499"/>
      <c r="B8" s="495"/>
      <c r="C8" s="1156"/>
      <c r="D8" s="1156"/>
      <c r="E8" s="1156"/>
      <c r="F8" s="1156"/>
      <c r="G8" s="861" t="str">
        <f>Translations!$B$1010</f>
        <v>Data początkowa</v>
      </c>
      <c r="H8" s="861" t="str">
        <f>Translations!$B$1011</f>
        <v>Data końcowa</v>
      </c>
      <c r="I8" s="861" t="str">
        <f>Translations!$B$1151</f>
        <v>Jet-A</v>
      </c>
      <c r="J8" s="861" t="str">
        <f>Translations!$B$1152</f>
        <v>Jet-A1</v>
      </c>
      <c r="K8" s="861" t="str">
        <f>Translations!$B$1153</f>
        <v>Jet-B</v>
      </c>
      <c r="L8" s="861" t="str">
        <f>Translations!$B$1154</f>
        <v>AvGas</v>
      </c>
      <c r="M8" s="861" t="str">
        <f>Translations!$B$1155</f>
        <v>inne</v>
      </c>
      <c r="N8" s="1156"/>
      <c r="O8" s="1168"/>
      <c r="P8" s="1166"/>
    </row>
    <row r="9" spans="1:16" x14ac:dyDescent="0.25">
      <c r="B9" s="496"/>
      <c r="C9" s="117"/>
      <c r="D9" s="118"/>
      <c r="E9" s="117"/>
      <c r="F9" s="117"/>
      <c r="G9" s="116"/>
      <c r="H9" s="119"/>
      <c r="I9" s="119"/>
      <c r="J9" s="119"/>
      <c r="K9" s="119"/>
      <c r="L9" s="119"/>
      <c r="M9" s="119"/>
      <c r="N9" s="119"/>
      <c r="O9" s="119"/>
      <c r="P9" s="119"/>
    </row>
    <row r="10" spans="1:16" x14ac:dyDescent="0.25">
      <c r="B10" s="496"/>
      <c r="C10" s="117"/>
      <c r="D10" s="118"/>
      <c r="E10" s="117"/>
      <c r="F10" s="117"/>
      <c r="G10" s="116"/>
      <c r="H10" s="116"/>
      <c r="I10" s="119"/>
      <c r="J10" s="119"/>
      <c r="K10" s="119"/>
      <c r="L10" s="119"/>
      <c r="M10" s="119"/>
      <c r="N10" s="119"/>
      <c r="O10" s="119"/>
      <c r="P10" s="119"/>
    </row>
    <row r="11" spans="1:16" x14ac:dyDescent="0.25">
      <c r="B11" s="496"/>
      <c r="C11" s="117"/>
      <c r="D11" s="118"/>
      <c r="E11" s="117"/>
      <c r="F11" s="117"/>
      <c r="G11" s="116"/>
      <c r="H11" s="116"/>
      <c r="I11" s="119"/>
      <c r="J11" s="119"/>
      <c r="K11" s="119"/>
      <c r="L11" s="119"/>
      <c r="M11" s="119"/>
      <c r="N11" s="119"/>
      <c r="O11" s="119"/>
      <c r="P11" s="119"/>
    </row>
    <row r="12" spans="1:16" x14ac:dyDescent="0.25">
      <c r="B12" s="496"/>
      <c r="C12" s="117"/>
      <c r="D12" s="118"/>
      <c r="E12" s="117"/>
      <c r="F12" s="117"/>
      <c r="G12" s="116"/>
      <c r="H12" s="116"/>
      <c r="I12" s="119"/>
      <c r="J12" s="119"/>
      <c r="K12" s="119"/>
      <c r="L12" s="119"/>
      <c r="M12" s="119"/>
      <c r="N12" s="119"/>
      <c r="O12" s="119"/>
      <c r="P12" s="119"/>
    </row>
    <row r="13" spans="1:16" x14ac:dyDescent="0.25">
      <c r="B13" s="496"/>
      <c r="C13" s="117"/>
      <c r="D13" s="118"/>
      <c r="E13" s="117"/>
      <c r="F13" s="117"/>
      <c r="G13" s="116"/>
      <c r="H13" s="116"/>
      <c r="I13" s="119"/>
      <c r="J13" s="119"/>
      <c r="K13" s="119"/>
      <c r="L13" s="119"/>
      <c r="M13" s="119"/>
      <c r="N13" s="119"/>
      <c r="O13" s="119"/>
      <c r="P13" s="119"/>
    </row>
    <row r="14" spans="1:16" x14ac:dyDescent="0.25">
      <c r="B14" s="496"/>
      <c r="C14" s="117"/>
      <c r="D14" s="118"/>
      <c r="E14" s="117"/>
      <c r="F14" s="117"/>
      <c r="G14" s="116"/>
      <c r="H14" s="116"/>
      <c r="I14" s="119"/>
      <c r="J14" s="119"/>
      <c r="K14" s="119"/>
      <c r="L14" s="119"/>
      <c r="M14" s="119"/>
      <c r="N14" s="119"/>
      <c r="O14" s="119"/>
      <c r="P14" s="119"/>
    </row>
    <row r="15" spans="1:16" x14ac:dyDescent="0.25">
      <c r="B15" s="496"/>
      <c r="C15" s="117"/>
      <c r="D15" s="118"/>
      <c r="E15" s="117"/>
      <c r="F15" s="117"/>
      <c r="G15" s="116"/>
      <c r="H15" s="116"/>
      <c r="I15" s="119"/>
      <c r="J15" s="119"/>
      <c r="K15" s="119"/>
      <c r="L15" s="119"/>
      <c r="M15" s="119"/>
      <c r="N15" s="119"/>
      <c r="O15" s="119"/>
      <c r="P15" s="119"/>
    </row>
    <row r="16" spans="1:16" x14ac:dyDescent="0.25">
      <c r="B16" s="496"/>
      <c r="C16" s="117"/>
      <c r="D16" s="118"/>
      <c r="E16" s="117"/>
      <c r="F16" s="117"/>
      <c r="G16" s="116"/>
      <c r="H16" s="116"/>
      <c r="I16" s="119"/>
      <c r="J16" s="119"/>
      <c r="K16" s="119"/>
      <c r="L16" s="119"/>
      <c r="M16" s="119"/>
      <c r="N16" s="119"/>
      <c r="O16" s="119"/>
      <c r="P16" s="119"/>
    </row>
    <row r="17" spans="2:16" x14ac:dyDescent="0.25">
      <c r="B17" s="496"/>
      <c r="C17" s="117"/>
      <c r="D17" s="118"/>
      <c r="E17" s="117"/>
      <c r="F17" s="117"/>
      <c r="G17" s="116"/>
      <c r="H17" s="116"/>
      <c r="I17" s="119"/>
      <c r="J17" s="119"/>
      <c r="K17" s="119"/>
      <c r="L17" s="119"/>
      <c r="M17" s="119"/>
      <c r="N17" s="119"/>
      <c r="O17" s="119"/>
      <c r="P17" s="119"/>
    </row>
    <row r="18" spans="2:16" x14ac:dyDescent="0.25">
      <c r="B18" s="496"/>
      <c r="C18" s="117"/>
      <c r="D18" s="118"/>
      <c r="E18" s="117"/>
      <c r="F18" s="117"/>
      <c r="G18" s="116"/>
      <c r="H18" s="116"/>
      <c r="I18" s="119"/>
      <c r="J18" s="119"/>
      <c r="K18" s="119"/>
      <c r="L18" s="119"/>
      <c r="M18" s="119"/>
      <c r="N18" s="119"/>
      <c r="O18" s="119"/>
      <c r="P18" s="119"/>
    </row>
    <row r="19" spans="2:16" x14ac:dyDescent="0.25">
      <c r="B19" s="496"/>
      <c r="C19" s="117"/>
      <c r="D19" s="118"/>
      <c r="E19" s="117"/>
      <c r="F19" s="117"/>
      <c r="G19" s="116"/>
      <c r="H19" s="116"/>
      <c r="I19" s="119"/>
      <c r="J19" s="119"/>
      <c r="K19" s="119"/>
      <c r="L19" s="119"/>
      <c r="M19" s="119"/>
      <c r="N19" s="119"/>
      <c r="O19" s="119"/>
      <c r="P19" s="119"/>
    </row>
    <row r="20" spans="2:16" x14ac:dyDescent="0.25">
      <c r="B20" s="496"/>
      <c r="C20" s="117"/>
      <c r="D20" s="118"/>
      <c r="E20" s="117"/>
      <c r="F20" s="117"/>
      <c r="G20" s="116"/>
      <c r="H20" s="119"/>
      <c r="I20" s="119"/>
      <c r="J20" s="119"/>
      <c r="K20" s="119"/>
      <c r="L20" s="119"/>
      <c r="M20" s="119"/>
      <c r="N20" s="119"/>
      <c r="O20" s="119"/>
      <c r="P20" s="119"/>
    </row>
    <row r="21" spans="2:16" x14ac:dyDescent="0.25">
      <c r="B21" s="496"/>
      <c r="C21" s="117"/>
      <c r="D21" s="118"/>
      <c r="E21" s="117"/>
      <c r="F21" s="117"/>
      <c r="G21" s="116"/>
      <c r="H21" s="116"/>
      <c r="I21" s="119"/>
      <c r="J21" s="119"/>
      <c r="K21" s="119"/>
      <c r="L21" s="119"/>
      <c r="M21" s="119"/>
      <c r="N21" s="119"/>
      <c r="O21" s="119"/>
      <c r="P21" s="119"/>
    </row>
    <row r="22" spans="2:16" x14ac:dyDescent="0.25">
      <c r="B22" s="496"/>
      <c r="C22" s="117"/>
      <c r="D22" s="118"/>
      <c r="E22" s="117"/>
      <c r="F22" s="117"/>
      <c r="G22" s="116"/>
      <c r="H22" s="116"/>
      <c r="I22" s="119"/>
      <c r="J22" s="119"/>
      <c r="K22" s="119"/>
      <c r="L22" s="119"/>
      <c r="M22" s="119"/>
      <c r="N22" s="119"/>
      <c r="O22" s="119"/>
      <c r="P22" s="119"/>
    </row>
    <row r="23" spans="2:16" x14ac:dyDescent="0.25">
      <c r="B23" s="496"/>
      <c r="C23" s="117"/>
      <c r="D23" s="118"/>
      <c r="E23" s="117"/>
      <c r="F23" s="117"/>
      <c r="G23" s="116"/>
      <c r="H23" s="116"/>
      <c r="I23" s="119"/>
      <c r="J23" s="119"/>
      <c r="K23" s="119"/>
      <c r="L23" s="119"/>
      <c r="M23" s="119"/>
      <c r="N23" s="119"/>
      <c r="O23" s="119"/>
      <c r="P23" s="119"/>
    </row>
    <row r="24" spans="2:16" x14ac:dyDescent="0.25">
      <c r="B24" s="496"/>
      <c r="C24" s="117"/>
      <c r="D24" s="118"/>
      <c r="E24" s="117"/>
      <c r="F24" s="117"/>
      <c r="G24" s="116"/>
      <c r="H24" s="116"/>
      <c r="I24" s="119"/>
      <c r="J24" s="119"/>
      <c r="K24" s="119"/>
      <c r="L24" s="119"/>
      <c r="M24" s="119"/>
      <c r="N24" s="119"/>
      <c r="O24" s="119"/>
      <c r="P24" s="119"/>
    </row>
    <row r="25" spans="2:16" x14ac:dyDescent="0.25">
      <c r="B25" s="496"/>
      <c r="C25" s="117"/>
      <c r="D25" s="118"/>
      <c r="E25" s="117"/>
      <c r="F25" s="117"/>
      <c r="G25" s="116"/>
      <c r="H25" s="116"/>
      <c r="I25" s="119"/>
      <c r="J25" s="119"/>
      <c r="K25" s="119"/>
      <c r="L25" s="119"/>
      <c r="M25" s="119"/>
      <c r="N25" s="119"/>
      <c r="O25" s="119"/>
      <c r="P25" s="119"/>
    </row>
    <row r="26" spans="2:16" x14ac:dyDescent="0.25">
      <c r="B26" s="496"/>
      <c r="C26" s="117"/>
      <c r="D26" s="118"/>
      <c r="E26" s="117"/>
      <c r="F26" s="117"/>
      <c r="G26" s="116"/>
      <c r="H26" s="116"/>
      <c r="I26" s="119"/>
      <c r="J26" s="119"/>
      <c r="K26" s="119"/>
      <c r="L26" s="119"/>
      <c r="M26" s="119"/>
      <c r="N26" s="119"/>
      <c r="O26" s="119"/>
      <c r="P26" s="119"/>
    </row>
    <row r="27" spans="2:16" x14ac:dyDescent="0.25">
      <c r="B27" s="496"/>
      <c r="C27" s="117"/>
      <c r="D27" s="118"/>
      <c r="E27" s="117"/>
      <c r="F27" s="117"/>
      <c r="G27" s="116"/>
      <c r="H27" s="116"/>
      <c r="I27" s="119"/>
      <c r="J27" s="119"/>
      <c r="K27" s="119"/>
      <c r="L27" s="119"/>
      <c r="M27" s="119"/>
      <c r="N27" s="119"/>
      <c r="O27" s="119"/>
      <c r="P27" s="119"/>
    </row>
    <row r="28" spans="2:16" x14ac:dyDescent="0.25">
      <c r="B28" s="496"/>
      <c r="C28" s="117"/>
      <c r="D28" s="118"/>
      <c r="E28" s="117"/>
      <c r="F28" s="117"/>
      <c r="G28" s="116"/>
      <c r="H28" s="116"/>
      <c r="I28" s="119"/>
      <c r="J28" s="119"/>
      <c r="K28" s="119"/>
      <c r="L28" s="119"/>
      <c r="M28" s="119"/>
      <c r="N28" s="119"/>
      <c r="O28" s="119"/>
      <c r="P28" s="119"/>
    </row>
    <row r="29" spans="2:16" x14ac:dyDescent="0.25">
      <c r="B29" s="496"/>
      <c r="C29" s="117"/>
      <c r="D29" s="118"/>
      <c r="E29" s="117"/>
      <c r="F29" s="117"/>
      <c r="G29" s="116"/>
      <c r="H29" s="116"/>
      <c r="I29" s="119"/>
      <c r="J29" s="119"/>
      <c r="K29" s="119"/>
      <c r="L29" s="119"/>
      <c r="M29" s="119"/>
      <c r="N29" s="119"/>
      <c r="O29" s="119"/>
      <c r="P29" s="119"/>
    </row>
    <row r="30" spans="2:16" x14ac:dyDescent="0.25">
      <c r="B30" s="496"/>
      <c r="C30" s="117"/>
      <c r="D30" s="118"/>
      <c r="E30" s="117"/>
      <c r="F30" s="117"/>
      <c r="G30" s="116"/>
      <c r="H30" s="116"/>
      <c r="I30" s="119"/>
      <c r="J30" s="119"/>
      <c r="K30" s="119"/>
      <c r="L30" s="119"/>
      <c r="M30" s="119"/>
      <c r="N30" s="119"/>
      <c r="O30" s="119"/>
      <c r="P30" s="119"/>
    </row>
    <row r="31" spans="2:16" x14ac:dyDescent="0.25">
      <c r="B31" s="496"/>
      <c r="C31" s="117"/>
      <c r="D31" s="118"/>
      <c r="E31" s="117"/>
      <c r="F31" s="117"/>
      <c r="G31" s="116"/>
      <c r="H31" s="119"/>
      <c r="I31" s="119"/>
      <c r="J31" s="119"/>
      <c r="K31" s="119"/>
      <c r="L31" s="119"/>
      <c r="M31" s="119"/>
      <c r="N31" s="119"/>
      <c r="O31" s="119"/>
      <c r="P31" s="119"/>
    </row>
    <row r="32" spans="2:16" x14ac:dyDescent="0.25">
      <c r="B32" s="496"/>
      <c r="C32" s="117"/>
      <c r="D32" s="118"/>
      <c r="E32" s="117"/>
      <c r="F32" s="117"/>
      <c r="G32" s="116"/>
      <c r="H32" s="116"/>
      <c r="I32" s="119"/>
      <c r="J32" s="119"/>
      <c r="K32" s="119"/>
      <c r="L32" s="119"/>
      <c r="M32" s="119"/>
      <c r="N32" s="119"/>
      <c r="O32" s="119"/>
      <c r="P32" s="119"/>
    </row>
    <row r="33" spans="2:16" x14ac:dyDescent="0.25">
      <c r="B33" s="496"/>
      <c r="C33" s="117"/>
      <c r="D33" s="118"/>
      <c r="E33" s="117"/>
      <c r="F33" s="117"/>
      <c r="G33" s="116"/>
      <c r="H33" s="116"/>
      <c r="I33" s="119"/>
      <c r="J33" s="119"/>
      <c r="K33" s="119"/>
      <c r="L33" s="119"/>
      <c r="M33" s="119"/>
      <c r="N33" s="119"/>
      <c r="O33" s="119"/>
      <c r="P33" s="119"/>
    </row>
    <row r="34" spans="2:16" x14ac:dyDescent="0.25">
      <c r="B34" s="496"/>
      <c r="C34" s="117"/>
      <c r="D34" s="118"/>
      <c r="E34" s="117"/>
      <c r="F34" s="117"/>
      <c r="G34" s="116"/>
      <c r="H34" s="116"/>
      <c r="I34" s="119"/>
      <c r="J34" s="119"/>
      <c r="K34" s="119"/>
      <c r="L34" s="119"/>
      <c r="M34" s="119"/>
      <c r="N34" s="119"/>
      <c r="O34" s="119"/>
      <c r="P34" s="119"/>
    </row>
    <row r="35" spans="2:16" x14ac:dyDescent="0.25">
      <c r="B35" s="496"/>
      <c r="C35" s="117"/>
      <c r="D35" s="118"/>
      <c r="E35" s="117"/>
      <c r="F35" s="117"/>
      <c r="G35" s="116"/>
      <c r="H35" s="116"/>
      <c r="I35" s="119"/>
      <c r="J35" s="119"/>
      <c r="K35" s="119"/>
      <c r="L35" s="119"/>
      <c r="M35" s="119"/>
      <c r="N35" s="119"/>
      <c r="O35" s="119"/>
      <c r="P35" s="119"/>
    </row>
    <row r="36" spans="2:16" x14ac:dyDescent="0.25">
      <c r="B36" s="496"/>
      <c r="C36" s="117"/>
      <c r="D36" s="118"/>
      <c r="E36" s="117"/>
      <c r="F36" s="117"/>
      <c r="G36" s="116"/>
      <c r="H36" s="116"/>
      <c r="I36" s="119"/>
      <c r="J36" s="119"/>
      <c r="K36" s="119"/>
      <c r="L36" s="119"/>
      <c r="M36" s="119"/>
      <c r="N36" s="119"/>
      <c r="O36" s="119"/>
      <c r="P36" s="119"/>
    </row>
    <row r="37" spans="2:16" x14ac:dyDescent="0.25">
      <c r="B37" s="496"/>
      <c r="C37" s="117"/>
      <c r="D37" s="118"/>
      <c r="E37" s="117"/>
      <c r="F37" s="117"/>
      <c r="G37" s="116"/>
      <c r="H37" s="116"/>
      <c r="I37" s="119"/>
      <c r="J37" s="119"/>
      <c r="K37" s="119"/>
      <c r="L37" s="119"/>
      <c r="M37" s="119"/>
      <c r="N37" s="119"/>
      <c r="O37" s="119"/>
      <c r="P37" s="119"/>
    </row>
    <row r="38" spans="2:16" x14ac:dyDescent="0.25">
      <c r="B38" s="496"/>
      <c r="C38" s="117"/>
      <c r="D38" s="118"/>
      <c r="E38" s="117"/>
      <c r="F38" s="117"/>
      <c r="G38" s="116"/>
      <c r="H38" s="116"/>
      <c r="I38" s="119"/>
      <c r="J38" s="119"/>
      <c r="K38" s="119"/>
      <c r="L38" s="119"/>
      <c r="M38" s="119"/>
      <c r="N38" s="119"/>
      <c r="O38" s="119"/>
      <c r="P38" s="119"/>
    </row>
    <row r="39" spans="2:16" x14ac:dyDescent="0.25">
      <c r="B39" s="496"/>
      <c r="C39" s="117"/>
      <c r="D39" s="118"/>
      <c r="E39" s="117"/>
      <c r="F39" s="117"/>
      <c r="G39" s="116"/>
      <c r="H39" s="116"/>
      <c r="I39" s="119"/>
      <c r="J39" s="119"/>
      <c r="K39" s="119"/>
      <c r="L39" s="119"/>
      <c r="M39" s="119"/>
      <c r="N39" s="119"/>
      <c r="O39" s="119"/>
      <c r="P39" s="119"/>
    </row>
    <row r="40" spans="2:16" x14ac:dyDescent="0.25">
      <c r="B40" s="496"/>
      <c r="C40" s="117"/>
      <c r="D40" s="118"/>
      <c r="E40" s="117"/>
      <c r="F40" s="117"/>
      <c r="G40" s="116"/>
      <c r="H40" s="116"/>
      <c r="I40" s="119"/>
      <c r="J40" s="119"/>
      <c r="K40" s="119"/>
      <c r="L40" s="119"/>
      <c r="M40" s="119"/>
      <c r="N40" s="119"/>
      <c r="O40" s="119"/>
      <c r="P40" s="119"/>
    </row>
    <row r="41" spans="2:16" x14ac:dyDescent="0.25">
      <c r="B41" s="496"/>
      <c r="C41" s="117"/>
      <c r="D41" s="118"/>
      <c r="E41" s="117"/>
      <c r="F41" s="117"/>
      <c r="G41" s="116"/>
      <c r="H41" s="116"/>
      <c r="I41" s="119"/>
      <c r="J41" s="119"/>
      <c r="K41" s="119"/>
      <c r="L41" s="119"/>
      <c r="M41" s="119"/>
      <c r="N41" s="119"/>
      <c r="O41" s="119"/>
      <c r="P41" s="119"/>
    </row>
    <row r="42" spans="2:16" x14ac:dyDescent="0.25">
      <c r="B42" s="496"/>
      <c r="C42" s="117"/>
      <c r="D42" s="118"/>
      <c r="E42" s="117"/>
      <c r="F42" s="117"/>
      <c r="G42" s="116"/>
      <c r="H42" s="119"/>
      <c r="I42" s="119"/>
      <c r="J42" s="119"/>
      <c r="K42" s="119"/>
      <c r="L42" s="119"/>
      <c r="M42" s="119"/>
      <c r="N42" s="119"/>
      <c r="O42" s="119"/>
      <c r="P42" s="119"/>
    </row>
    <row r="43" spans="2:16" x14ac:dyDescent="0.25">
      <c r="B43" s="496"/>
      <c r="C43" s="117"/>
      <c r="D43" s="118"/>
      <c r="E43" s="117"/>
      <c r="F43" s="117"/>
      <c r="G43" s="116"/>
      <c r="H43" s="116"/>
      <c r="I43" s="119"/>
      <c r="J43" s="119"/>
      <c r="K43" s="119"/>
      <c r="L43" s="119"/>
      <c r="M43" s="119"/>
      <c r="N43" s="119"/>
      <c r="O43" s="119"/>
      <c r="P43" s="119"/>
    </row>
    <row r="44" spans="2:16" x14ac:dyDescent="0.25">
      <c r="B44" s="496"/>
      <c r="C44" s="117"/>
      <c r="D44" s="118"/>
      <c r="E44" s="117"/>
      <c r="F44" s="117"/>
      <c r="G44" s="116"/>
      <c r="H44" s="116"/>
      <c r="I44" s="119"/>
      <c r="J44" s="119"/>
      <c r="K44" s="119"/>
      <c r="L44" s="119"/>
      <c r="M44" s="119"/>
      <c r="N44" s="119"/>
      <c r="O44" s="119"/>
      <c r="P44" s="119"/>
    </row>
    <row r="45" spans="2:16" x14ac:dyDescent="0.25">
      <c r="B45" s="496"/>
      <c r="C45" s="117"/>
      <c r="D45" s="118"/>
      <c r="E45" s="117"/>
      <c r="F45" s="117"/>
      <c r="G45" s="116"/>
      <c r="H45" s="116"/>
      <c r="I45" s="119"/>
      <c r="J45" s="119"/>
      <c r="K45" s="119"/>
      <c r="L45" s="119"/>
      <c r="M45" s="119"/>
      <c r="N45" s="119"/>
      <c r="O45" s="119"/>
      <c r="P45" s="119"/>
    </row>
    <row r="46" spans="2:16" x14ac:dyDescent="0.25">
      <c r="B46" s="496"/>
      <c r="C46" s="117"/>
      <c r="D46" s="118"/>
      <c r="E46" s="117"/>
      <c r="F46" s="117"/>
      <c r="G46" s="116"/>
      <c r="H46" s="116"/>
      <c r="I46" s="119"/>
      <c r="J46" s="119"/>
      <c r="K46" s="119"/>
      <c r="L46" s="119"/>
      <c r="M46" s="119"/>
      <c r="N46" s="119"/>
      <c r="O46" s="119"/>
      <c r="P46" s="119"/>
    </row>
    <row r="47" spans="2:16" x14ac:dyDescent="0.25">
      <c r="B47" s="496"/>
      <c r="C47" s="117"/>
      <c r="D47" s="118"/>
      <c r="E47" s="117"/>
      <c r="F47" s="117"/>
      <c r="G47" s="116"/>
      <c r="H47" s="116"/>
      <c r="I47" s="119"/>
      <c r="J47" s="119"/>
      <c r="K47" s="119"/>
      <c r="L47" s="119"/>
      <c r="M47" s="119"/>
      <c r="N47" s="119"/>
      <c r="O47" s="119"/>
      <c r="P47" s="119"/>
    </row>
    <row r="48" spans="2:16" x14ac:dyDescent="0.25">
      <c r="B48" s="496"/>
      <c r="C48" s="117"/>
      <c r="D48" s="118"/>
      <c r="E48" s="117"/>
      <c r="F48" s="117"/>
      <c r="G48" s="116"/>
      <c r="H48" s="116"/>
      <c r="I48" s="119"/>
      <c r="J48" s="119"/>
      <c r="K48" s="119"/>
      <c r="L48" s="119"/>
      <c r="M48" s="119"/>
      <c r="N48" s="119"/>
      <c r="O48" s="119"/>
      <c r="P48" s="119"/>
    </row>
    <row r="49" spans="2:16" x14ac:dyDescent="0.25">
      <c r="B49" s="496"/>
      <c r="C49" s="117"/>
      <c r="D49" s="118"/>
      <c r="E49" s="117"/>
      <c r="F49" s="117"/>
      <c r="G49" s="116"/>
      <c r="H49" s="116"/>
      <c r="I49" s="119"/>
      <c r="J49" s="119"/>
      <c r="K49" s="119"/>
      <c r="L49" s="119"/>
      <c r="M49" s="119"/>
      <c r="N49" s="119"/>
      <c r="O49" s="119"/>
      <c r="P49" s="119"/>
    </row>
    <row r="50" spans="2:16" x14ac:dyDescent="0.25">
      <c r="B50" s="496"/>
      <c r="C50" s="117"/>
      <c r="D50" s="118"/>
      <c r="E50" s="117"/>
      <c r="F50" s="117"/>
      <c r="G50" s="116"/>
      <c r="H50" s="116"/>
      <c r="I50" s="119"/>
      <c r="J50" s="119"/>
      <c r="K50" s="119"/>
      <c r="L50" s="119"/>
      <c r="M50" s="119"/>
      <c r="N50" s="119"/>
      <c r="O50" s="119"/>
      <c r="P50" s="119"/>
    </row>
    <row r="51" spans="2:16" x14ac:dyDescent="0.25">
      <c r="B51" s="496"/>
      <c r="C51" s="117"/>
      <c r="D51" s="118"/>
      <c r="E51" s="117"/>
      <c r="F51" s="117"/>
      <c r="G51" s="116"/>
      <c r="H51" s="116"/>
      <c r="I51" s="119"/>
      <c r="J51" s="119"/>
      <c r="K51" s="119"/>
      <c r="L51" s="119"/>
      <c r="M51" s="119"/>
      <c r="N51" s="119"/>
      <c r="O51" s="119"/>
      <c r="P51" s="119"/>
    </row>
    <row r="52" spans="2:16" x14ac:dyDescent="0.25">
      <c r="B52" s="496"/>
      <c r="C52" s="117"/>
      <c r="D52" s="118"/>
      <c r="E52" s="117"/>
      <c r="F52" s="117"/>
      <c r="G52" s="116"/>
      <c r="H52" s="116"/>
      <c r="I52" s="119"/>
      <c r="J52" s="119"/>
      <c r="K52" s="119"/>
      <c r="L52" s="119"/>
      <c r="M52" s="119"/>
      <c r="N52" s="119"/>
      <c r="O52" s="119"/>
      <c r="P52" s="119"/>
    </row>
    <row r="53" spans="2:16" x14ac:dyDescent="0.25">
      <c r="B53" s="496"/>
      <c r="C53" s="117"/>
      <c r="D53" s="118"/>
      <c r="E53" s="117"/>
      <c r="F53" s="117"/>
      <c r="G53" s="116"/>
      <c r="H53" s="119"/>
      <c r="I53" s="119"/>
      <c r="J53" s="119"/>
      <c r="K53" s="119"/>
      <c r="L53" s="119"/>
      <c r="M53" s="119"/>
      <c r="N53" s="119"/>
      <c r="O53" s="119"/>
      <c r="P53" s="119"/>
    </row>
    <row r="54" spans="2:16" x14ac:dyDescent="0.25">
      <c r="B54" s="496"/>
      <c r="C54" s="117"/>
      <c r="D54" s="118"/>
      <c r="E54" s="117"/>
      <c r="F54" s="117"/>
      <c r="G54" s="116"/>
      <c r="H54" s="116"/>
      <c r="I54" s="119"/>
      <c r="J54" s="119"/>
      <c r="K54" s="119"/>
      <c r="L54" s="119"/>
      <c r="M54" s="119"/>
      <c r="N54" s="119"/>
      <c r="O54" s="119"/>
      <c r="P54" s="119"/>
    </row>
    <row r="55" spans="2:16" x14ac:dyDescent="0.25">
      <c r="B55" s="496"/>
      <c r="C55" s="117"/>
      <c r="D55" s="118"/>
      <c r="E55" s="117"/>
      <c r="F55" s="117"/>
      <c r="G55" s="116"/>
      <c r="H55" s="116"/>
      <c r="I55" s="119"/>
      <c r="J55" s="119"/>
      <c r="K55" s="119"/>
      <c r="L55" s="119"/>
      <c r="M55" s="119"/>
      <c r="N55" s="119"/>
      <c r="O55" s="119"/>
      <c r="P55" s="119"/>
    </row>
    <row r="56" spans="2:16" x14ac:dyDescent="0.25">
      <c r="B56" s="496"/>
      <c r="C56" s="117"/>
      <c r="D56" s="118"/>
      <c r="E56" s="117"/>
      <c r="F56" s="117"/>
      <c r="G56" s="116"/>
      <c r="H56" s="116"/>
      <c r="I56" s="119"/>
      <c r="J56" s="119"/>
      <c r="K56" s="119"/>
      <c r="L56" s="119"/>
      <c r="M56" s="119"/>
      <c r="N56" s="119"/>
      <c r="O56" s="119"/>
      <c r="P56" s="119"/>
    </row>
    <row r="57" spans="2:16" x14ac:dyDescent="0.25">
      <c r="B57" s="496"/>
      <c r="C57" s="117"/>
      <c r="D57" s="118"/>
      <c r="E57" s="117"/>
      <c r="F57" s="117"/>
      <c r="G57" s="116"/>
      <c r="H57" s="116"/>
      <c r="I57" s="119"/>
      <c r="J57" s="119"/>
      <c r="K57" s="119"/>
      <c r="L57" s="119"/>
      <c r="M57" s="119"/>
      <c r="N57" s="119"/>
      <c r="O57" s="119"/>
      <c r="P57" s="119"/>
    </row>
    <row r="58" spans="2:16" x14ac:dyDescent="0.25">
      <c r="B58" s="496"/>
      <c r="C58" s="117"/>
      <c r="D58" s="118"/>
      <c r="E58" s="117"/>
      <c r="F58" s="117"/>
      <c r="G58" s="116"/>
      <c r="H58" s="116"/>
      <c r="I58" s="119"/>
      <c r="J58" s="119"/>
      <c r="K58" s="119"/>
      <c r="L58" s="119"/>
      <c r="M58" s="119"/>
      <c r="N58" s="119"/>
      <c r="O58" s="119"/>
      <c r="P58" s="119"/>
    </row>
    <row r="59" spans="2:16" x14ac:dyDescent="0.25">
      <c r="B59" s="496"/>
      <c r="C59" s="117"/>
      <c r="D59" s="118"/>
      <c r="E59" s="117"/>
      <c r="F59" s="117"/>
      <c r="G59" s="116"/>
      <c r="H59" s="116"/>
      <c r="I59" s="119"/>
      <c r="J59" s="119"/>
      <c r="K59" s="119"/>
      <c r="L59" s="119"/>
      <c r="M59" s="119"/>
      <c r="N59" s="119"/>
      <c r="O59" s="119"/>
      <c r="P59" s="119"/>
    </row>
    <row r="60" spans="2:16" x14ac:dyDescent="0.25">
      <c r="B60" s="496"/>
      <c r="C60" s="117"/>
      <c r="D60" s="118"/>
      <c r="E60" s="117"/>
      <c r="F60" s="117"/>
      <c r="G60" s="116"/>
      <c r="H60" s="116"/>
      <c r="I60" s="119"/>
      <c r="J60" s="119"/>
      <c r="K60" s="119"/>
      <c r="L60" s="119"/>
      <c r="M60" s="119"/>
      <c r="N60" s="119"/>
      <c r="O60" s="119"/>
      <c r="P60" s="119"/>
    </row>
    <row r="61" spans="2:16" x14ac:dyDescent="0.25">
      <c r="B61" s="496"/>
      <c r="C61" s="117"/>
      <c r="D61" s="118"/>
      <c r="E61" s="117"/>
      <c r="F61" s="117"/>
      <c r="G61" s="116"/>
      <c r="H61" s="116"/>
      <c r="I61" s="119"/>
      <c r="J61" s="119"/>
      <c r="K61" s="119"/>
      <c r="L61" s="119"/>
      <c r="M61" s="119"/>
      <c r="N61" s="119"/>
      <c r="O61" s="119"/>
      <c r="P61" s="119"/>
    </row>
    <row r="62" spans="2:16" x14ac:dyDescent="0.25">
      <c r="B62" s="496"/>
      <c r="C62" s="117"/>
      <c r="D62" s="118"/>
      <c r="E62" s="117"/>
      <c r="F62" s="117"/>
      <c r="G62" s="116"/>
      <c r="H62" s="116"/>
      <c r="I62" s="119"/>
      <c r="J62" s="119"/>
      <c r="K62" s="119"/>
      <c r="L62" s="119"/>
      <c r="M62" s="119"/>
      <c r="N62" s="119"/>
      <c r="O62" s="119"/>
      <c r="P62" s="119"/>
    </row>
    <row r="63" spans="2:16" x14ac:dyDescent="0.25">
      <c r="B63" s="496"/>
      <c r="C63" s="862" t="s">
        <v>2072</v>
      </c>
      <c r="D63" s="862" t="s">
        <v>2072</v>
      </c>
      <c r="E63" s="862" t="s">
        <v>2072</v>
      </c>
      <c r="F63" s="862" t="s">
        <v>2072</v>
      </c>
      <c r="G63" s="862" t="s">
        <v>2072</v>
      </c>
      <c r="H63" s="862" t="s">
        <v>2072</v>
      </c>
      <c r="I63" s="862" t="s">
        <v>2072</v>
      </c>
      <c r="J63" s="862" t="s">
        <v>2072</v>
      </c>
      <c r="K63" s="862" t="s">
        <v>2072</v>
      </c>
      <c r="L63" s="862" t="s">
        <v>2072</v>
      </c>
      <c r="M63" s="862" t="s">
        <v>2072</v>
      </c>
      <c r="N63" s="862" t="s">
        <v>2072</v>
      </c>
      <c r="O63" s="862" t="s">
        <v>2072</v>
      </c>
      <c r="P63" s="862" t="s">
        <v>2072</v>
      </c>
    </row>
    <row r="65" spans="2:8" x14ac:dyDescent="0.25">
      <c r="C65" s="497" t="str">
        <f>Translations!$B$1156</f>
        <v>W razie potrzeby należy dodać dodatkowe wiersze powyżej oznaczenia "koniec". Należy zrobić to poprzez skopiowanie pustego wiersza i wstawienie go poniżej. Zwykłe polecenie "wstawienie wiersza" NIE BĘDZIE wystarczające.</v>
      </c>
      <c r="D65" s="497"/>
      <c r="E65" s="497"/>
      <c r="F65" s="497"/>
      <c r="G65" s="497"/>
      <c r="H65" s="497"/>
    </row>
    <row r="67" spans="2:8" x14ac:dyDescent="0.25">
      <c r="B67" s="493"/>
      <c r="C67" s="1038" t="s">
        <v>2163</v>
      </c>
      <c r="D67" s="1038"/>
      <c r="E67" s="1038"/>
      <c r="F67" s="1038"/>
      <c r="G67" s="1038"/>
      <c r="H67" s="148"/>
    </row>
  </sheetData>
  <sheetProtection sheet="1" objects="1" scenarios="1" formatCells="0" formatColumns="0" formatRows="0"/>
  <mergeCells count="14">
    <mergeCell ref="C67:G67"/>
    <mergeCell ref="C2:H2"/>
    <mergeCell ref="G7:H7"/>
    <mergeCell ref="C7:C8"/>
    <mergeCell ref="D7:D8"/>
    <mergeCell ref="E7:E8"/>
    <mergeCell ref="F7:F8"/>
    <mergeCell ref="C4:P4"/>
    <mergeCell ref="C5:P5"/>
    <mergeCell ref="C6:P6"/>
    <mergeCell ref="I7:M7"/>
    <mergeCell ref="N7:N8"/>
    <mergeCell ref="P7:P8"/>
    <mergeCell ref="O7:O8"/>
  </mergeCells>
  <conditionalFormatting sqref="M9:O62">
    <cfRule type="expression" dxfId="313" priority="4">
      <formula>CONTR_onlyCORSIA=TRUE</formula>
    </cfRule>
  </conditionalFormatting>
  <conditionalFormatting sqref="P9:P62">
    <cfRule type="expression" dxfId="312" priority="3">
      <formula>CONTR_CORSIAapplied=FALSE</formula>
    </cfRule>
  </conditionalFormatting>
  <dataValidations count="2">
    <dataValidation type="list" allowBlank="1" showInputMessage="1" showErrorMessage="1" sqref="I9:L62 N9:P62">
      <formula1>TrueFalse</formula1>
    </dataValidation>
    <dataValidation type="list" allowBlank="1" showInputMessage="1" showErrorMessage="1" sqref="M9:M62">
      <formula1>EUETS_FuelsList</formula1>
    </dataValidation>
  </dataValidations>
  <hyperlinks>
    <hyperlink ref="C67:G67" location="'Dalsze uwagi'!B4" display="&lt;&lt;&lt; Proszę kliknąć tutaj, aby przejść do części 10 &quot;Informacje poszczególnych państw członkowskich&quot; &gt;&gt;&gt;"/>
  </hyperlinks>
  <pageMargins left="0.78740157480314965" right="0.78740157480314965" top="0.78740157480314965" bottom="0.78740157480314965" header="0.39370078740157483" footer="0.39370078740157483"/>
  <pageSetup paperSize="9" scale="66" fitToHeight="3" orientation="landscape"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35"/>
  <sheetViews>
    <sheetView showGridLines="0" view="pageBreakPreview" zoomScale="140" zoomScaleNormal="115" zoomScaleSheetLayoutView="140" workbookViewId="0">
      <selection activeCell="B4" sqref="B4"/>
    </sheetView>
  </sheetViews>
  <sheetFormatPr defaultColWidth="11.44140625" defaultRowHeight="13.2" x14ac:dyDescent="0.25"/>
  <cols>
    <col min="1" max="1" width="3.109375" style="73" customWidth="1"/>
    <col min="2" max="2" width="4.109375" style="73" customWidth="1"/>
    <col min="3" max="3" width="11.33203125" style="73" customWidth="1"/>
    <col min="4" max="4" width="10.88671875" style="73" customWidth="1"/>
    <col min="5" max="6" width="13.5546875" style="73" customWidth="1"/>
    <col min="7" max="7" width="10.44140625" style="73" customWidth="1"/>
    <col min="8" max="8" width="11.109375" style="73" customWidth="1"/>
    <col min="9" max="10" width="13.5546875" style="73" customWidth="1"/>
    <col min="11" max="11" width="3.109375" style="73" customWidth="1"/>
    <col min="12" max="16384" width="11.44140625" style="73"/>
  </cols>
  <sheetData>
    <row r="1" spans="1:10" x14ac:dyDescent="0.25">
      <c r="B1" s="152"/>
      <c r="C1" s="151"/>
      <c r="D1" s="151"/>
      <c r="E1" s="150"/>
      <c r="F1" s="150"/>
    </row>
    <row r="2" spans="1:10" ht="17.399999999999999" x14ac:dyDescent="0.25">
      <c r="B2" s="1024" t="str">
        <f>Translations!$B$20</f>
        <v>Dalsze informacje poszczególnych państw członkowskich</v>
      </c>
      <c r="C2" s="1024"/>
      <c r="D2" s="1024"/>
      <c r="E2" s="1024"/>
      <c r="F2" s="1024"/>
      <c r="G2" s="1024"/>
      <c r="H2" s="1024"/>
      <c r="I2" s="1024"/>
      <c r="J2" s="1024"/>
    </row>
    <row r="3" spans="1:10" x14ac:dyDescent="0.25">
      <c r="B3" s="152"/>
      <c r="C3" s="151"/>
      <c r="D3" s="151"/>
      <c r="E3" s="150"/>
      <c r="F3" s="150"/>
    </row>
    <row r="4" spans="1:10" ht="15.6" x14ac:dyDescent="0.3">
      <c r="B4" s="110">
        <v>10</v>
      </c>
      <c r="C4" s="77" t="str">
        <f>Translations!$B$366</f>
        <v>Uwagi</v>
      </c>
      <c r="D4" s="77"/>
      <c r="E4" s="77"/>
      <c r="F4" s="77"/>
      <c r="G4" s="77"/>
      <c r="H4" s="77"/>
      <c r="I4" s="77"/>
      <c r="J4" s="77"/>
    </row>
    <row r="6" spans="1:10" x14ac:dyDescent="0.25">
      <c r="B6" s="101" t="str">
        <f>Translations!$B$367</f>
        <v>Miejsce przeznaczone na dalsze uwagi:</v>
      </c>
    </row>
    <row r="7" spans="1:10" x14ac:dyDescent="0.25">
      <c r="B7" s="128"/>
      <c r="C7" s="127"/>
      <c r="D7" s="127"/>
      <c r="E7" s="127"/>
      <c r="F7" s="127"/>
      <c r="G7" s="127"/>
      <c r="H7" s="127"/>
      <c r="I7" s="127"/>
      <c r="J7" s="126"/>
    </row>
    <row r="8" spans="1:10" ht="15.6" x14ac:dyDescent="0.3">
      <c r="A8" s="98"/>
      <c r="B8" s="125"/>
      <c r="C8" s="124"/>
      <c r="D8" s="124"/>
      <c r="E8" s="124"/>
      <c r="F8" s="124"/>
      <c r="G8" s="124"/>
      <c r="H8" s="124"/>
      <c r="I8" s="124"/>
      <c r="J8" s="123"/>
    </row>
    <row r="9" spans="1:10" x14ac:dyDescent="0.25">
      <c r="B9" s="125"/>
      <c r="C9" s="124"/>
      <c r="D9" s="124"/>
      <c r="E9" s="124"/>
      <c r="F9" s="124"/>
      <c r="G9" s="124"/>
      <c r="H9" s="124"/>
      <c r="I9" s="124"/>
      <c r="J9" s="123"/>
    </row>
    <row r="10" spans="1:10" x14ac:dyDescent="0.25">
      <c r="B10" s="125"/>
      <c r="C10" s="124"/>
      <c r="D10" s="124"/>
      <c r="E10" s="124"/>
      <c r="F10" s="124"/>
      <c r="G10" s="124"/>
      <c r="H10" s="124"/>
      <c r="I10" s="124"/>
      <c r="J10" s="123"/>
    </row>
    <row r="11" spans="1:10" x14ac:dyDescent="0.25">
      <c r="B11" s="125"/>
      <c r="C11" s="124"/>
      <c r="D11" s="124"/>
      <c r="E11" s="124"/>
      <c r="F11" s="124"/>
      <c r="G11" s="124"/>
      <c r="H11" s="124"/>
      <c r="I11" s="124"/>
      <c r="J11" s="123"/>
    </row>
    <row r="12" spans="1:10" x14ac:dyDescent="0.25">
      <c r="B12" s="125"/>
      <c r="C12" s="124"/>
      <c r="D12" s="124"/>
      <c r="E12" s="124"/>
      <c r="F12" s="124"/>
      <c r="G12" s="124"/>
      <c r="H12" s="124"/>
      <c r="I12" s="124"/>
      <c r="J12" s="123"/>
    </row>
    <row r="13" spans="1:10" x14ac:dyDescent="0.25">
      <c r="B13" s="125"/>
      <c r="C13" s="124"/>
      <c r="D13" s="124"/>
      <c r="E13" s="124"/>
      <c r="F13" s="124"/>
      <c r="G13" s="124"/>
      <c r="H13" s="124"/>
      <c r="I13" s="124"/>
      <c r="J13" s="123"/>
    </row>
    <row r="14" spans="1:10" x14ac:dyDescent="0.25">
      <c r="B14" s="125"/>
      <c r="C14" s="124"/>
      <c r="D14" s="124"/>
      <c r="E14" s="124"/>
      <c r="F14" s="124"/>
      <c r="G14" s="124"/>
      <c r="H14" s="124"/>
      <c r="I14" s="124"/>
      <c r="J14" s="123"/>
    </row>
    <row r="15" spans="1:10" x14ac:dyDescent="0.25">
      <c r="B15" s="125"/>
      <c r="C15" s="124"/>
      <c r="D15" s="124"/>
      <c r="E15" s="124"/>
      <c r="F15" s="124"/>
      <c r="G15" s="124"/>
      <c r="H15" s="124"/>
      <c r="I15" s="124"/>
      <c r="J15" s="123"/>
    </row>
    <row r="16" spans="1:10" x14ac:dyDescent="0.25">
      <c r="B16" s="125"/>
      <c r="C16" s="124"/>
      <c r="D16" s="124"/>
      <c r="E16" s="124"/>
      <c r="F16" s="124"/>
      <c r="G16" s="124"/>
      <c r="H16" s="124"/>
      <c r="I16" s="124"/>
      <c r="J16" s="123"/>
    </row>
    <row r="17" spans="2:10" x14ac:dyDescent="0.25">
      <c r="B17" s="125"/>
      <c r="C17" s="124"/>
      <c r="D17" s="124"/>
      <c r="E17" s="124"/>
      <c r="F17" s="124"/>
      <c r="G17" s="124"/>
      <c r="H17" s="124"/>
      <c r="I17" s="124"/>
      <c r="J17" s="123"/>
    </row>
    <row r="18" spans="2:10" x14ac:dyDescent="0.25">
      <c r="B18" s="125"/>
      <c r="C18" s="124"/>
      <c r="D18" s="124"/>
      <c r="E18" s="124"/>
      <c r="F18" s="124"/>
      <c r="G18" s="124"/>
      <c r="H18" s="124"/>
      <c r="I18" s="124"/>
      <c r="J18" s="123"/>
    </row>
    <row r="19" spans="2:10" x14ac:dyDescent="0.25">
      <c r="B19" s="125"/>
      <c r="C19" s="124"/>
      <c r="D19" s="124"/>
      <c r="E19" s="124"/>
      <c r="F19" s="124"/>
      <c r="G19" s="124"/>
      <c r="H19" s="124"/>
      <c r="I19" s="124"/>
      <c r="J19" s="123"/>
    </row>
    <row r="20" spans="2:10" x14ac:dyDescent="0.25">
      <c r="B20" s="125"/>
      <c r="C20" s="124"/>
      <c r="D20" s="124"/>
      <c r="E20" s="124"/>
      <c r="F20" s="124"/>
      <c r="G20" s="124"/>
      <c r="H20" s="124"/>
      <c r="I20" s="124"/>
      <c r="J20" s="123"/>
    </row>
    <row r="21" spans="2:10" x14ac:dyDescent="0.25">
      <c r="B21" s="125"/>
      <c r="C21" s="124"/>
      <c r="D21" s="124"/>
      <c r="E21" s="124"/>
      <c r="F21" s="124"/>
      <c r="G21" s="124"/>
      <c r="H21" s="124"/>
      <c r="I21" s="124"/>
      <c r="J21" s="123"/>
    </row>
    <row r="22" spans="2:10" x14ac:dyDescent="0.25">
      <c r="B22" s="125"/>
      <c r="C22" s="124"/>
      <c r="D22" s="124"/>
      <c r="E22" s="124"/>
      <c r="F22" s="124"/>
      <c r="G22" s="124"/>
      <c r="H22" s="124"/>
      <c r="I22" s="124"/>
      <c r="J22" s="123"/>
    </row>
    <row r="23" spans="2:10" x14ac:dyDescent="0.25">
      <c r="B23" s="125"/>
      <c r="C23" s="124"/>
      <c r="D23" s="124"/>
      <c r="E23" s="124"/>
      <c r="F23" s="124"/>
      <c r="G23" s="124"/>
      <c r="H23" s="124"/>
      <c r="I23" s="124"/>
      <c r="J23" s="123"/>
    </row>
    <row r="24" spans="2:10" x14ac:dyDescent="0.25">
      <c r="B24" s="125"/>
      <c r="C24" s="124"/>
      <c r="D24" s="124"/>
      <c r="E24" s="124"/>
      <c r="F24" s="124"/>
      <c r="G24" s="124"/>
      <c r="H24" s="409"/>
      <c r="I24" s="124"/>
      <c r="J24" s="123"/>
    </row>
    <row r="25" spans="2:10" x14ac:dyDescent="0.25">
      <c r="B25" s="125"/>
      <c r="C25" s="124"/>
      <c r="D25" s="124"/>
      <c r="E25" s="124"/>
      <c r="F25" s="124"/>
      <c r="G25" s="124"/>
      <c r="H25" s="124"/>
      <c r="I25" s="124"/>
      <c r="J25" s="123"/>
    </row>
    <row r="26" spans="2:10" x14ac:dyDescent="0.25">
      <c r="B26" s="125"/>
      <c r="C26" s="124"/>
      <c r="D26" s="124"/>
      <c r="E26" s="124"/>
      <c r="F26" s="124"/>
      <c r="G26" s="124"/>
      <c r="H26" s="124"/>
      <c r="I26" s="124"/>
      <c r="J26" s="123"/>
    </row>
    <row r="27" spans="2:10" x14ac:dyDescent="0.25">
      <c r="B27" s="125"/>
      <c r="C27" s="124"/>
      <c r="D27" s="124"/>
      <c r="E27" s="124"/>
      <c r="F27" s="124"/>
      <c r="G27" s="124"/>
      <c r="H27" s="124"/>
      <c r="I27" s="124"/>
      <c r="J27" s="123"/>
    </row>
    <row r="28" spans="2:10" x14ac:dyDescent="0.25">
      <c r="B28" s="125"/>
      <c r="C28" s="124"/>
      <c r="D28" s="124"/>
      <c r="E28" s="124"/>
      <c r="F28" s="124"/>
      <c r="G28" s="124"/>
      <c r="H28" s="124"/>
      <c r="I28" s="124"/>
      <c r="J28" s="123"/>
    </row>
    <row r="29" spans="2:10" x14ac:dyDescent="0.25">
      <c r="B29" s="125"/>
      <c r="C29" s="124"/>
      <c r="D29" s="124"/>
      <c r="E29" s="124"/>
      <c r="F29" s="124"/>
      <c r="G29" s="124"/>
      <c r="H29" s="124"/>
      <c r="I29" s="124"/>
      <c r="J29" s="123"/>
    </row>
    <row r="30" spans="2:10" x14ac:dyDescent="0.25">
      <c r="B30" s="125"/>
      <c r="C30" s="124"/>
      <c r="D30" s="124"/>
      <c r="E30" s="124"/>
      <c r="F30" s="124"/>
      <c r="G30" s="124"/>
      <c r="H30" s="124"/>
      <c r="I30" s="124"/>
      <c r="J30" s="123"/>
    </row>
    <row r="31" spans="2:10" x14ac:dyDescent="0.25">
      <c r="B31" s="125"/>
      <c r="C31" s="124"/>
      <c r="D31" s="124"/>
      <c r="E31" s="124"/>
      <c r="F31" s="124"/>
      <c r="G31" s="124"/>
      <c r="H31" s="124"/>
      <c r="I31" s="124"/>
      <c r="J31" s="123"/>
    </row>
    <row r="32" spans="2:10" x14ac:dyDescent="0.25">
      <c r="B32" s="122"/>
      <c r="C32" s="121"/>
      <c r="D32" s="121"/>
      <c r="E32" s="121"/>
      <c r="F32" s="121"/>
      <c r="G32" s="121"/>
      <c r="H32" s="121"/>
      <c r="I32" s="121"/>
      <c r="J32" s="120"/>
    </row>
    <row r="35" spans="2:10" x14ac:dyDescent="0.25">
      <c r="B35" s="1015" t="str">
        <f>Translations!$B$1013</f>
        <v>&lt;&lt;&lt; Proszę kliknąć tutaj, aby przejść do części 11 "Emisje dla par lotnisk" &gt;&gt;&gt;</v>
      </c>
      <c r="C35" s="1015"/>
      <c r="D35" s="1015"/>
      <c r="E35" s="1015"/>
      <c r="F35" s="1015"/>
      <c r="G35" s="1016"/>
      <c r="H35" s="1016"/>
      <c r="I35" s="1016"/>
      <c r="J35" s="1016"/>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 ref="B35:J35" location="Załącznik!B2" display="Załącznik!B2"/>
  </hyperlinks>
  <pageMargins left="0.78740157480314965" right="0.78740157480314965" top="0.78740157480314965" bottom="0.78740157480314965" header="0.39370078740157483" footer="0.39370078740157483"/>
  <pageSetup paperSize="9" scale="80" orientation="portrait"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113"/>
  <sheetViews>
    <sheetView showGridLines="0" view="pageBreakPreview" zoomScale="160" zoomScaleNormal="115" zoomScaleSheetLayoutView="160" workbookViewId="0">
      <selection activeCell="B4" sqref="B4"/>
    </sheetView>
  </sheetViews>
  <sheetFormatPr defaultColWidth="11.44140625" defaultRowHeight="13.2" x14ac:dyDescent="0.25"/>
  <cols>
    <col min="1" max="1" width="4" style="73" customWidth="1"/>
    <col min="2" max="2" width="4.5546875" style="73" customWidth="1"/>
    <col min="3" max="7" width="17.6640625" style="73" customWidth="1"/>
    <col min="8" max="8" width="4" style="73" customWidth="1"/>
    <col min="9" max="16384" width="11.44140625" style="73"/>
  </cols>
  <sheetData>
    <row r="1" spans="1:9" x14ac:dyDescent="0.25">
      <c r="B1" s="152"/>
      <c r="C1" s="151"/>
      <c r="D1" s="151"/>
      <c r="E1" s="150"/>
      <c r="F1" s="150"/>
    </row>
    <row r="2" spans="1:9" ht="22.5" customHeight="1" x14ac:dyDescent="0.25">
      <c r="B2" s="1024" t="str">
        <f>Translations!$B$1246</f>
        <v>Załącznik: Emisje dla par lotnisk - EU ETS i CH ETS</v>
      </c>
      <c r="C2" s="1024"/>
      <c r="D2" s="1024"/>
      <c r="E2" s="1024"/>
      <c r="F2" s="1024"/>
      <c r="G2" s="1024"/>
    </row>
    <row r="3" spans="1:9" x14ac:dyDescent="0.25">
      <c r="B3" s="152"/>
      <c r="C3" s="151"/>
      <c r="D3" s="151"/>
      <c r="E3" s="150"/>
      <c r="F3" s="150"/>
    </row>
    <row r="4" spans="1:9" ht="15.6" x14ac:dyDescent="0.3">
      <c r="A4" s="649"/>
      <c r="B4" s="110">
        <v>11</v>
      </c>
      <c r="C4" s="110" t="str">
        <f>Translations!$B$1291</f>
        <v>Dodatkowe informacje dotyczące emisji - EU ETS i CH ETS</v>
      </c>
      <c r="D4" s="110"/>
      <c r="E4" s="110"/>
      <c r="F4" s="110"/>
      <c r="G4" s="110"/>
      <c r="H4" s="649"/>
    </row>
    <row r="5" spans="1:9" s="133" customFormat="1" ht="25.5" customHeight="1" x14ac:dyDescent="0.25">
      <c r="A5" s="631"/>
      <c r="B5" s="143"/>
      <c r="C5" s="1181" t="str">
        <f>Translations!$B$1292</f>
        <v>W celu zmniejszenia obciążeń administracyjnych, załącznik ten powinien zawierać informacje o lotach objętych systemami EU ETS i CH ETS.</v>
      </c>
      <c r="D5" s="1182"/>
      <c r="E5" s="1182"/>
      <c r="F5" s="1182"/>
      <c r="G5" s="1182"/>
      <c r="H5" s="631"/>
      <c r="I5" s="648"/>
    </row>
    <row r="6" spans="1:9" s="133" customFormat="1" ht="25.5" customHeight="1" x14ac:dyDescent="0.25">
      <c r="A6" s="631"/>
      <c r="B6" s="143"/>
      <c r="C6" s="1158" t="str">
        <f>Translations!$B$1357</f>
        <v>Niniejszy załącznik do rocznego raportu na temat emisji służy do sprawdzania spójności i zgodności danych zawartych w poprzednich sekcjach.</v>
      </c>
      <c r="D6" s="976"/>
      <c r="E6" s="976"/>
      <c r="F6" s="976"/>
      <c r="G6" s="976"/>
      <c r="H6" s="631"/>
      <c r="I6" s="648"/>
    </row>
    <row r="7" spans="1:9" s="133" customFormat="1" ht="34.950000000000003" customHeight="1" x14ac:dyDescent="0.25">
      <c r="A7" s="631"/>
      <c r="B7" s="143"/>
      <c r="C7" s="1183" t="str">
        <f>Translations!$B$1358</f>
        <v>Ponadto od 2023 r. art. 14 ust. 6 dyrektywy EU ETS nakłada na Komisję obowiązek publikowania co roku zagregowanych danych dotyczących emisji z działalności lotniczej zgłaszanych państwom członkowskim zgodnie z rozporządzeniem MRR. W tym celu zostaną wykorzystane dane zawarte w niniejszym raporcie i jego załącznikach.</v>
      </c>
      <c r="D7" s="1184"/>
      <c r="E7" s="1184"/>
      <c r="F7" s="1184"/>
      <c r="G7" s="1184"/>
      <c r="H7" s="631"/>
      <c r="I7" s="648"/>
    </row>
    <row r="8" spans="1:9" s="133" customFormat="1" ht="31.5" customHeight="1" x14ac:dyDescent="0.25">
      <c r="A8" s="631"/>
      <c r="B8" s="143"/>
      <c r="C8" s="1158" t="str">
        <f>Translations!$B$1359</f>
        <v>Artykuł ten precyzuje również, że w szczególnych sytuacjach operatorzy statków powietrznych mogą zażądać, aby niektóre dane były traktowane jako poufne, tj. aby publikacja danych odbywała się na wyższym poziomie agregacji. W przypadku takiego żądania dyrektywa określa:</v>
      </c>
      <c r="D8" s="976"/>
      <c r="E8" s="976"/>
      <c r="F8" s="976"/>
      <c r="G8" s="976"/>
      <c r="H8" s="631"/>
      <c r="I8" s="648"/>
    </row>
    <row r="9" spans="1:9" s="133" customFormat="1" ht="73.5" customHeight="1" x14ac:dyDescent="0.25">
      <c r="A9" s="631"/>
      <c r="B9" s="143"/>
      <c r="C9" s="1158" t="str">
        <f>Translations!$B$1360</f>
        <v>"[...] w szczególnych okolicznościach, gdy operator statków powietrznych prowadzi działalność w obrębie bardzo ograniczonej liczby par lotnisk, bardzo ograniczonej liczby par państw podlegających wymogom dotyczącym kompensacji lub w obrębie bardzo ograniczonej liczby par państw niepodlegających wymogom dotyczącym kompensacji, ten operator statków powietrznych może zwrócić się do administrującego państwa członkowskiego o to, by nie publikowało takich danych w odniesieniu do operatora statków powietrznych, wyjaśniając, dlaczego ich ujawnienie byłoby uznane za szkodzące jego interesom handlowym. W oparciu o taki wniosek administrujące państwo członkowskie może zwrócić się do Komisji o opublikowanie tych danych na wyższym poziomie agregacji. W sprawie takiego wniosku decyzję podejmuje Komisja."</v>
      </c>
      <c r="D9" s="976"/>
      <c r="E9" s="976"/>
      <c r="F9" s="976"/>
      <c r="G9" s="976"/>
      <c r="H9" s="631"/>
      <c r="I9" s="648"/>
    </row>
    <row r="10" spans="1:9" s="133" customFormat="1" ht="4.95" customHeight="1" x14ac:dyDescent="0.25">
      <c r="A10" s="631"/>
      <c r="B10" s="143"/>
      <c r="C10" s="1171"/>
      <c r="D10" s="889"/>
      <c r="E10" s="889"/>
      <c r="F10" s="889"/>
      <c r="G10" s="889"/>
      <c r="H10" s="631"/>
      <c r="I10" s="648"/>
    </row>
    <row r="11" spans="1:9" x14ac:dyDescent="0.25">
      <c r="A11" s="649"/>
      <c r="B11" s="143" t="s">
        <v>244</v>
      </c>
      <c r="C11" s="99" t="str">
        <f>Translations!$B$1015</f>
        <v>Proszę wskazać, czy dane zawarte w tym załączniku uznaje się za poufne:</v>
      </c>
      <c r="D11" s="103"/>
      <c r="E11" s="103"/>
      <c r="F11" s="103"/>
      <c r="G11" s="232"/>
      <c r="H11" s="649"/>
    </row>
    <row r="12" spans="1:9" s="133" customFormat="1" ht="4.95" customHeight="1" x14ac:dyDescent="0.25">
      <c r="A12" s="631"/>
      <c r="B12" s="146"/>
      <c r="F12" s="145"/>
      <c r="G12" s="145"/>
      <c r="H12" s="631"/>
    </row>
    <row r="13" spans="1:9" s="133" customFormat="1" ht="25.95" customHeight="1" x14ac:dyDescent="0.25">
      <c r="A13" s="631"/>
      <c r="B13" s="143" t="s">
        <v>1633</v>
      </c>
      <c r="C13" s="1185" t="str">
        <f>Translations!$B$1361</f>
        <v>Proszę przedstawić wyczerpujące i szczegółowe wyjaśnienia, dlaczego ujawnienie danych mogłoby zostać uznane za szkodliwe dla Państwa interesów handlowych:</v>
      </c>
      <c r="D13" s="976"/>
      <c r="E13" s="976"/>
      <c r="F13" s="976"/>
      <c r="G13" s="976"/>
      <c r="H13" s="631"/>
      <c r="I13" s="648"/>
    </row>
    <row r="14" spans="1:9" s="133" customFormat="1" ht="25.5" customHeight="1" x14ac:dyDescent="0.25">
      <c r="A14" s="631"/>
      <c r="B14" s="143"/>
      <c r="C14" s="1186"/>
      <c r="D14" s="1187"/>
      <c r="E14" s="1187"/>
      <c r="F14" s="1187"/>
      <c r="G14" s="1188"/>
      <c r="H14" s="631"/>
      <c r="I14" s="648"/>
    </row>
    <row r="15" spans="1:9" s="133" customFormat="1" ht="25.5" customHeight="1" x14ac:dyDescent="0.25">
      <c r="A15" s="631"/>
      <c r="B15" s="143"/>
      <c r="C15" s="1175"/>
      <c r="D15" s="1176"/>
      <c r="E15" s="1176"/>
      <c r="F15" s="1176"/>
      <c r="G15" s="1177"/>
      <c r="H15" s="631"/>
      <c r="I15" s="648"/>
    </row>
    <row r="16" spans="1:9" s="133" customFormat="1" ht="25.5" customHeight="1" x14ac:dyDescent="0.25">
      <c r="A16" s="631"/>
      <c r="B16" s="143"/>
      <c r="C16" s="1175"/>
      <c r="D16" s="1176"/>
      <c r="E16" s="1176"/>
      <c r="F16" s="1176"/>
      <c r="G16" s="1177"/>
      <c r="H16" s="631"/>
      <c r="I16" s="648"/>
    </row>
    <row r="17" spans="1:9" s="133" customFormat="1" ht="25.5" customHeight="1" x14ac:dyDescent="0.25">
      <c r="A17" s="631"/>
      <c r="B17" s="143"/>
      <c r="C17" s="1175"/>
      <c r="D17" s="1176"/>
      <c r="E17" s="1176"/>
      <c r="F17" s="1176"/>
      <c r="G17" s="1177"/>
      <c r="H17" s="631"/>
      <c r="I17" s="648"/>
    </row>
    <row r="18" spans="1:9" s="133" customFormat="1" ht="25.5" customHeight="1" x14ac:dyDescent="0.25">
      <c r="A18" s="631"/>
      <c r="B18" s="143"/>
      <c r="C18" s="1189"/>
      <c r="D18" s="1190"/>
      <c r="E18" s="1190"/>
      <c r="F18" s="1190"/>
      <c r="G18" s="1191"/>
      <c r="H18" s="631"/>
      <c r="I18" s="648"/>
    </row>
    <row r="19" spans="1:9" s="133" customFormat="1" ht="25.5" customHeight="1" x14ac:dyDescent="0.25">
      <c r="A19" s="631"/>
      <c r="B19" s="143"/>
      <c r="C19" s="1158" t="str">
        <f>Translations!$B$1362</f>
        <v>Należy zauważyć, że wniosek zostanie uwzględniony tylko wtedy, gdy zarówno administrujące państwo członkowskie, jak i Komisja uznają powody do niepublikowania danych za zadowalające.</v>
      </c>
      <c r="D19" s="976"/>
      <c r="E19" s="976"/>
      <c r="F19" s="976"/>
      <c r="G19" s="976"/>
      <c r="H19" s="631"/>
      <c r="I19" s="648"/>
    </row>
    <row r="20" spans="1:9" s="133" customFormat="1" ht="25.5" customHeight="1" x14ac:dyDescent="0.25">
      <c r="A20" s="631"/>
      <c r="B20" s="143" t="s">
        <v>1636</v>
      </c>
      <c r="C20" s="1158" t="str">
        <f>Translations!$B$1363</f>
        <v>Jeżeli pole powyżej w punkcie (a1) nie jest wystarczające do wyjaśnienia Państwa powodów, proszę załączyć wyczerpujące wyjaśnienie w osobnym pliku. W takim przypadku proszę wpisać tutaj nazwę załączonego pliku:</v>
      </c>
      <c r="D20" s="976"/>
      <c r="E20" s="976"/>
      <c r="F20" s="976"/>
      <c r="G20" s="976"/>
      <c r="H20" s="631"/>
      <c r="I20" s="648"/>
    </row>
    <row r="21" spans="1:9" s="133" customFormat="1" ht="13.2" customHeight="1" x14ac:dyDescent="0.25">
      <c r="A21" s="631"/>
      <c r="B21" s="143"/>
      <c r="C21" s="99" t="str">
        <f>Translations!$B$1364</f>
        <v>Nazwa załącznika, jeżeli dotyczy:</v>
      </c>
      <c r="D21" s="709"/>
      <c r="E21" s="1172"/>
      <c r="F21" s="1173"/>
      <c r="G21" s="1174"/>
      <c r="H21" s="631"/>
      <c r="I21" s="648"/>
    </row>
    <row r="22" spans="1:9" s="133" customFormat="1" ht="13.2" customHeight="1" x14ac:dyDescent="0.25">
      <c r="A22" s="631"/>
      <c r="B22" s="143"/>
      <c r="C22" s="1171"/>
      <c r="D22" s="889"/>
      <c r="E22" s="889"/>
      <c r="F22" s="889"/>
      <c r="G22" s="889"/>
      <c r="H22" s="631"/>
      <c r="I22" s="648"/>
    </row>
    <row r="23" spans="1:9" s="133" customFormat="1" ht="30" customHeight="1" x14ac:dyDescent="0.25">
      <c r="A23" s="631"/>
      <c r="B23" s="143" t="s">
        <v>247</v>
      </c>
      <c r="C23" s="1180" t="str">
        <f>Translations!$B$1016</f>
        <v>W poniższej tabeli proszę podać dane (wartości ogółem w ciągu okresu sprawozdawczego dla zredukowanego zakresu operacji lotniczych objętych systemami handlu) dla par lotnisk.</v>
      </c>
      <c r="D23" s="1019"/>
      <c r="E23" s="1019"/>
      <c r="F23" s="1019"/>
      <c r="G23" s="1019"/>
      <c r="H23" s="631"/>
    </row>
    <row r="24" spans="1:9" s="133" customFormat="1" ht="25.5" customHeight="1" x14ac:dyDescent="0.25">
      <c r="A24" s="631"/>
      <c r="B24" s="143"/>
      <c r="C24" s="1158" t="str">
        <f>Translations!$B$1017</f>
        <v>Proszę wypełnić poniższą tabelę. Jeżeli potrzebne są dodatkowe wiersze, należy wstawić je powyżej wiersza „koniec listy”. W takim przypadku wzór dla wartości ogółem będzie działał prawidłowo.</v>
      </c>
      <c r="D24" s="1159"/>
      <c r="E24" s="1159"/>
      <c r="F24" s="1159"/>
      <c r="G24" s="1159"/>
      <c r="H24" s="631"/>
    </row>
    <row r="25" spans="1:9" s="133" customFormat="1" ht="38.25" customHeight="1" x14ac:dyDescent="0.25">
      <c r="A25" s="631"/>
      <c r="B25" s="143"/>
      <c r="C25" s="1158" t="str">
        <f>Translations!$B$1018</f>
        <v>Należy wziąć pod uwagę fakt, że jeżeli zostaną dodane dodatkowe komórki i/lub skopiowane i wklejone dane z innego programu bądź arkusza kalkulacyjnego, konieczne jest sprawdzenie prawidłowości istniejących formuł. Sprawdzenie prawidłowości obliczeń stanowi w pełni odpowiedzialność operatora statków powietrznych.</v>
      </c>
      <c r="D25" s="1159"/>
      <c r="E25" s="1159"/>
      <c r="F25" s="1159"/>
      <c r="G25" s="1159"/>
      <c r="H25" s="631"/>
    </row>
    <row r="26" spans="1:9" s="131" customFormat="1" ht="24.75" customHeight="1" x14ac:dyDescent="0.25">
      <c r="A26" s="650"/>
      <c r="C26" s="1178" t="str">
        <f>Translations!$B$1019</f>
        <v>Para lotnisk (czteroliterowy oznacznik ICAO)</v>
      </c>
      <c r="D26" s="1179"/>
      <c r="E26" s="1178" t="str">
        <f>Translations!$B$1020</f>
        <v>Całkowita liczba lotów dla pary lotnisk</v>
      </c>
      <c r="F26" s="1178" t="str">
        <f>Translations!$B$1021</f>
        <v>Całkowite emisje
[t CO2]</v>
      </c>
      <c r="G26" s="629"/>
      <c r="H26" s="650"/>
    </row>
    <row r="27" spans="1:9" s="131" customFormat="1" ht="13.2" customHeight="1" x14ac:dyDescent="0.25">
      <c r="A27" s="650"/>
      <c r="C27" s="864" t="str">
        <f>Translations!$B$1022</f>
        <v>Lotnisko wylotu</v>
      </c>
      <c r="D27" s="865" t="str">
        <f>Translations!$B$1023</f>
        <v>Lotnisko przylotu</v>
      </c>
      <c r="E27" s="1179"/>
      <c r="F27" s="1179"/>
      <c r="H27" s="650"/>
    </row>
    <row r="28" spans="1:9" s="142" customFormat="1" ht="13.2" customHeight="1" x14ac:dyDescent="0.25">
      <c r="A28" s="651"/>
      <c r="B28" s="139"/>
      <c r="C28" s="141"/>
      <c r="D28" s="141"/>
      <c r="E28" s="140"/>
      <c r="F28" s="140"/>
      <c r="H28" s="651"/>
    </row>
    <row r="29" spans="1:9" s="142" customFormat="1" ht="13.2" customHeight="1" x14ac:dyDescent="0.25">
      <c r="A29" s="651"/>
      <c r="B29" s="139"/>
      <c r="C29" s="141"/>
      <c r="D29" s="141"/>
      <c r="E29" s="140"/>
      <c r="F29" s="140"/>
      <c r="H29" s="651"/>
    </row>
    <row r="30" spans="1:9" s="142" customFormat="1" ht="13.2" customHeight="1" x14ac:dyDescent="0.25">
      <c r="A30" s="651"/>
      <c r="B30" s="139"/>
      <c r="C30" s="141"/>
      <c r="D30" s="141"/>
      <c r="E30" s="140"/>
      <c r="F30" s="140"/>
      <c r="H30" s="651"/>
    </row>
    <row r="31" spans="1:9" s="142" customFormat="1" ht="13.2" customHeight="1" x14ac:dyDescent="0.25">
      <c r="A31" s="651"/>
      <c r="B31" s="139"/>
      <c r="C31" s="141"/>
      <c r="D31" s="141"/>
      <c r="E31" s="140"/>
      <c r="F31" s="140"/>
      <c r="H31" s="651"/>
    </row>
    <row r="32" spans="1:9" s="142" customFormat="1" ht="13.2" customHeight="1" x14ac:dyDescent="0.25">
      <c r="A32" s="651"/>
      <c r="B32" s="139"/>
      <c r="C32" s="141"/>
      <c r="D32" s="141"/>
      <c r="E32" s="140"/>
      <c r="F32" s="140"/>
      <c r="H32" s="651"/>
    </row>
    <row r="33" spans="1:8" s="142" customFormat="1" ht="13.2" customHeight="1" x14ac:dyDescent="0.25">
      <c r="A33" s="651"/>
      <c r="B33" s="139"/>
      <c r="C33" s="141"/>
      <c r="D33" s="141"/>
      <c r="E33" s="140"/>
      <c r="F33" s="140"/>
      <c r="H33" s="651"/>
    </row>
    <row r="34" spans="1:8" s="142" customFormat="1" ht="13.2" customHeight="1" x14ac:dyDescent="0.25">
      <c r="A34" s="651"/>
      <c r="B34" s="139"/>
      <c r="C34" s="141"/>
      <c r="D34" s="141"/>
      <c r="E34" s="140"/>
      <c r="F34" s="140"/>
      <c r="H34" s="651"/>
    </row>
    <row r="35" spans="1:8" s="142" customFormat="1" ht="13.2" customHeight="1" x14ac:dyDescent="0.25">
      <c r="A35" s="651"/>
      <c r="B35" s="139"/>
      <c r="C35" s="141"/>
      <c r="D35" s="141"/>
      <c r="E35" s="140"/>
      <c r="F35" s="140"/>
      <c r="H35" s="651"/>
    </row>
    <row r="36" spans="1:8" s="142" customFormat="1" ht="13.2" customHeight="1" x14ac:dyDescent="0.25">
      <c r="A36" s="651"/>
      <c r="B36" s="139"/>
      <c r="C36" s="141"/>
      <c r="D36" s="141"/>
      <c r="E36" s="140"/>
      <c r="F36" s="140"/>
      <c r="H36" s="651"/>
    </row>
    <row r="37" spans="1:8" s="142" customFormat="1" ht="13.2" customHeight="1" x14ac:dyDescent="0.25">
      <c r="A37" s="651"/>
      <c r="B37" s="139"/>
      <c r="C37" s="141"/>
      <c r="D37" s="141"/>
      <c r="E37" s="140"/>
      <c r="F37" s="140"/>
      <c r="H37" s="651"/>
    </row>
    <row r="38" spans="1:8" s="142" customFormat="1" ht="13.2" customHeight="1" x14ac:dyDescent="0.25">
      <c r="A38" s="651"/>
      <c r="B38" s="139"/>
      <c r="C38" s="141"/>
      <c r="D38" s="141"/>
      <c r="E38" s="140"/>
      <c r="F38" s="140"/>
      <c r="H38" s="651"/>
    </row>
    <row r="39" spans="1:8" s="142" customFormat="1" ht="13.2" customHeight="1" x14ac:dyDescent="0.25">
      <c r="A39" s="651"/>
      <c r="B39" s="139"/>
      <c r="C39" s="141"/>
      <c r="D39" s="141"/>
      <c r="E39" s="140"/>
      <c r="F39" s="140"/>
      <c r="H39" s="651"/>
    </row>
    <row r="40" spans="1:8" s="142" customFormat="1" ht="13.2" customHeight="1" x14ac:dyDescent="0.25">
      <c r="A40" s="651"/>
      <c r="B40" s="139"/>
      <c r="C40" s="141"/>
      <c r="D40" s="141"/>
      <c r="E40" s="140"/>
      <c r="F40" s="140"/>
      <c r="H40" s="651"/>
    </row>
    <row r="41" spans="1:8" s="142" customFormat="1" ht="13.2" customHeight="1" x14ac:dyDescent="0.25">
      <c r="A41" s="651"/>
      <c r="B41" s="139"/>
      <c r="C41" s="141"/>
      <c r="D41" s="141"/>
      <c r="E41" s="140"/>
      <c r="F41" s="140"/>
      <c r="H41" s="651"/>
    </row>
    <row r="42" spans="1:8" s="142" customFormat="1" ht="13.2" customHeight="1" x14ac:dyDescent="0.25">
      <c r="A42" s="651"/>
      <c r="B42" s="139"/>
      <c r="C42" s="141"/>
      <c r="D42" s="141"/>
      <c r="E42" s="140"/>
      <c r="F42" s="140"/>
      <c r="H42" s="651"/>
    </row>
    <row r="43" spans="1:8" s="142" customFormat="1" ht="13.2" customHeight="1" x14ac:dyDescent="0.25">
      <c r="A43" s="651"/>
      <c r="B43" s="139"/>
      <c r="C43" s="141"/>
      <c r="D43" s="141"/>
      <c r="E43" s="140"/>
      <c r="F43" s="140"/>
      <c r="H43" s="651"/>
    </row>
    <row r="44" spans="1:8" s="142" customFormat="1" ht="13.2" customHeight="1" x14ac:dyDescent="0.25">
      <c r="A44" s="651"/>
      <c r="B44" s="139"/>
      <c r="C44" s="141"/>
      <c r="D44" s="141"/>
      <c r="E44" s="140"/>
      <c r="F44" s="140"/>
      <c r="H44" s="651"/>
    </row>
    <row r="45" spans="1:8" s="142" customFormat="1" ht="13.2" customHeight="1" x14ac:dyDescent="0.25">
      <c r="A45" s="651"/>
      <c r="B45" s="139"/>
      <c r="C45" s="141"/>
      <c r="D45" s="141"/>
      <c r="E45" s="140"/>
      <c r="F45" s="140"/>
      <c r="H45" s="651"/>
    </row>
    <row r="46" spans="1:8" s="142" customFormat="1" ht="13.2" customHeight="1" x14ac:dyDescent="0.25">
      <c r="A46" s="651"/>
      <c r="B46" s="139"/>
      <c r="C46" s="141"/>
      <c r="D46" s="141"/>
      <c r="E46" s="140"/>
      <c r="F46" s="140"/>
      <c r="H46" s="651"/>
    </row>
    <row r="47" spans="1:8" s="142" customFormat="1" ht="13.2" customHeight="1" x14ac:dyDescent="0.25">
      <c r="A47" s="651"/>
      <c r="B47" s="139"/>
      <c r="C47" s="141"/>
      <c r="D47" s="141"/>
      <c r="E47" s="140"/>
      <c r="F47" s="140"/>
      <c r="H47" s="651"/>
    </row>
    <row r="48" spans="1:8" s="142" customFormat="1" ht="13.2" customHeight="1" x14ac:dyDescent="0.25">
      <c r="A48" s="651"/>
      <c r="B48" s="139"/>
      <c r="C48" s="141"/>
      <c r="D48" s="141"/>
      <c r="E48" s="140"/>
      <c r="F48" s="140"/>
      <c r="H48" s="651"/>
    </row>
    <row r="49" spans="1:8" s="142" customFormat="1" ht="13.2" customHeight="1" x14ac:dyDescent="0.25">
      <c r="A49" s="651"/>
      <c r="B49" s="139"/>
      <c r="C49" s="141"/>
      <c r="D49" s="141"/>
      <c r="E49" s="140"/>
      <c r="F49" s="140"/>
      <c r="H49" s="651"/>
    </row>
    <row r="50" spans="1:8" s="142" customFormat="1" ht="13.2" customHeight="1" x14ac:dyDescent="0.25">
      <c r="A50" s="651"/>
      <c r="B50" s="139"/>
      <c r="C50" s="141"/>
      <c r="D50" s="141"/>
      <c r="E50" s="140"/>
      <c r="F50" s="140"/>
      <c r="H50" s="651"/>
    </row>
    <row r="51" spans="1:8" s="138" customFormat="1" ht="13.2" customHeight="1" x14ac:dyDescent="0.2">
      <c r="A51" s="652"/>
      <c r="B51" s="139"/>
      <c r="C51" s="141"/>
      <c r="D51" s="141"/>
      <c r="E51" s="140"/>
      <c r="F51" s="140"/>
      <c r="H51" s="652"/>
    </row>
    <row r="52" spans="1:8" s="138" customFormat="1" ht="13.2" customHeight="1" x14ac:dyDescent="0.2">
      <c r="A52" s="652"/>
      <c r="B52" s="139"/>
      <c r="C52" s="141"/>
      <c r="D52" s="141"/>
      <c r="E52" s="140"/>
      <c r="F52" s="140"/>
      <c r="H52" s="652"/>
    </row>
    <row r="53" spans="1:8" s="138" customFormat="1" ht="13.2" customHeight="1" x14ac:dyDescent="0.2">
      <c r="A53" s="652"/>
      <c r="B53" s="139"/>
      <c r="C53" s="141"/>
      <c r="D53" s="141"/>
      <c r="E53" s="140"/>
      <c r="F53" s="140"/>
      <c r="H53" s="652"/>
    </row>
    <row r="54" spans="1:8" s="138" customFormat="1" ht="13.2" customHeight="1" x14ac:dyDescent="0.2">
      <c r="A54" s="652"/>
      <c r="B54" s="139"/>
      <c r="C54" s="141"/>
      <c r="D54" s="141"/>
      <c r="E54" s="140"/>
      <c r="F54" s="140"/>
      <c r="H54" s="652"/>
    </row>
    <row r="55" spans="1:8" s="138" customFormat="1" ht="13.2" customHeight="1" x14ac:dyDescent="0.2">
      <c r="A55" s="652"/>
      <c r="B55" s="139"/>
      <c r="C55" s="141"/>
      <c r="D55" s="141"/>
      <c r="E55" s="140"/>
      <c r="F55" s="140"/>
      <c r="H55" s="652"/>
    </row>
    <row r="56" spans="1:8" s="142" customFormat="1" ht="13.2" customHeight="1" x14ac:dyDescent="0.25">
      <c r="A56" s="651"/>
      <c r="B56" s="139"/>
      <c r="C56" s="141"/>
      <c r="D56" s="141"/>
      <c r="E56" s="140"/>
      <c r="F56" s="140"/>
      <c r="H56" s="651"/>
    </row>
    <row r="57" spans="1:8" s="142" customFormat="1" ht="13.2" customHeight="1" x14ac:dyDescent="0.25">
      <c r="A57" s="651"/>
      <c r="B57" s="139"/>
      <c r="C57" s="141"/>
      <c r="D57" s="141"/>
      <c r="E57" s="140"/>
      <c r="F57" s="140"/>
      <c r="H57" s="651"/>
    </row>
    <row r="58" spans="1:8" s="142" customFormat="1" ht="13.2" customHeight="1" x14ac:dyDescent="0.25">
      <c r="A58" s="651"/>
      <c r="B58" s="139"/>
      <c r="C58" s="141"/>
      <c r="D58" s="141"/>
      <c r="E58" s="140"/>
      <c r="F58" s="140"/>
      <c r="H58" s="651"/>
    </row>
    <row r="59" spans="1:8" s="142" customFormat="1" ht="13.2" customHeight="1" x14ac:dyDescent="0.25">
      <c r="A59" s="651"/>
      <c r="B59" s="139"/>
      <c r="C59" s="141"/>
      <c r="D59" s="141"/>
      <c r="E59" s="140"/>
      <c r="F59" s="140"/>
      <c r="H59" s="651"/>
    </row>
    <row r="60" spans="1:8" s="142" customFormat="1" ht="13.2" customHeight="1" x14ac:dyDescent="0.25">
      <c r="A60" s="651"/>
      <c r="B60" s="139"/>
      <c r="C60" s="141"/>
      <c r="D60" s="141"/>
      <c r="E60" s="140"/>
      <c r="F60" s="140"/>
      <c r="H60" s="651"/>
    </row>
    <row r="61" spans="1:8" s="142" customFormat="1" ht="13.2" customHeight="1" x14ac:dyDescent="0.25">
      <c r="A61" s="651"/>
      <c r="B61" s="139"/>
      <c r="C61" s="141"/>
      <c r="D61" s="141"/>
      <c r="E61" s="140"/>
      <c r="F61" s="140"/>
      <c r="H61" s="651"/>
    </row>
    <row r="62" spans="1:8" s="142" customFormat="1" ht="13.2" customHeight="1" x14ac:dyDescent="0.25">
      <c r="A62" s="651"/>
      <c r="B62" s="139"/>
      <c r="C62" s="141"/>
      <c r="D62" s="141"/>
      <c r="E62" s="140"/>
      <c r="F62" s="140"/>
      <c r="H62" s="651"/>
    </row>
    <row r="63" spans="1:8" s="142" customFormat="1" ht="13.2" customHeight="1" x14ac:dyDescent="0.25">
      <c r="A63" s="651"/>
      <c r="B63" s="139"/>
      <c r="C63" s="141"/>
      <c r="D63" s="141"/>
      <c r="E63" s="140"/>
      <c r="F63" s="140"/>
      <c r="H63" s="651"/>
    </row>
    <row r="64" spans="1:8" s="142" customFormat="1" ht="13.2" customHeight="1" x14ac:dyDescent="0.25">
      <c r="A64" s="651"/>
      <c r="B64" s="139"/>
      <c r="C64" s="141"/>
      <c r="D64" s="141"/>
      <c r="E64" s="140"/>
      <c r="F64" s="140"/>
      <c r="H64" s="651"/>
    </row>
    <row r="65" spans="1:8" s="142" customFormat="1" ht="13.2" customHeight="1" x14ac:dyDescent="0.25">
      <c r="A65" s="651"/>
      <c r="B65" s="139"/>
      <c r="C65" s="141"/>
      <c r="D65" s="141"/>
      <c r="E65" s="140"/>
      <c r="F65" s="140"/>
      <c r="H65" s="651"/>
    </row>
    <row r="66" spans="1:8" s="142" customFormat="1" ht="13.2" customHeight="1" x14ac:dyDescent="0.25">
      <c r="A66" s="651"/>
      <c r="B66" s="139"/>
      <c r="C66" s="141"/>
      <c r="D66" s="141"/>
      <c r="E66" s="140"/>
      <c r="F66" s="140"/>
      <c r="H66" s="651"/>
    </row>
    <row r="67" spans="1:8" s="142" customFormat="1" ht="13.2" customHeight="1" x14ac:dyDescent="0.25">
      <c r="A67" s="651"/>
      <c r="B67" s="139"/>
      <c r="C67" s="141"/>
      <c r="D67" s="141"/>
      <c r="E67" s="140"/>
      <c r="F67" s="140"/>
      <c r="H67" s="651"/>
    </row>
    <row r="68" spans="1:8" s="142" customFormat="1" ht="13.2" customHeight="1" x14ac:dyDescent="0.25">
      <c r="A68" s="651"/>
      <c r="B68" s="139"/>
      <c r="C68" s="141"/>
      <c r="D68" s="141"/>
      <c r="E68" s="140"/>
      <c r="F68" s="140"/>
      <c r="H68" s="651"/>
    </row>
    <row r="69" spans="1:8" s="142" customFormat="1" ht="13.2" customHeight="1" x14ac:dyDescent="0.25">
      <c r="A69" s="651"/>
      <c r="B69" s="139"/>
      <c r="C69" s="141"/>
      <c r="D69" s="141"/>
      <c r="E69" s="140"/>
      <c r="F69" s="140"/>
      <c r="H69" s="651"/>
    </row>
    <row r="70" spans="1:8" s="142" customFormat="1" ht="13.2" customHeight="1" x14ac:dyDescent="0.25">
      <c r="A70" s="651"/>
      <c r="B70" s="139"/>
      <c r="C70" s="141"/>
      <c r="D70" s="141"/>
      <c r="E70" s="140"/>
      <c r="F70" s="140"/>
      <c r="H70" s="651"/>
    </row>
    <row r="71" spans="1:8" s="142" customFormat="1" ht="13.2" customHeight="1" x14ac:dyDescent="0.25">
      <c r="A71" s="651"/>
      <c r="B71" s="139"/>
      <c r="C71" s="141"/>
      <c r="D71" s="141"/>
      <c r="E71" s="140"/>
      <c r="F71" s="140"/>
      <c r="H71" s="651"/>
    </row>
    <row r="72" spans="1:8" s="142" customFormat="1" ht="13.2" customHeight="1" x14ac:dyDescent="0.25">
      <c r="A72" s="651"/>
      <c r="B72" s="139"/>
      <c r="C72" s="141"/>
      <c r="D72" s="141"/>
      <c r="E72" s="140"/>
      <c r="F72" s="140"/>
      <c r="H72" s="651"/>
    </row>
    <row r="73" spans="1:8" s="142" customFormat="1" ht="13.2" customHeight="1" x14ac:dyDescent="0.25">
      <c r="A73" s="651"/>
      <c r="B73" s="139"/>
      <c r="C73" s="141"/>
      <c r="D73" s="141"/>
      <c r="E73" s="140"/>
      <c r="F73" s="140"/>
      <c r="H73" s="651"/>
    </row>
    <row r="74" spans="1:8" s="142" customFormat="1" ht="13.2" customHeight="1" x14ac:dyDescent="0.25">
      <c r="A74" s="651"/>
      <c r="B74" s="139"/>
      <c r="C74" s="141"/>
      <c r="D74" s="141"/>
      <c r="E74" s="140"/>
      <c r="F74" s="140"/>
      <c r="H74" s="651"/>
    </row>
    <row r="75" spans="1:8" s="142" customFormat="1" ht="13.2" customHeight="1" x14ac:dyDescent="0.25">
      <c r="A75" s="651"/>
      <c r="B75" s="139"/>
      <c r="C75" s="141"/>
      <c r="D75" s="141"/>
      <c r="E75" s="140"/>
      <c r="F75" s="140"/>
      <c r="H75" s="651"/>
    </row>
    <row r="76" spans="1:8" s="138" customFormat="1" ht="13.2" customHeight="1" x14ac:dyDescent="0.2">
      <c r="A76" s="652"/>
      <c r="B76" s="139"/>
      <c r="C76" s="141"/>
      <c r="D76" s="141"/>
      <c r="E76" s="140"/>
      <c r="F76" s="140"/>
      <c r="H76" s="652"/>
    </row>
    <row r="77" spans="1:8" s="138" customFormat="1" ht="13.2" customHeight="1" x14ac:dyDescent="0.2">
      <c r="A77" s="652"/>
      <c r="B77" s="139"/>
      <c r="C77" s="141"/>
      <c r="D77" s="141"/>
      <c r="E77" s="140"/>
      <c r="F77" s="140"/>
      <c r="H77" s="652"/>
    </row>
    <row r="78" spans="1:8" s="138" customFormat="1" ht="13.2" customHeight="1" x14ac:dyDescent="0.2">
      <c r="A78" s="652"/>
      <c r="B78" s="139"/>
      <c r="C78" s="141"/>
      <c r="D78" s="141"/>
      <c r="E78" s="140"/>
      <c r="F78" s="140"/>
      <c r="H78" s="652"/>
    </row>
    <row r="79" spans="1:8" s="138" customFormat="1" ht="13.2" customHeight="1" x14ac:dyDescent="0.2">
      <c r="A79" s="652"/>
      <c r="B79" s="139"/>
      <c r="C79" s="141"/>
      <c r="D79" s="141"/>
      <c r="E79" s="140"/>
      <c r="F79" s="140"/>
      <c r="H79" s="652"/>
    </row>
    <row r="80" spans="1:8" s="138" customFormat="1" ht="13.2" customHeight="1" x14ac:dyDescent="0.2">
      <c r="A80" s="652"/>
      <c r="B80" s="139"/>
      <c r="C80" s="141"/>
      <c r="D80" s="141"/>
      <c r="E80" s="140"/>
      <c r="F80" s="140"/>
      <c r="H80" s="652"/>
    </row>
    <row r="81" spans="1:8" s="142" customFormat="1" ht="13.2" customHeight="1" x14ac:dyDescent="0.25">
      <c r="A81" s="651"/>
      <c r="B81" s="139"/>
      <c r="C81" s="141"/>
      <c r="D81" s="141"/>
      <c r="E81" s="140"/>
      <c r="F81" s="140"/>
      <c r="H81" s="651"/>
    </row>
    <row r="82" spans="1:8" s="142" customFormat="1" ht="13.2" customHeight="1" x14ac:dyDescent="0.25">
      <c r="A82" s="651"/>
      <c r="B82" s="139"/>
      <c r="C82" s="141"/>
      <c r="D82" s="141"/>
      <c r="E82" s="140"/>
      <c r="F82" s="140"/>
      <c r="H82" s="651"/>
    </row>
    <row r="83" spans="1:8" s="142" customFormat="1" ht="13.2" customHeight="1" x14ac:dyDescent="0.25">
      <c r="A83" s="651"/>
      <c r="B83" s="139"/>
      <c r="C83" s="141"/>
      <c r="D83" s="141"/>
      <c r="E83" s="140"/>
      <c r="F83" s="140"/>
      <c r="H83" s="651"/>
    </row>
    <row r="84" spans="1:8" s="142" customFormat="1" ht="13.2" customHeight="1" x14ac:dyDescent="0.25">
      <c r="A84" s="651"/>
      <c r="B84" s="139"/>
      <c r="C84" s="141"/>
      <c r="D84" s="141"/>
      <c r="E84" s="140"/>
      <c r="F84" s="140"/>
      <c r="H84" s="651"/>
    </row>
    <row r="85" spans="1:8" s="142" customFormat="1" ht="13.2" customHeight="1" x14ac:dyDescent="0.25">
      <c r="A85" s="651"/>
      <c r="B85" s="139"/>
      <c r="C85" s="141"/>
      <c r="D85" s="141"/>
      <c r="E85" s="140"/>
      <c r="F85" s="140"/>
      <c r="H85" s="651"/>
    </row>
    <row r="86" spans="1:8" s="142" customFormat="1" ht="13.2" customHeight="1" x14ac:dyDescent="0.25">
      <c r="A86" s="651"/>
      <c r="B86" s="139"/>
      <c r="C86" s="141"/>
      <c r="D86" s="141"/>
      <c r="E86" s="140"/>
      <c r="F86" s="140"/>
      <c r="H86" s="651"/>
    </row>
    <row r="87" spans="1:8" s="142" customFormat="1" ht="13.2" customHeight="1" x14ac:dyDescent="0.25">
      <c r="A87" s="651"/>
      <c r="B87" s="139"/>
      <c r="C87" s="141"/>
      <c r="D87" s="141"/>
      <c r="E87" s="140"/>
      <c r="F87" s="140"/>
      <c r="H87" s="651"/>
    </row>
    <row r="88" spans="1:8" s="142" customFormat="1" ht="13.2" customHeight="1" x14ac:dyDescent="0.25">
      <c r="A88" s="651"/>
      <c r="B88" s="139"/>
      <c r="C88" s="141"/>
      <c r="D88" s="141"/>
      <c r="E88" s="140"/>
      <c r="F88" s="140"/>
      <c r="H88" s="651"/>
    </row>
    <row r="89" spans="1:8" s="142" customFormat="1" ht="13.2" customHeight="1" x14ac:dyDescent="0.25">
      <c r="A89" s="651"/>
      <c r="B89" s="139"/>
      <c r="C89" s="141"/>
      <c r="D89" s="141"/>
      <c r="E89" s="140"/>
      <c r="F89" s="140"/>
      <c r="H89" s="651"/>
    </row>
    <row r="90" spans="1:8" s="142" customFormat="1" ht="13.2" customHeight="1" x14ac:dyDescent="0.25">
      <c r="A90" s="651"/>
      <c r="B90" s="139"/>
      <c r="C90" s="141"/>
      <c r="D90" s="141"/>
      <c r="E90" s="140"/>
      <c r="F90" s="140"/>
      <c r="H90" s="651"/>
    </row>
    <row r="91" spans="1:8" s="142" customFormat="1" ht="13.2" customHeight="1" x14ac:dyDescent="0.25">
      <c r="A91" s="651"/>
      <c r="B91" s="139"/>
      <c r="C91" s="141"/>
      <c r="D91" s="141"/>
      <c r="E91" s="140"/>
      <c r="F91" s="140"/>
      <c r="H91" s="651"/>
    </row>
    <row r="92" spans="1:8" s="142" customFormat="1" ht="13.2" customHeight="1" x14ac:dyDescent="0.25">
      <c r="A92" s="651"/>
      <c r="B92" s="139"/>
      <c r="C92" s="141"/>
      <c r="D92" s="141"/>
      <c r="E92" s="140"/>
      <c r="F92" s="140"/>
      <c r="H92" s="651"/>
    </row>
    <row r="93" spans="1:8" s="142" customFormat="1" ht="13.2" customHeight="1" x14ac:dyDescent="0.25">
      <c r="A93" s="651"/>
      <c r="B93" s="139"/>
      <c r="C93" s="141"/>
      <c r="D93" s="141"/>
      <c r="E93" s="140"/>
      <c r="F93" s="140"/>
      <c r="H93" s="651"/>
    </row>
    <row r="94" spans="1:8" s="142" customFormat="1" ht="13.2" customHeight="1" x14ac:dyDescent="0.25">
      <c r="A94" s="651"/>
      <c r="B94" s="139"/>
      <c r="C94" s="141"/>
      <c r="D94" s="141"/>
      <c r="E94" s="140"/>
      <c r="F94" s="140"/>
      <c r="H94" s="651"/>
    </row>
    <row r="95" spans="1:8" s="142" customFormat="1" ht="13.2" customHeight="1" x14ac:dyDescent="0.25">
      <c r="A95" s="651"/>
      <c r="B95" s="139"/>
      <c r="C95" s="141"/>
      <c r="D95" s="141"/>
      <c r="E95" s="140"/>
      <c r="F95" s="140"/>
      <c r="H95" s="651"/>
    </row>
    <row r="96" spans="1:8" s="142" customFormat="1" ht="13.2" customHeight="1" x14ac:dyDescent="0.25">
      <c r="A96" s="651"/>
      <c r="B96" s="139"/>
      <c r="C96" s="141"/>
      <c r="D96" s="141"/>
      <c r="E96" s="140"/>
      <c r="F96" s="140"/>
      <c r="H96" s="651"/>
    </row>
    <row r="97" spans="1:8" s="142" customFormat="1" ht="13.2" customHeight="1" x14ac:dyDescent="0.25">
      <c r="A97" s="651"/>
      <c r="B97" s="139"/>
      <c r="C97" s="141"/>
      <c r="D97" s="141"/>
      <c r="E97" s="140"/>
      <c r="F97" s="140"/>
      <c r="H97" s="651"/>
    </row>
    <row r="98" spans="1:8" s="142" customFormat="1" ht="13.2" customHeight="1" x14ac:dyDescent="0.25">
      <c r="A98" s="651"/>
      <c r="B98" s="139"/>
      <c r="C98" s="141"/>
      <c r="D98" s="141"/>
      <c r="E98" s="140"/>
      <c r="F98" s="140"/>
      <c r="H98" s="651"/>
    </row>
    <row r="99" spans="1:8" s="142" customFormat="1" ht="13.2" customHeight="1" x14ac:dyDescent="0.25">
      <c r="A99" s="651"/>
      <c r="B99" s="139"/>
      <c r="C99" s="141"/>
      <c r="D99" s="141"/>
      <c r="E99" s="140"/>
      <c r="F99" s="140"/>
      <c r="H99" s="651"/>
    </row>
    <row r="100" spans="1:8" s="142" customFormat="1" ht="13.2" customHeight="1" x14ac:dyDescent="0.25">
      <c r="A100" s="651"/>
      <c r="B100" s="139"/>
      <c r="C100" s="141"/>
      <c r="D100" s="141"/>
      <c r="E100" s="140"/>
      <c r="F100" s="140"/>
      <c r="H100" s="651"/>
    </row>
    <row r="101" spans="1:8" s="142" customFormat="1" ht="13.2" customHeight="1" x14ac:dyDescent="0.25">
      <c r="A101" s="651"/>
      <c r="B101" s="139"/>
      <c r="C101" s="141"/>
      <c r="D101" s="141"/>
      <c r="E101" s="140"/>
      <c r="F101" s="140"/>
      <c r="H101" s="651"/>
    </row>
    <row r="102" spans="1:8" s="138" customFormat="1" ht="13.2" customHeight="1" x14ac:dyDescent="0.2">
      <c r="A102" s="652"/>
      <c r="B102" s="139"/>
      <c r="C102" s="141"/>
      <c r="D102" s="141"/>
      <c r="E102" s="140"/>
      <c r="F102" s="140"/>
      <c r="H102" s="652"/>
    </row>
    <row r="103" spans="1:8" s="138" customFormat="1" ht="13.2" customHeight="1" x14ac:dyDescent="0.2">
      <c r="A103" s="652"/>
      <c r="B103" s="139"/>
      <c r="C103" s="141"/>
      <c r="D103" s="141"/>
      <c r="E103" s="140"/>
      <c r="F103" s="140"/>
      <c r="H103" s="652"/>
    </row>
    <row r="104" spans="1:8" s="138" customFormat="1" ht="13.2" customHeight="1" x14ac:dyDescent="0.2">
      <c r="A104" s="652"/>
      <c r="B104" s="139"/>
      <c r="C104" s="141"/>
      <c r="D104" s="141"/>
      <c r="E104" s="140"/>
      <c r="F104" s="140"/>
      <c r="H104" s="652"/>
    </row>
    <row r="105" spans="1:8" s="138" customFormat="1" ht="13.2" customHeight="1" x14ac:dyDescent="0.2">
      <c r="A105" s="652"/>
      <c r="B105" s="139"/>
      <c r="C105" s="141"/>
      <c r="D105" s="141"/>
      <c r="E105" s="140"/>
      <c r="F105" s="140"/>
      <c r="H105" s="652"/>
    </row>
    <row r="106" spans="1:8" s="138" customFormat="1" ht="13.2" customHeight="1" x14ac:dyDescent="0.2">
      <c r="A106" s="652"/>
      <c r="B106" s="139"/>
      <c r="C106" s="141"/>
      <c r="D106" s="141"/>
      <c r="E106" s="140"/>
      <c r="F106" s="140"/>
      <c r="H106" s="652"/>
    </row>
    <row r="107" spans="1:8" s="138" customFormat="1" ht="13.2" customHeight="1" x14ac:dyDescent="0.2">
      <c r="A107" s="652"/>
      <c r="B107" s="139"/>
      <c r="C107" s="141"/>
      <c r="D107" s="141"/>
      <c r="E107" s="140"/>
      <c r="F107" s="140"/>
      <c r="H107" s="652"/>
    </row>
    <row r="108" spans="1:8" s="138" customFormat="1" ht="13.2" customHeight="1" x14ac:dyDescent="0.2">
      <c r="A108" s="652"/>
      <c r="B108" s="139"/>
      <c r="C108" s="866" t="str">
        <f>Translations!$B$1024</f>
        <v>koniec listy</v>
      </c>
      <c r="D108" s="866" t="str">
        <f>Translations!$B$1024</f>
        <v>koniec listy</v>
      </c>
      <c r="E108" s="867" t="str">
        <f>Translations!$B$1024</f>
        <v>koniec listy</v>
      </c>
      <c r="F108" s="867" t="str">
        <f>Translations!$B$1024</f>
        <v>koniec listy</v>
      </c>
      <c r="H108" s="652"/>
    </row>
    <row r="109" spans="1:8" ht="13.2" customHeight="1" x14ac:dyDescent="0.25">
      <c r="A109" s="649"/>
      <c r="C109" s="137"/>
      <c r="D109" s="137"/>
      <c r="E109" s="136"/>
      <c r="F109" s="136"/>
      <c r="H109" s="649"/>
    </row>
    <row r="110" spans="1:8" s="133" customFormat="1" ht="15.6" x14ac:dyDescent="0.25">
      <c r="A110" s="631"/>
      <c r="B110" s="135"/>
      <c r="C110" s="134" t="str">
        <f>Translations!$B$1025</f>
        <v>Ogółem:</v>
      </c>
      <c r="D110" s="134"/>
      <c r="E110" s="134"/>
      <c r="F110" s="134"/>
      <c r="H110" s="631"/>
    </row>
    <row r="111" spans="1:8" s="131" customFormat="1" ht="38.25" customHeight="1" x14ac:dyDescent="0.25">
      <c r="A111" s="650"/>
      <c r="C111" s="74"/>
      <c r="D111" s="132"/>
      <c r="E111" s="69" t="str">
        <f>Translations!$B$1026</f>
        <v>Całkowita liczba lotów</v>
      </c>
      <c r="F111" s="69" t="str">
        <f>Translations!$B$1021</f>
        <v>Całkowite emisje
[t CO2]</v>
      </c>
      <c r="H111" s="650"/>
    </row>
    <row r="112" spans="1:8" x14ac:dyDescent="0.25">
      <c r="A112" s="649"/>
      <c r="C112" s="130" t="str">
        <f>Translations!$B$1027</f>
        <v>Ogółem na rok sprawozdawczy:</v>
      </c>
      <c r="D112" s="129"/>
      <c r="E112" s="233">
        <f>SUM(E28:E108)</f>
        <v>0</v>
      </c>
      <c r="F112" s="233">
        <f>SUM(F28:F108)</f>
        <v>0</v>
      </c>
      <c r="H112" s="649"/>
    </row>
    <row r="113" spans="1:9" ht="25.5" customHeight="1" x14ac:dyDescent="0.25">
      <c r="A113" s="649"/>
      <c r="C113" s="1169" t="str">
        <f>Translations!$B$1028</f>
        <v>W porównaniu z danymi wprowadzonymi w części 5:</v>
      </c>
      <c r="D113" s="1170"/>
      <c r="E113" s="233">
        <f>INDICATOR_ETS_TotalFlights</f>
        <v>0</v>
      </c>
      <c r="F113" s="233">
        <f>SUM(INDICATOR_ETS_TotalEmissions,INDICATOR_CHETS_TotalEmissions)</f>
        <v>0</v>
      </c>
      <c r="H113" s="649"/>
      <c r="I113" s="653"/>
    </row>
  </sheetData>
  <sheetProtection sheet="1" objects="1" scenarios="1" formatCells="0" formatColumns="0" formatRows="0"/>
  <mergeCells count="24">
    <mergeCell ref="B2:G2"/>
    <mergeCell ref="C23:G23"/>
    <mergeCell ref="C24:G24"/>
    <mergeCell ref="C25:G25"/>
    <mergeCell ref="C5:G5"/>
    <mergeCell ref="C6:G6"/>
    <mergeCell ref="C7:G7"/>
    <mergeCell ref="C8:G8"/>
    <mergeCell ref="C9:G9"/>
    <mergeCell ref="C13:G13"/>
    <mergeCell ref="C14:G14"/>
    <mergeCell ref="C18:G18"/>
    <mergeCell ref="C19:G19"/>
    <mergeCell ref="C113:D113"/>
    <mergeCell ref="C22:G22"/>
    <mergeCell ref="E21:G21"/>
    <mergeCell ref="C10:G10"/>
    <mergeCell ref="C15:G15"/>
    <mergeCell ref="C16:G16"/>
    <mergeCell ref="C17:G17"/>
    <mergeCell ref="C20:G20"/>
    <mergeCell ref="C26:D26"/>
    <mergeCell ref="E26:E27"/>
    <mergeCell ref="F26:F27"/>
  </mergeCells>
  <conditionalFormatting sqref="C14:G18 E21">
    <cfRule type="expression" dxfId="311" priority="3">
      <formula>AND(NOT(ISBLANK(INDICATOR_EUETSAnnexConfidential)),INDICATOR_EUETSAnnexConfidential=FALSE)</formula>
    </cfRule>
  </conditionalFormatting>
  <conditionalFormatting sqref="B5:G112 B113:C113 E113:G113">
    <cfRule type="expression" dxfId="310" priority="2">
      <formula>CONTR_onlyCORSIA=TRUE</formula>
    </cfRule>
  </conditionalFormatting>
  <dataValidations count="1">
    <dataValidation type="list" allowBlank="1" showInputMessage="1" showErrorMessage="1" sqref="G11">
      <formula1>TrueFalse</formula1>
    </dataValidation>
  </dataValidations>
  <pageMargins left="0.78740157480314965" right="0.78740157480314965" top="0.78740157480314965" bottom="0.78740157480314965" header="0.39370078740157483" footer="0.39370078740157483"/>
  <pageSetup paperSize="9" scale="86" fitToHeight="0" orientation="portrait"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2D050"/>
    <pageSetUpPr fitToPage="1"/>
  </sheetPr>
  <dimension ref="A1:L121"/>
  <sheetViews>
    <sheetView showGridLines="0" view="pageBreakPreview" zoomScale="145" zoomScaleNormal="115" zoomScaleSheetLayoutView="145" workbookViewId="0"/>
  </sheetViews>
  <sheetFormatPr defaultColWidth="11.44140625" defaultRowHeight="13.2" x14ac:dyDescent="0.25"/>
  <cols>
    <col min="1" max="1" width="4" style="720" customWidth="1"/>
    <col min="2" max="2" width="4.5546875" style="73" customWidth="1"/>
    <col min="3" max="7" width="17.6640625" style="73" customWidth="1"/>
    <col min="8" max="8" width="4" style="73" customWidth="1"/>
    <col min="9" max="16384" width="11.44140625" style="73"/>
  </cols>
  <sheetData>
    <row r="1" spans="1:12" x14ac:dyDescent="0.25">
      <c r="B1" s="152"/>
      <c r="C1" s="151"/>
      <c r="D1" s="151"/>
      <c r="E1" s="150"/>
      <c r="F1" s="150"/>
    </row>
    <row r="2" spans="1:12" ht="17.399999999999999" x14ac:dyDescent="0.25">
      <c r="B2" s="1024" t="str">
        <f>Translations!$B$1365</f>
        <v>Załącznik: Sprawozdawanie emisji - tylko 2023 rok</v>
      </c>
      <c r="C2" s="1024"/>
      <c r="D2" s="1024"/>
      <c r="E2" s="1024"/>
      <c r="F2" s="1024"/>
      <c r="G2" s="1024"/>
    </row>
    <row r="3" spans="1:12" x14ac:dyDescent="0.25">
      <c r="B3" s="152"/>
      <c r="C3" s="151"/>
      <c r="D3" s="151"/>
      <c r="E3" s="150"/>
      <c r="F3" s="150"/>
    </row>
    <row r="4" spans="1:12" ht="15.6" x14ac:dyDescent="0.25">
      <c r="A4" s="721"/>
      <c r="B4" s="732" t="s">
        <v>1646</v>
      </c>
      <c r="C4" s="1205" t="str">
        <f>Translations!$B$1328</f>
        <v>Emisje za 2023 rok na potrzeby przydziału uprawnień w latach 2024 i 2025</v>
      </c>
      <c r="D4" s="1205"/>
      <c r="E4" s="1205"/>
      <c r="F4" s="1205"/>
      <c r="G4" s="1205"/>
      <c r="H4" s="721"/>
    </row>
    <row r="5" spans="1:12" s="133" customFormat="1" ht="4.95" customHeight="1" x14ac:dyDescent="0.25">
      <c r="A5" s="722"/>
      <c r="B5" s="143"/>
      <c r="C5" s="1171"/>
      <c r="D5" s="1204"/>
      <c r="E5" s="1204"/>
      <c r="F5" s="1204"/>
      <c r="G5" s="1204"/>
      <c r="H5" s="722"/>
      <c r="I5" s="73"/>
      <c r="J5" s="73"/>
      <c r="K5" s="73"/>
      <c r="L5" s="73"/>
    </row>
    <row r="6" spans="1:12" s="133" customFormat="1" ht="52.95" customHeight="1" x14ac:dyDescent="0.25">
      <c r="A6" s="722"/>
      <c r="B6" s="143"/>
      <c r="C6" s="1158" t="str">
        <f>Translations!$B$1366</f>
        <v>Dyrektywa EU ETS zmieniona dyrektywą (UE) 2023/958 przewiduje przydział bezpłatnych uprawnień do emisji operatorom statków powietrznych w latach 2024 i 2025. Bezpłatne uprawnienia zostaną przydzielone operatorom statków powietrznych proporcjonalnie do ich udziału w zweryfikowanych emisjach z działalności lotniczej zgłoszonych za 2023. W obliczeniach tych uwzględnia się zweryfikowane emisje z działalności lotniczej zgłaszane w odniesieniu do lotów objętych EU ETS od dnia 1 stycznia 2024 r.</v>
      </c>
      <c r="D6" s="1159"/>
      <c r="E6" s="1159"/>
      <c r="F6" s="1159"/>
      <c r="G6" s="1159"/>
      <c r="H6" s="722"/>
      <c r="I6" s="73"/>
      <c r="J6" s="73"/>
      <c r="K6" s="73"/>
      <c r="L6" s="73"/>
    </row>
    <row r="7" spans="1:12" s="133" customFormat="1" ht="26.4" customHeight="1" x14ac:dyDescent="0.25">
      <c r="A7" s="722"/>
      <c r="B7" s="143"/>
      <c r="C7" s="1158" t="str">
        <f>Translations!$B$1367</f>
        <v>Załącznik ten służy do zgłaszania całkowitych emisji za 2023 r. w odniesieniu do lotów objętych EU ETS od dnia 1 stycznia 2024 r. w celu umożliwienia obliczenia bezpłatnych uprawnień na lata 2024 i 2025.</v>
      </c>
      <c r="D7" s="1159"/>
      <c r="E7" s="1159"/>
      <c r="F7" s="1159"/>
      <c r="G7" s="1159"/>
      <c r="H7" s="722"/>
      <c r="I7" s="73"/>
      <c r="J7" s="73"/>
      <c r="K7" s="73"/>
      <c r="L7" s="73"/>
    </row>
    <row r="8" spans="1:12" s="133" customFormat="1" ht="26.4" customHeight="1" x14ac:dyDescent="0.25">
      <c r="A8" s="722"/>
      <c r="B8" s="143"/>
      <c r="C8" s="1158" t="str">
        <f>Translations!$B$1368</f>
        <v>Zgłoszenie to jest dobrowolne. Jeżeli nie zgłoszą Państwo wymaganych danych, właściwy organ zastąpi brakujące dane danymi szacunkowymi z Eurocontrol.</v>
      </c>
      <c r="D8" s="1159"/>
      <c r="E8" s="1159"/>
      <c r="F8" s="1159"/>
      <c r="G8" s="1159"/>
      <c r="H8" s="722"/>
      <c r="I8" s="73"/>
      <c r="J8" s="73"/>
      <c r="K8" s="73"/>
      <c r="L8" s="73"/>
    </row>
    <row r="9" spans="1:12" s="133" customFormat="1" ht="13.2" customHeight="1" x14ac:dyDescent="0.25">
      <c r="A9" s="722"/>
      <c r="B9" s="143"/>
      <c r="C9" s="1183" t="str">
        <f>Translations!$B$1369</f>
        <v>Jakie emisje powinny tutaj zostać zgłoszone?</v>
      </c>
      <c r="D9" s="1180"/>
      <c r="E9" s="1180"/>
      <c r="F9" s="1180"/>
      <c r="G9" s="1180"/>
      <c r="H9" s="722"/>
      <c r="I9" s="73"/>
      <c r="J9" s="73"/>
      <c r="K9" s="73"/>
      <c r="L9" s="73"/>
    </row>
    <row r="10" spans="1:12" s="133" customFormat="1" ht="36" customHeight="1" x14ac:dyDescent="0.25">
      <c r="A10" s="722"/>
      <c r="B10" s="143"/>
      <c r="C10" s="1183" t="str">
        <f>Translations!$B$1370</f>
        <v>Całkowite emisje zgłoszone w sekcji (5) lit. c) (tj. całkowite emisje w 2023 r., w przypadku których należy umorzyć uprawnienia) pomniejszone o emisje z lotów objętych EU ETS w 2023 r., ale nieobjętych EU ETS w 2024 r. i 2025 r. plus emisje z lotów nieobjętych EU ETS w 2023 r., ale objętych w 2024 r. i dalej.</v>
      </c>
      <c r="D10" s="1180"/>
      <c r="E10" s="1180"/>
      <c r="F10" s="1180"/>
      <c r="G10" s="1180"/>
      <c r="H10" s="722"/>
      <c r="I10" s="73"/>
      <c r="J10" s="73"/>
      <c r="K10" s="73"/>
      <c r="L10" s="73"/>
    </row>
    <row r="11" spans="1:12" s="133" customFormat="1" ht="13.2" customHeight="1" x14ac:dyDescent="0.25">
      <c r="A11" s="722"/>
      <c r="B11" s="143"/>
      <c r="C11" s="1208" t="str">
        <f>Translations!$B$1371</f>
        <v>Proszę zauważyć, że nie ma żadnego obowiązku umarzania uprawnień w odniesieniu do tego załącznika.</v>
      </c>
      <c r="D11" s="1111"/>
      <c r="E11" s="1111"/>
      <c r="F11" s="1111"/>
      <c r="G11" s="1111"/>
      <c r="H11" s="722"/>
      <c r="I11" s="73"/>
      <c r="J11" s="73"/>
      <c r="K11" s="73"/>
      <c r="L11" s="73"/>
    </row>
    <row r="12" spans="1:12" s="133" customFormat="1" ht="4.95" customHeight="1" x14ac:dyDescent="0.25">
      <c r="A12" s="722"/>
      <c r="B12" s="143"/>
      <c r="C12" s="1171"/>
      <c r="D12" s="1204"/>
      <c r="E12" s="1204"/>
      <c r="F12" s="1204"/>
      <c r="G12" s="1204"/>
      <c r="H12" s="722"/>
      <c r="I12" s="73"/>
      <c r="J12" s="73"/>
      <c r="K12" s="73"/>
      <c r="L12" s="73"/>
    </row>
    <row r="13" spans="1:12" ht="13.2" customHeight="1" x14ac:dyDescent="0.25">
      <c r="A13" s="721"/>
      <c r="B13" s="143" t="s">
        <v>244</v>
      </c>
      <c r="C13" s="1157" t="str">
        <f>Translations!$B$1372</f>
        <v>Poufność danych w tym załączniku:</v>
      </c>
      <c r="D13" s="1204"/>
      <c r="E13" s="1204"/>
      <c r="F13" s="1204"/>
      <c r="G13" s="1204"/>
      <c r="H13" s="721"/>
    </row>
    <row r="14" spans="1:12" s="133" customFormat="1" ht="13.2" customHeight="1" x14ac:dyDescent="0.25">
      <c r="A14" s="722"/>
      <c r="B14" s="143"/>
      <c r="C14" s="1171" t="str">
        <f>Translations!$B$1373</f>
        <v>Zakłada się, że dane prowadzone w sekcji (11)(a) mają również zastosowanie do tej sekcji.</v>
      </c>
      <c r="D14" s="1209"/>
      <c r="E14" s="1209"/>
      <c r="F14" s="1209"/>
      <c r="G14" s="1209"/>
      <c r="H14" s="722"/>
      <c r="I14" s="73"/>
      <c r="J14" s="73"/>
      <c r="K14" s="73"/>
      <c r="L14" s="73"/>
    </row>
    <row r="15" spans="1:12" s="133" customFormat="1" ht="13.2" customHeight="1" x14ac:dyDescent="0.25">
      <c r="A15" s="722"/>
      <c r="B15" s="143"/>
      <c r="C15" s="1210" t="str">
        <f>Translations!$B$1374</f>
        <v>Proszę kliknąć tutaj aby sprawdzić zawartość sekcji (11)(a)</v>
      </c>
      <c r="D15" s="1211"/>
      <c r="E15" s="1211"/>
      <c r="F15" s="1211"/>
      <c r="G15" s="1211"/>
      <c r="H15" s="726"/>
      <c r="I15" s="73"/>
      <c r="J15" s="73"/>
      <c r="K15" s="73"/>
      <c r="L15" s="73"/>
    </row>
    <row r="16" spans="1:12" s="133" customFormat="1" ht="4.95" customHeight="1" x14ac:dyDescent="0.25">
      <c r="A16" s="722"/>
      <c r="B16" s="146"/>
      <c r="F16" s="145"/>
      <c r="G16" s="145"/>
      <c r="H16" s="722"/>
      <c r="I16" s="73"/>
      <c r="J16" s="73"/>
      <c r="K16" s="73"/>
      <c r="L16" s="73"/>
    </row>
    <row r="17" spans="1:8" s="133" customFormat="1" ht="25.5" customHeight="1" thickBot="1" x14ac:dyDescent="0.3">
      <c r="A17" s="722"/>
      <c r="B17" s="143" t="s">
        <v>247</v>
      </c>
      <c r="C17" s="1196" t="str">
        <f>Translations!$B$1375</f>
        <v>Całkowite emisje za 2023 r. na potrzeby wyznaczenia przydziału na lata 2024 i 2025.</v>
      </c>
      <c r="D17" s="1197"/>
      <c r="E17" s="1197"/>
      <c r="F17" s="1197"/>
      <c r="G17" s="740" t="str">
        <f>Translations!$B$1376</f>
        <v>t CO2 /rok</v>
      </c>
      <c r="H17" s="722"/>
    </row>
    <row r="18" spans="1:8" s="133" customFormat="1" ht="13.2" customHeight="1" thickBot="1" x14ac:dyDescent="0.3">
      <c r="A18" s="722"/>
      <c r="B18" s="143"/>
      <c r="C18" s="1206" t="str">
        <f>Translations!$B$1377</f>
        <v>Całkowite emisje zgłoszone w sekcji (5)(c)</v>
      </c>
      <c r="D18" s="1207"/>
      <c r="E18" s="1207"/>
      <c r="F18" s="1194"/>
      <c r="G18" s="738">
        <f>IFERROR(G24,"")</f>
        <v>0</v>
      </c>
      <c r="H18" s="722"/>
    </row>
    <row r="19" spans="1:8" s="133" customFormat="1" ht="25.5" customHeight="1" thickBot="1" x14ac:dyDescent="0.3">
      <c r="A19" s="722"/>
      <c r="B19" s="143"/>
      <c r="C19" s="1206" t="str">
        <f>Translations!$B$1378</f>
        <v>Emisje z lotów objętych EU ETS w 2023 r. ale nieobjętych EU ETS w latach 2024 i 2025</v>
      </c>
      <c r="D19" s="1207"/>
      <c r="E19" s="1207"/>
      <c r="F19" s="1194"/>
      <c r="G19" s="738">
        <f>IFERROR(G29,"")</f>
        <v>0</v>
      </c>
      <c r="H19" s="722"/>
    </row>
    <row r="20" spans="1:8" s="133" customFormat="1" ht="25.5" customHeight="1" thickBot="1" x14ac:dyDescent="0.3">
      <c r="A20" s="722"/>
      <c r="B20" s="143"/>
      <c r="C20" s="1206" t="str">
        <f>Translations!$B$1379</f>
        <v>Emisje z lotów nieobjętych EU ETS w 2023 r. ale objętych EU ETS w roku 2024 i kolejnych</v>
      </c>
      <c r="D20" s="1207"/>
      <c r="E20" s="1207"/>
      <c r="F20" s="1194"/>
      <c r="G20" s="738">
        <f>INDICATOR_Annex23EUETS_TotalEmissions</f>
        <v>0</v>
      </c>
      <c r="H20" s="722"/>
    </row>
    <row r="21" spans="1:8" s="133" customFormat="1" ht="13.2" customHeight="1" thickBot="1" x14ac:dyDescent="0.3">
      <c r="A21" s="722"/>
      <c r="B21" s="143"/>
      <c r="C21" s="1192" t="str">
        <f>Translations!$B$1380</f>
        <v>Ogółem</v>
      </c>
      <c r="D21" s="1193"/>
      <c r="E21" s="1193"/>
      <c r="F21" s="1194"/>
      <c r="G21" s="179">
        <f>ROUND(SUM(G18)-SUM(G19)+SUM(G20),0)</f>
        <v>0</v>
      </c>
      <c r="H21" s="722"/>
    </row>
    <row r="22" spans="1:8" s="133" customFormat="1" ht="13.2" customHeight="1" x14ac:dyDescent="0.25">
      <c r="A22" s="722"/>
      <c r="B22" s="143"/>
      <c r="C22" s="733"/>
      <c r="D22" s="730"/>
      <c r="E22" s="730"/>
      <c r="F22" s="730"/>
      <c r="G22" s="730"/>
      <c r="H22" s="722"/>
    </row>
    <row r="23" spans="1:8" s="133" customFormat="1" ht="13.2" customHeight="1" thickBot="1" x14ac:dyDescent="0.3">
      <c r="A23" s="722"/>
      <c r="B23" s="143" t="s">
        <v>1657</v>
      </c>
      <c r="C23" s="1195" t="str">
        <f>Translations!$B$1377</f>
        <v>Całkowite emisje zgłoszone w sekcji (5)(c)</v>
      </c>
      <c r="D23" s="1060"/>
      <c r="E23" s="1060"/>
      <c r="F23" s="1060"/>
      <c r="G23" s="1060"/>
      <c r="H23" s="722"/>
    </row>
    <row r="24" spans="1:8" s="133" customFormat="1" ht="13.2" customHeight="1" thickBot="1" x14ac:dyDescent="0.3">
      <c r="A24" s="722"/>
      <c r="B24" s="143"/>
      <c r="C24" s="1201" t="str">
        <f>Translations!$B$1269</f>
        <v>Całkowite emisje CO2 (EU ETS) w roku sprawozdawczym:</v>
      </c>
      <c r="D24" s="1201"/>
      <c r="E24" s="1202"/>
      <c r="F24" s="1203"/>
      <c r="G24" s="179">
        <f>SUM(INDICATOR_5cETS_FuelsEmissionsCO2Em)</f>
        <v>0</v>
      </c>
      <c r="H24" s="167"/>
    </row>
    <row r="25" spans="1:8" s="133" customFormat="1" ht="13.2" customHeight="1" x14ac:dyDescent="0.25">
      <c r="A25" s="722"/>
      <c r="B25" s="143"/>
      <c r="C25" s="735"/>
      <c r="D25" s="735"/>
      <c r="E25" s="734"/>
      <c r="F25" s="736"/>
      <c r="G25" s="734"/>
      <c r="H25" s="167"/>
    </row>
    <row r="26" spans="1:8" s="133" customFormat="1" ht="13.2" customHeight="1" x14ac:dyDescent="0.25">
      <c r="A26" s="722"/>
      <c r="B26" s="143" t="s">
        <v>1659</v>
      </c>
      <c r="C26" s="1195" t="str">
        <f>Translations!$B$1378</f>
        <v>Emisje z lotów objętych EU ETS w 2023 r. ale nieobjętych EU ETS w latach 2024 i 2025</v>
      </c>
      <c r="D26" s="1060"/>
      <c r="E26" s="1060"/>
      <c r="F26" s="1060"/>
      <c r="G26" s="1060"/>
      <c r="H26" s="722"/>
    </row>
    <row r="27" spans="1:8" s="133" customFormat="1" ht="32.4" customHeight="1" x14ac:dyDescent="0.25">
      <c r="A27" s="722"/>
      <c r="B27" s="143"/>
      <c r="C27" s="1158" t="str">
        <f>Translations!$B$1381</f>
        <v>Loty objęte EU ETS w 2023 r., ale nieobjęte EU ETS w latach 2024 i 2025 (zwolnienie obowiązujące w latach 2024–2030): Loty między lotniskiem znajdującym się w najbardziej oddalonym regionie państwa członkowskiego a innym lotniskiem znajdującym się w tym samym najbardziej oddalonym regionie.</v>
      </c>
      <c r="D27" s="1159"/>
      <c r="E27" s="1159"/>
      <c r="F27" s="1159"/>
      <c r="G27" s="1159"/>
      <c r="H27" s="722"/>
    </row>
    <row r="28" spans="1:8" s="133" customFormat="1" ht="13.2" customHeight="1" thickBot="1" x14ac:dyDescent="0.3">
      <c r="A28" s="722"/>
      <c r="B28" s="143"/>
      <c r="C28" s="1158" t="str">
        <f>Translations!$B$1382</f>
        <v>Dane zostały już zgłoszone w sekcji (11). Proszę wprowadzić tutaj zagregowane emisje całkowite wynikające z tych lotów.</v>
      </c>
      <c r="D28" s="1159"/>
      <c r="E28" s="1159"/>
      <c r="F28" s="1159"/>
      <c r="G28" s="1159"/>
      <c r="H28" s="722"/>
    </row>
    <row r="29" spans="1:8" s="133" customFormat="1" ht="30" customHeight="1" thickBot="1" x14ac:dyDescent="0.3">
      <c r="A29" s="722"/>
      <c r="B29" s="143"/>
      <c r="C29" s="1198" t="str">
        <f>Translations!$B$1383</f>
        <v>Całkowite emisje CO2 z lotów obojętych EU ETS w 2023 r. ale nieobjętych EU ETS w latach 2024 i 2025.</v>
      </c>
      <c r="D29" s="1198"/>
      <c r="E29" s="1199"/>
      <c r="F29" s="1200"/>
      <c r="G29" s="739"/>
      <c r="H29" s="722"/>
    </row>
    <row r="30" spans="1:8" s="133" customFormat="1" ht="4.95" customHeight="1" x14ac:dyDescent="0.25">
      <c r="A30" s="722"/>
      <c r="B30" s="143"/>
      <c r="C30" s="735"/>
      <c r="D30" s="735"/>
      <c r="E30" s="737"/>
      <c r="F30" s="736"/>
      <c r="G30" s="731"/>
      <c r="H30" s="722"/>
    </row>
    <row r="31" spans="1:8" s="133" customFormat="1" ht="13.2" customHeight="1" x14ac:dyDescent="0.25">
      <c r="A31" s="722"/>
      <c r="B31" s="143" t="s">
        <v>1661</v>
      </c>
      <c r="C31" s="1195" t="str">
        <f>Translations!$B$1379</f>
        <v>Emisje z lotów nieobjętych EU ETS w 2023 r. ale objętych EU ETS w roku 2024 i kolejnych</v>
      </c>
      <c r="D31" s="1060"/>
      <c r="E31" s="1060"/>
      <c r="F31" s="1060"/>
      <c r="G31" s="1060"/>
      <c r="H31" s="722"/>
    </row>
    <row r="32" spans="1:8" s="133" customFormat="1" ht="36.6" customHeight="1" x14ac:dyDescent="0.25">
      <c r="A32" s="722"/>
      <c r="B32" s="143"/>
      <c r="C32" s="1183" t="str">
        <f>Translations!$B$1384</f>
        <v>Loty nieobjęte EU ETS w 2023 r. ale objęte EU ETS począwszy od 2024 r., to: loty pomiędzy lotniskiem znajdującym się w regionie najbardziej oddalonym a lotniskiem znajdującym się w innym regionie EOG oraz loty rozpoczynające się na lotnisku znajdującym się w regionie najbardziej oddalonym i kończące się w Szwajcarii lub Wielkiej Brytanii.</v>
      </c>
      <c r="D32" s="1180"/>
      <c r="E32" s="1180"/>
      <c r="F32" s="1180"/>
      <c r="G32" s="1180"/>
      <c r="H32" s="722"/>
    </row>
    <row r="33" spans="1:8" s="133" customFormat="1" ht="25.5" customHeight="1" x14ac:dyDescent="0.25">
      <c r="A33" s="722"/>
      <c r="B33" s="143"/>
      <c r="C33" s="1158" t="str">
        <f>Translations!$B$1017</f>
        <v>Proszę wypełnić poniższą tabelę. Jeżeli potrzebne są dodatkowe wiersze, należy wstawić je powyżej wiersza „koniec listy”. W takim przypadku wzór dla wartości ogółem będzie działał prawidłowo.</v>
      </c>
      <c r="D33" s="1159"/>
      <c r="E33" s="1159"/>
      <c r="F33" s="1159"/>
      <c r="G33" s="1159"/>
      <c r="H33" s="722"/>
    </row>
    <row r="34" spans="1:8" s="133" customFormat="1" ht="31.05" customHeight="1" x14ac:dyDescent="0.25">
      <c r="A34" s="722"/>
      <c r="B34" s="143"/>
      <c r="C34" s="1158" t="str">
        <f>Translations!$B$1018</f>
        <v>Należy wziąć pod uwagę fakt, że jeżeli zostaną dodane dodatkowe komórki i/lub skopiowane i wklejone dane z innego programu bądź arkusza kalkulacyjnego, konieczne jest sprawdzenie prawidłowości istniejących formuł. Sprawdzenie prawidłowości obliczeń stanowi w pełni odpowiedzialność operatora statków powietrznych.</v>
      </c>
      <c r="D34" s="1159"/>
      <c r="E34" s="1159"/>
      <c r="F34" s="1159"/>
      <c r="G34" s="1159"/>
      <c r="H34" s="722"/>
    </row>
    <row r="35" spans="1:8" s="131" customFormat="1" ht="24.75" customHeight="1" x14ac:dyDescent="0.25">
      <c r="A35" s="723"/>
      <c r="C35" s="1178" t="str">
        <f>Translations!$B$1019</f>
        <v>Para lotnisk (czteroliterowy oznacznik ICAO)</v>
      </c>
      <c r="D35" s="1179"/>
      <c r="E35" s="1178" t="str">
        <f>Translations!$B$1020</f>
        <v>Całkowita liczba lotów dla pary lotnisk</v>
      </c>
      <c r="F35" s="1178" t="str">
        <f>Translations!$B$1021</f>
        <v>Całkowite emisje
[t CO2]</v>
      </c>
      <c r="G35" s="629"/>
      <c r="H35" s="723"/>
    </row>
    <row r="36" spans="1:8" s="131" customFormat="1" ht="13.2" customHeight="1" x14ac:dyDescent="0.25">
      <c r="A36" s="723"/>
      <c r="C36" s="864" t="str">
        <f>Translations!$B$1022</f>
        <v>Lotnisko wylotu</v>
      </c>
      <c r="D36" s="865" t="str">
        <f>Translations!$B$1023</f>
        <v>Lotnisko przylotu</v>
      </c>
      <c r="E36" s="1179"/>
      <c r="F36" s="1179"/>
      <c r="H36" s="723"/>
    </row>
    <row r="37" spans="1:8" s="142" customFormat="1" ht="13.2" customHeight="1" x14ac:dyDescent="0.25">
      <c r="A37" s="724"/>
      <c r="B37" s="139"/>
      <c r="C37" s="141"/>
      <c r="D37" s="141"/>
      <c r="E37" s="140"/>
      <c r="F37" s="140"/>
      <c r="H37" s="724"/>
    </row>
    <row r="38" spans="1:8" s="142" customFormat="1" ht="13.2" customHeight="1" x14ac:dyDescent="0.25">
      <c r="A38" s="724"/>
      <c r="B38" s="139"/>
      <c r="C38" s="141"/>
      <c r="D38" s="141"/>
      <c r="E38" s="140"/>
      <c r="F38" s="140"/>
      <c r="H38" s="724"/>
    </row>
    <row r="39" spans="1:8" s="142" customFormat="1" ht="13.2" customHeight="1" x14ac:dyDescent="0.25">
      <c r="A39" s="724"/>
      <c r="B39" s="139"/>
      <c r="C39" s="141"/>
      <c r="D39" s="141"/>
      <c r="E39" s="140"/>
      <c r="F39" s="140"/>
      <c r="H39" s="724"/>
    </row>
    <row r="40" spans="1:8" s="142" customFormat="1" ht="13.2" customHeight="1" x14ac:dyDescent="0.25">
      <c r="A40" s="724"/>
      <c r="B40" s="139"/>
      <c r="C40" s="141"/>
      <c r="D40" s="141"/>
      <c r="E40" s="140"/>
      <c r="F40" s="140"/>
      <c r="H40" s="724"/>
    </row>
    <row r="41" spans="1:8" s="142" customFormat="1" ht="13.2" customHeight="1" x14ac:dyDescent="0.25">
      <c r="A41" s="724"/>
      <c r="B41" s="139"/>
      <c r="C41" s="141"/>
      <c r="D41" s="141"/>
      <c r="E41" s="140"/>
      <c r="F41" s="140"/>
      <c r="H41" s="724"/>
    </row>
    <row r="42" spans="1:8" s="142" customFormat="1" ht="13.2" customHeight="1" x14ac:dyDescent="0.25">
      <c r="A42" s="724"/>
      <c r="B42" s="139"/>
      <c r="C42" s="141"/>
      <c r="D42" s="141"/>
      <c r="E42" s="140"/>
      <c r="F42" s="140"/>
      <c r="H42" s="724"/>
    </row>
    <row r="43" spans="1:8" s="142" customFormat="1" ht="13.2" customHeight="1" x14ac:dyDescent="0.25">
      <c r="A43" s="724"/>
      <c r="B43" s="139"/>
      <c r="C43" s="141"/>
      <c r="D43" s="141"/>
      <c r="E43" s="140"/>
      <c r="F43" s="140"/>
      <c r="H43" s="724"/>
    </row>
    <row r="44" spans="1:8" s="142" customFormat="1" ht="13.2" customHeight="1" x14ac:dyDescent="0.25">
      <c r="A44" s="724"/>
      <c r="B44" s="139"/>
      <c r="C44" s="141"/>
      <c r="D44" s="141"/>
      <c r="E44" s="140"/>
      <c r="F44" s="140"/>
      <c r="H44" s="724"/>
    </row>
    <row r="45" spans="1:8" s="142" customFormat="1" ht="13.2" customHeight="1" x14ac:dyDescent="0.25">
      <c r="A45" s="724"/>
      <c r="B45" s="139"/>
      <c r="C45" s="141"/>
      <c r="D45" s="141"/>
      <c r="E45" s="140"/>
      <c r="F45" s="140"/>
      <c r="H45" s="724"/>
    </row>
    <row r="46" spans="1:8" s="142" customFormat="1" ht="13.2" customHeight="1" x14ac:dyDescent="0.25">
      <c r="A46" s="724"/>
      <c r="B46" s="139"/>
      <c r="C46" s="141"/>
      <c r="D46" s="141"/>
      <c r="E46" s="140"/>
      <c r="F46" s="140"/>
      <c r="H46" s="724"/>
    </row>
    <row r="47" spans="1:8" s="142" customFormat="1" ht="13.2" customHeight="1" x14ac:dyDescent="0.25">
      <c r="A47" s="724"/>
      <c r="B47" s="139"/>
      <c r="C47" s="141"/>
      <c r="D47" s="141"/>
      <c r="E47" s="140"/>
      <c r="F47" s="140"/>
      <c r="H47" s="724"/>
    </row>
    <row r="48" spans="1:8" s="142" customFormat="1" ht="13.2" customHeight="1" x14ac:dyDescent="0.25">
      <c r="A48" s="724"/>
      <c r="B48" s="139"/>
      <c r="C48" s="141"/>
      <c r="D48" s="141"/>
      <c r="E48" s="140"/>
      <c r="F48" s="140"/>
      <c r="H48" s="724"/>
    </row>
    <row r="49" spans="1:8" s="142" customFormat="1" ht="13.2" customHeight="1" x14ac:dyDescent="0.25">
      <c r="A49" s="724"/>
      <c r="B49" s="139"/>
      <c r="C49" s="141"/>
      <c r="D49" s="141"/>
      <c r="E49" s="140"/>
      <c r="F49" s="140"/>
      <c r="H49" s="724"/>
    </row>
    <row r="50" spans="1:8" s="142" customFormat="1" ht="13.2" customHeight="1" x14ac:dyDescent="0.25">
      <c r="A50" s="724"/>
      <c r="B50" s="139"/>
      <c r="C50" s="141"/>
      <c r="D50" s="141"/>
      <c r="E50" s="140"/>
      <c r="F50" s="140"/>
      <c r="H50" s="724"/>
    </row>
    <row r="51" spans="1:8" s="142" customFormat="1" ht="13.2" customHeight="1" x14ac:dyDescent="0.25">
      <c r="A51" s="724"/>
      <c r="B51" s="139"/>
      <c r="C51" s="141"/>
      <c r="D51" s="141"/>
      <c r="E51" s="140"/>
      <c r="F51" s="140"/>
      <c r="H51" s="724"/>
    </row>
    <row r="52" spans="1:8" s="142" customFormat="1" ht="13.2" customHeight="1" x14ac:dyDescent="0.25">
      <c r="A52" s="724"/>
      <c r="B52" s="139"/>
      <c r="C52" s="141"/>
      <c r="D52" s="141"/>
      <c r="E52" s="140"/>
      <c r="F52" s="140"/>
      <c r="H52" s="724"/>
    </row>
    <row r="53" spans="1:8" s="142" customFormat="1" ht="13.2" customHeight="1" x14ac:dyDescent="0.25">
      <c r="A53" s="724"/>
      <c r="B53" s="139"/>
      <c r="C53" s="141"/>
      <c r="D53" s="141"/>
      <c r="E53" s="140"/>
      <c r="F53" s="140"/>
      <c r="H53" s="724"/>
    </row>
    <row r="54" spans="1:8" s="142" customFormat="1" ht="13.2" customHeight="1" x14ac:dyDescent="0.25">
      <c r="A54" s="724"/>
      <c r="B54" s="139"/>
      <c r="C54" s="141"/>
      <c r="D54" s="141"/>
      <c r="E54" s="140"/>
      <c r="F54" s="140"/>
      <c r="H54" s="724"/>
    </row>
    <row r="55" spans="1:8" s="142" customFormat="1" ht="13.2" customHeight="1" x14ac:dyDescent="0.25">
      <c r="A55" s="724"/>
      <c r="B55" s="139"/>
      <c r="C55" s="141"/>
      <c r="D55" s="141"/>
      <c r="E55" s="140"/>
      <c r="F55" s="140"/>
      <c r="H55" s="724"/>
    </row>
    <row r="56" spans="1:8" s="142" customFormat="1" ht="13.2" customHeight="1" x14ac:dyDescent="0.25">
      <c r="A56" s="724"/>
      <c r="B56" s="139"/>
      <c r="C56" s="141"/>
      <c r="D56" s="141"/>
      <c r="E56" s="140"/>
      <c r="F56" s="140"/>
      <c r="H56" s="724"/>
    </row>
    <row r="57" spans="1:8" s="142" customFormat="1" ht="13.2" customHeight="1" x14ac:dyDescent="0.25">
      <c r="A57" s="724"/>
      <c r="B57" s="139"/>
      <c r="C57" s="141"/>
      <c r="D57" s="141"/>
      <c r="E57" s="140"/>
      <c r="F57" s="140"/>
      <c r="H57" s="724"/>
    </row>
    <row r="58" spans="1:8" s="142" customFormat="1" ht="13.2" customHeight="1" x14ac:dyDescent="0.25">
      <c r="A58" s="724"/>
      <c r="B58" s="139"/>
      <c r="C58" s="141"/>
      <c r="D58" s="141"/>
      <c r="E58" s="140"/>
      <c r="F58" s="140"/>
      <c r="H58" s="724"/>
    </row>
    <row r="59" spans="1:8" s="142" customFormat="1" ht="13.2" customHeight="1" x14ac:dyDescent="0.25">
      <c r="A59" s="724"/>
      <c r="B59" s="139"/>
      <c r="C59" s="141"/>
      <c r="D59" s="141"/>
      <c r="E59" s="140"/>
      <c r="F59" s="140"/>
      <c r="H59" s="724"/>
    </row>
    <row r="60" spans="1:8" s="138" customFormat="1" ht="13.2" customHeight="1" x14ac:dyDescent="0.2">
      <c r="A60" s="725"/>
      <c r="B60" s="139"/>
      <c r="C60" s="141"/>
      <c r="D60" s="141"/>
      <c r="E60" s="140"/>
      <c r="F60" s="140"/>
      <c r="H60" s="725"/>
    </row>
    <row r="61" spans="1:8" s="138" customFormat="1" ht="13.2" customHeight="1" x14ac:dyDescent="0.2">
      <c r="A61" s="725"/>
      <c r="B61" s="139"/>
      <c r="C61" s="141"/>
      <c r="D61" s="141"/>
      <c r="E61" s="140"/>
      <c r="F61" s="140"/>
      <c r="H61" s="725"/>
    </row>
    <row r="62" spans="1:8" s="138" customFormat="1" ht="13.2" customHeight="1" x14ac:dyDescent="0.2">
      <c r="A62" s="725"/>
      <c r="B62" s="139"/>
      <c r="C62" s="141"/>
      <c r="D62" s="141"/>
      <c r="E62" s="140"/>
      <c r="F62" s="140"/>
      <c r="H62" s="725"/>
    </row>
    <row r="63" spans="1:8" s="138" customFormat="1" ht="13.2" customHeight="1" x14ac:dyDescent="0.2">
      <c r="A63" s="725"/>
      <c r="B63" s="139"/>
      <c r="C63" s="141"/>
      <c r="D63" s="141"/>
      <c r="E63" s="140"/>
      <c r="F63" s="140"/>
      <c r="H63" s="725"/>
    </row>
    <row r="64" spans="1:8" s="138" customFormat="1" ht="13.2" customHeight="1" x14ac:dyDescent="0.2">
      <c r="A64" s="725"/>
      <c r="B64" s="139"/>
      <c r="C64" s="141"/>
      <c r="D64" s="141"/>
      <c r="E64" s="140"/>
      <c r="F64" s="140"/>
      <c r="H64" s="725"/>
    </row>
    <row r="65" spans="1:8" s="142" customFormat="1" ht="13.2" customHeight="1" x14ac:dyDescent="0.25">
      <c r="A65" s="724"/>
      <c r="B65" s="139"/>
      <c r="C65" s="141"/>
      <c r="D65" s="141"/>
      <c r="E65" s="140"/>
      <c r="F65" s="140"/>
      <c r="H65" s="724"/>
    </row>
    <row r="66" spans="1:8" s="142" customFormat="1" ht="13.2" customHeight="1" x14ac:dyDescent="0.25">
      <c r="A66" s="724"/>
      <c r="B66" s="139"/>
      <c r="C66" s="141"/>
      <c r="D66" s="141"/>
      <c r="E66" s="140"/>
      <c r="F66" s="140"/>
      <c r="H66" s="724"/>
    </row>
    <row r="67" spans="1:8" s="142" customFormat="1" ht="13.2" customHeight="1" x14ac:dyDescent="0.25">
      <c r="A67" s="724"/>
      <c r="B67" s="139"/>
      <c r="C67" s="141"/>
      <c r="D67" s="141"/>
      <c r="E67" s="140"/>
      <c r="F67" s="140"/>
      <c r="H67" s="724"/>
    </row>
    <row r="68" spans="1:8" s="142" customFormat="1" ht="13.2" customHeight="1" x14ac:dyDescent="0.25">
      <c r="A68" s="724"/>
      <c r="B68" s="139"/>
      <c r="C68" s="141"/>
      <c r="D68" s="141"/>
      <c r="E68" s="140"/>
      <c r="F68" s="140"/>
      <c r="H68" s="724"/>
    </row>
    <row r="69" spans="1:8" s="142" customFormat="1" ht="13.2" customHeight="1" x14ac:dyDescent="0.25">
      <c r="A69" s="724"/>
      <c r="B69" s="139"/>
      <c r="C69" s="141"/>
      <c r="D69" s="141"/>
      <c r="E69" s="140"/>
      <c r="F69" s="140"/>
      <c r="H69" s="724"/>
    </row>
    <row r="70" spans="1:8" s="142" customFormat="1" ht="13.2" customHeight="1" x14ac:dyDescent="0.25">
      <c r="A70" s="724"/>
      <c r="B70" s="139"/>
      <c r="C70" s="141"/>
      <c r="D70" s="141"/>
      <c r="E70" s="140"/>
      <c r="F70" s="140"/>
      <c r="H70" s="724"/>
    </row>
    <row r="71" spans="1:8" s="142" customFormat="1" ht="13.2" customHeight="1" x14ac:dyDescent="0.25">
      <c r="A71" s="724"/>
      <c r="B71" s="139"/>
      <c r="C71" s="141"/>
      <c r="D71" s="141"/>
      <c r="E71" s="140"/>
      <c r="F71" s="140"/>
      <c r="H71" s="724"/>
    </row>
    <row r="72" spans="1:8" s="142" customFormat="1" ht="13.2" customHeight="1" x14ac:dyDescent="0.25">
      <c r="A72" s="724"/>
      <c r="B72" s="139"/>
      <c r="C72" s="141"/>
      <c r="D72" s="141"/>
      <c r="E72" s="140"/>
      <c r="F72" s="140"/>
      <c r="H72" s="724"/>
    </row>
    <row r="73" spans="1:8" s="142" customFormat="1" ht="13.2" customHeight="1" x14ac:dyDescent="0.25">
      <c r="A73" s="724"/>
      <c r="B73" s="139"/>
      <c r="C73" s="141"/>
      <c r="D73" s="141"/>
      <c r="E73" s="140"/>
      <c r="F73" s="140"/>
      <c r="H73" s="724"/>
    </row>
    <row r="74" spans="1:8" s="142" customFormat="1" ht="13.2" customHeight="1" x14ac:dyDescent="0.25">
      <c r="A74" s="724"/>
      <c r="B74" s="139"/>
      <c r="C74" s="141"/>
      <c r="D74" s="141"/>
      <c r="E74" s="140"/>
      <c r="F74" s="140"/>
      <c r="H74" s="724"/>
    </row>
    <row r="75" spans="1:8" s="142" customFormat="1" ht="13.2" customHeight="1" x14ac:dyDescent="0.25">
      <c r="A75" s="724"/>
      <c r="B75" s="139"/>
      <c r="C75" s="141"/>
      <c r="D75" s="141"/>
      <c r="E75" s="140"/>
      <c r="F75" s="140"/>
      <c r="H75" s="724"/>
    </row>
    <row r="76" spans="1:8" s="142" customFormat="1" ht="13.2" customHeight="1" x14ac:dyDescent="0.25">
      <c r="A76" s="724"/>
      <c r="B76" s="139"/>
      <c r="C76" s="141"/>
      <c r="D76" s="141"/>
      <c r="E76" s="140"/>
      <c r="F76" s="140"/>
      <c r="H76" s="724"/>
    </row>
    <row r="77" spans="1:8" s="142" customFormat="1" ht="13.2" customHeight="1" x14ac:dyDescent="0.25">
      <c r="A77" s="724"/>
      <c r="B77" s="139"/>
      <c r="C77" s="141"/>
      <c r="D77" s="141"/>
      <c r="E77" s="140"/>
      <c r="F77" s="140"/>
      <c r="H77" s="724"/>
    </row>
    <row r="78" spans="1:8" s="142" customFormat="1" ht="13.2" customHeight="1" x14ac:dyDescent="0.25">
      <c r="A78" s="724"/>
      <c r="B78" s="139"/>
      <c r="C78" s="141"/>
      <c r="D78" s="141"/>
      <c r="E78" s="140"/>
      <c r="F78" s="140"/>
      <c r="H78" s="724"/>
    </row>
    <row r="79" spans="1:8" s="142" customFormat="1" ht="13.2" customHeight="1" x14ac:dyDescent="0.25">
      <c r="A79" s="724"/>
      <c r="B79" s="139"/>
      <c r="C79" s="141"/>
      <c r="D79" s="141"/>
      <c r="E79" s="140"/>
      <c r="F79" s="140"/>
      <c r="H79" s="724"/>
    </row>
    <row r="80" spans="1:8" s="142" customFormat="1" ht="13.2" customHeight="1" x14ac:dyDescent="0.25">
      <c r="A80" s="724"/>
      <c r="B80" s="139"/>
      <c r="C80" s="141"/>
      <c r="D80" s="141"/>
      <c r="E80" s="140"/>
      <c r="F80" s="140"/>
      <c r="H80" s="724"/>
    </row>
    <row r="81" spans="1:8" s="142" customFormat="1" ht="13.2" customHeight="1" x14ac:dyDescent="0.25">
      <c r="A81" s="724"/>
      <c r="B81" s="139"/>
      <c r="C81" s="141"/>
      <c r="D81" s="141"/>
      <c r="E81" s="140"/>
      <c r="F81" s="140"/>
      <c r="H81" s="724"/>
    </row>
    <row r="82" spans="1:8" s="142" customFormat="1" ht="13.2" customHeight="1" x14ac:dyDescent="0.25">
      <c r="A82" s="724"/>
      <c r="B82" s="139"/>
      <c r="C82" s="141"/>
      <c r="D82" s="141"/>
      <c r="E82" s="140"/>
      <c r="F82" s="140"/>
      <c r="H82" s="724"/>
    </row>
    <row r="83" spans="1:8" s="142" customFormat="1" ht="13.2" customHeight="1" x14ac:dyDescent="0.25">
      <c r="A83" s="724"/>
      <c r="B83" s="139"/>
      <c r="C83" s="141"/>
      <c r="D83" s="141"/>
      <c r="E83" s="140"/>
      <c r="F83" s="140"/>
      <c r="H83" s="724"/>
    </row>
    <row r="84" spans="1:8" s="142" customFormat="1" ht="13.2" customHeight="1" x14ac:dyDescent="0.25">
      <c r="A84" s="724"/>
      <c r="B84" s="139"/>
      <c r="C84" s="141"/>
      <c r="D84" s="141"/>
      <c r="E84" s="140"/>
      <c r="F84" s="140"/>
      <c r="H84" s="724"/>
    </row>
    <row r="85" spans="1:8" s="138" customFormat="1" ht="13.2" customHeight="1" x14ac:dyDescent="0.2">
      <c r="A85" s="725"/>
      <c r="B85" s="139"/>
      <c r="C85" s="141"/>
      <c r="D85" s="141"/>
      <c r="E85" s="140"/>
      <c r="F85" s="140"/>
      <c r="H85" s="725"/>
    </row>
    <row r="86" spans="1:8" s="138" customFormat="1" ht="13.2" customHeight="1" x14ac:dyDescent="0.2">
      <c r="A86" s="725"/>
      <c r="B86" s="139"/>
      <c r="C86" s="141"/>
      <c r="D86" s="141"/>
      <c r="E86" s="140"/>
      <c r="F86" s="140"/>
      <c r="H86" s="725"/>
    </row>
    <row r="87" spans="1:8" s="138" customFormat="1" ht="13.2" customHeight="1" x14ac:dyDescent="0.2">
      <c r="A87" s="725"/>
      <c r="B87" s="139"/>
      <c r="C87" s="141"/>
      <c r="D87" s="141"/>
      <c r="E87" s="140"/>
      <c r="F87" s="140"/>
      <c r="H87" s="725"/>
    </row>
    <row r="88" spans="1:8" s="138" customFormat="1" ht="13.2" customHeight="1" x14ac:dyDescent="0.2">
      <c r="A88" s="725"/>
      <c r="B88" s="139"/>
      <c r="C88" s="141"/>
      <c r="D88" s="141"/>
      <c r="E88" s="140"/>
      <c r="F88" s="140"/>
      <c r="H88" s="725"/>
    </row>
    <row r="89" spans="1:8" s="138" customFormat="1" ht="13.2" customHeight="1" x14ac:dyDescent="0.2">
      <c r="A89" s="725"/>
      <c r="B89" s="139"/>
      <c r="C89" s="141"/>
      <c r="D89" s="141"/>
      <c r="E89" s="140"/>
      <c r="F89" s="140"/>
      <c r="H89" s="725"/>
    </row>
    <row r="90" spans="1:8" s="142" customFormat="1" ht="13.2" customHeight="1" x14ac:dyDescent="0.25">
      <c r="A90" s="724"/>
      <c r="B90" s="139"/>
      <c r="C90" s="141"/>
      <c r="D90" s="141"/>
      <c r="E90" s="140"/>
      <c r="F90" s="140"/>
      <c r="H90" s="724"/>
    </row>
    <row r="91" spans="1:8" s="142" customFormat="1" ht="13.2" customHeight="1" x14ac:dyDescent="0.25">
      <c r="A91" s="724"/>
      <c r="B91" s="139"/>
      <c r="C91" s="141"/>
      <c r="D91" s="141"/>
      <c r="E91" s="140"/>
      <c r="F91" s="140"/>
      <c r="H91" s="724"/>
    </row>
    <row r="92" spans="1:8" s="142" customFormat="1" ht="13.2" customHeight="1" x14ac:dyDescent="0.25">
      <c r="A92" s="724"/>
      <c r="B92" s="139"/>
      <c r="C92" s="141"/>
      <c r="D92" s="141"/>
      <c r="E92" s="140"/>
      <c r="F92" s="140"/>
      <c r="H92" s="724"/>
    </row>
    <row r="93" spans="1:8" s="142" customFormat="1" ht="13.2" customHeight="1" x14ac:dyDescent="0.25">
      <c r="A93" s="724"/>
      <c r="B93" s="139"/>
      <c r="C93" s="141"/>
      <c r="D93" s="141"/>
      <c r="E93" s="140"/>
      <c r="F93" s="140"/>
      <c r="H93" s="724"/>
    </row>
    <row r="94" spans="1:8" s="142" customFormat="1" ht="13.2" customHeight="1" x14ac:dyDescent="0.25">
      <c r="A94" s="724"/>
      <c r="B94" s="139"/>
      <c r="C94" s="141"/>
      <c r="D94" s="141"/>
      <c r="E94" s="140"/>
      <c r="F94" s="140"/>
      <c r="H94" s="724"/>
    </row>
    <row r="95" spans="1:8" s="142" customFormat="1" ht="13.2" customHeight="1" x14ac:dyDescent="0.25">
      <c r="A95" s="724"/>
      <c r="B95" s="139"/>
      <c r="C95" s="141"/>
      <c r="D95" s="141"/>
      <c r="E95" s="140"/>
      <c r="F95" s="140"/>
      <c r="H95" s="724"/>
    </row>
    <row r="96" spans="1:8" s="142" customFormat="1" ht="13.2" customHeight="1" x14ac:dyDescent="0.25">
      <c r="A96" s="724"/>
      <c r="B96" s="139"/>
      <c r="C96" s="141"/>
      <c r="D96" s="141"/>
      <c r="E96" s="140"/>
      <c r="F96" s="140"/>
      <c r="H96" s="724"/>
    </row>
    <row r="97" spans="1:8" s="142" customFormat="1" ht="13.2" customHeight="1" x14ac:dyDescent="0.25">
      <c r="A97" s="724"/>
      <c r="B97" s="139"/>
      <c r="C97" s="141"/>
      <c r="D97" s="141"/>
      <c r="E97" s="140"/>
      <c r="F97" s="140"/>
      <c r="H97" s="724"/>
    </row>
    <row r="98" spans="1:8" s="142" customFormat="1" ht="13.2" customHeight="1" x14ac:dyDescent="0.25">
      <c r="A98" s="724"/>
      <c r="B98" s="139"/>
      <c r="C98" s="141"/>
      <c r="D98" s="141"/>
      <c r="E98" s="140"/>
      <c r="F98" s="140"/>
      <c r="H98" s="724"/>
    </row>
    <row r="99" spans="1:8" s="142" customFormat="1" ht="13.2" customHeight="1" x14ac:dyDescent="0.25">
      <c r="A99" s="724"/>
      <c r="B99" s="139"/>
      <c r="C99" s="141"/>
      <c r="D99" s="141"/>
      <c r="E99" s="140"/>
      <c r="F99" s="140"/>
      <c r="H99" s="724"/>
    </row>
    <row r="100" spans="1:8" s="142" customFormat="1" ht="13.2" customHeight="1" x14ac:dyDescent="0.25">
      <c r="A100" s="724"/>
      <c r="B100" s="139"/>
      <c r="C100" s="141"/>
      <c r="D100" s="141"/>
      <c r="E100" s="140"/>
      <c r="F100" s="140"/>
      <c r="H100" s="724"/>
    </row>
    <row r="101" spans="1:8" s="142" customFormat="1" ht="13.2" customHeight="1" x14ac:dyDescent="0.25">
      <c r="A101" s="724"/>
      <c r="B101" s="139"/>
      <c r="C101" s="141"/>
      <c r="D101" s="141"/>
      <c r="E101" s="140"/>
      <c r="F101" s="140"/>
      <c r="H101" s="724"/>
    </row>
    <row r="102" spans="1:8" s="142" customFormat="1" ht="13.2" customHeight="1" x14ac:dyDescent="0.25">
      <c r="A102" s="724"/>
      <c r="B102" s="139"/>
      <c r="C102" s="141"/>
      <c r="D102" s="141"/>
      <c r="E102" s="140"/>
      <c r="F102" s="140"/>
      <c r="H102" s="724"/>
    </row>
    <row r="103" spans="1:8" s="142" customFormat="1" ht="13.2" customHeight="1" x14ac:dyDescent="0.25">
      <c r="A103" s="724"/>
      <c r="B103" s="139"/>
      <c r="C103" s="141"/>
      <c r="D103" s="141"/>
      <c r="E103" s="140"/>
      <c r="F103" s="140"/>
      <c r="H103" s="724"/>
    </row>
    <row r="104" spans="1:8" s="142" customFormat="1" ht="13.2" customHeight="1" x14ac:dyDescent="0.25">
      <c r="A104" s="724"/>
      <c r="B104" s="139"/>
      <c r="C104" s="141"/>
      <c r="D104" s="141"/>
      <c r="E104" s="140"/>
      <c r="F104" s="140"/>
      <c r="H104" s="724"/>
    </row>
    <row r="105" spans="1:8" s="142" customFormat="1" ht="13.2" customHeight="1" x14ac:dyDescent="0.25">
      <c r="A105" s="724"/>
      <c r="B105" s="139"/>
      <c r="C105" s="141"/>
      <c r="D105" s="141"/>
      <c r="E105" s="140"/>
      <c r="F105" s="140"/>
      <c r="H105" s="724"/>
    </row>
    <row r="106" spans="1:8" s="142" customFormat="1" ht="13.2" customHeight="1" x14ac:dyDescent="0.25">
      <c r="A106" s="724"/>
      <c r="B106" s="139"/>
      <c r="C106" s="141"/>
      <c r="D106" s="141"/>
      <c r="E106" s="140"/>
      <c r="F106" s="140"/>
      <c r="H106" s="724"/>
    </row>
    <row r="107" spans="1:8" s="142" customFormat="1" ht="13.2" customHeight="1" x14ac:dyDescent="0.25">
      <c r="A107" s="724"/>
      <c r="B107" s="139"/>
      <c r="C107" s="141"/>
      <c r="D107" s="141"/>
      <c r="E107" s="140"/>
      <c r="F107" s="140"/>
      <c r="H107" s="724"/>
    </row>
    <row r="108" spans="1:8" s="142" customFormat="1" ht="13.2" customHeight="1" x14ac:dyDescent="0.25">
      <c r="A108" s="724"/>
      <c r="B108" s="139"/>
      <c r="C108" s="141"/>
      <c r="D108" s="141"/>
      <c r="E108" s="140"/>
      <c r="F108" s="140"/>
      <c r="H108" s="724"/>
    </row>
    <row r="109" spans="1:8" s="142" customFormat="1" ht="13.2" customHeight="1" x14ac:dyDescent="0.25">
      <c r="A109" s="724"/>
      <c r="B109" s="139"/>
      <c r="C109" s="141"/>
      <c r="D109" s="141"/>
      <c r="E109" s="140"/>
      <c r="F109" s="140"/>
      <c r="H109" s="724"/>
    </row>
    <row r="110" spans="1:8" s="142" customFormat="1" ht="13.2" customHeight="1" x14ac:dyDescent="0.25">
      <c r="A110" s="724"/>
      <c r="B110" s="139"/>
      <c r="C110" s="141"/>
      <c r="D110" s="141"/>
      <c r="E110" s="140"/>
      <c r="F110" s="140"/>
      <c r="H110" s="724"/>
    </row>
    <row r="111" spans="1:8" s="138" customFormat="1" ht="13.2" customHeight="1" x14ac:dyDescent="0.2">
      <c r="A111" s="725"/>
      <c r="B111" s="139"/>
      <c r="C111" s="141"/>
      <c r="D111" s="141"/>
      <c r="E111" s="140"/>
      <c r="F111" s="140"/>
      <c r="H111" s="725"/>
    </row>
    <row r="112" spans="1:8" s="138" customFormat="1" ht="13.2" customHeight="1" x14ac:dyDescent="0.2">
      <c r="A112" s="725"/>
      <c r="B112" s="139"/>
      <c r="C112" s="141"/>
      <c r="D112" s="141"/>
      <c r="E112" s="140"/>
      <c r="F112" s="140"/>
      <c r="H112" s="725"/>
    </row>
    <row r="113" spans="1:8" s="138" customFormat="1" ht="13.2" customHeight="1" x14ac:dyDescent="0.2">
      <c r="A113" s="725"/>
      <c r="B113" s="139"/>
      <c r="C113" s="141"/>
      <c r="D113" s="141"/>
      <c r="E113" s="140"/>
      <c r="F113" s="140"/>
      <c r="H113" s="725"/>
    </row>
    <row r="114" spans="1:8" s="138" customFormat="1" ht="13.2" customHeight="1" x14ac:dyDescent="0.2">
      <c r="A114" s="725"/>
      <c r="B114" s="139"/>
      <c r="C114" s="141"/>
      <c r="D114" s="141"/>
      <c r="E114" s="140"/>
      <c r="F114" s="140"/>
      <c r="H114" s="725"/>
    </row>
    <row r="115" spans="1:8" s="138" customFormat="1" ht="13.2" customHeight="1" x14ac:dyDescent="0.2">
      <c r="A115" s="725"/>
      <c r="B115" s="139"/>
      <c r="C115" s="141"/>
      <c r="D115" s="141"/>
      <c r="E115" s="140"/>
      <c r="F115" s="140"/>
      <c r="H115" s="725"/>
    </row>
    <row r="116" spans="1:8" s="138" customFormat="1" ht="13.2" customHeight="1" x14ac:dyDescent="0.2">
      <c r="A116" s="725"/>
      <c r="B116" s="139"/>
      <c r="C116" s="141"/>
      <c r="D116" s="141"/>
      <c r="E116" s="140"/>
      <c r="F116" s="140"/>
      <c r="H116" s="725"/>
    </row>
    <row r="117" spans="1:8" s="138" customFormat="1" ht="13.2" customHeight="1" x14ac:dyDescent="0.2">
      <c r="A117" s="725"/>
      <c r="B117" s="139"/>
      <c r="C117" s="866" t="str">
        <f>Translations!$B$1024</f>
        <v>koniec listy</v>
      </c>
      <c r="D117" s="866" t="str">
        <f>Translations!$B$1024</f>
        <v>koniec listy</v>
      </c>
      <c r="E117" s="867" t="str">
        <f>Translations!$B$1024</f>
        <v>koniec listy</v>
      </c>
      <c r="F117" s="867" t="str">
        <f>Translations!$B$1024</f>
        <v>koniec listy</v>
      </c>
      <c r="H117" s="725"/>
    </row>
    <row r="118" spans="1:8" ht="13.2" customHeight="1" x14ac:dyDescent="0.25">
      <c r="A118" s="721"/>
      <c r="C118" s="729"/>
      <c r="D118" s="729"/>
      <c r="E118" s="136"/>
      <c r="F118" s="136"/>
      <c r="H118" s="721"/>
    </row>
    <row r="119" spans="1:8" s="133" customFormat="1" ht="15.6" x14ac:dyDescent="0.25">
      <c r="A119" s="722"/>
      <c r="B119" s="135"/>
      <c r="C119" s="134" t="str">
        <f>Translations!$B$1025</f>
        <v>Ogółem:</v>
      </c>
      <c r="D119" s="134"/>
      <c r="E119" s="134"/>
      <c r="F119" s="134"/>
      <c r="H119" s="722"/>
    </row>
    <row r="120" spans="1:8" s="131" customFormat="1" ht="27" customHeight="1" x14ac:dyDescent="0.25">
      <c r="A120" s="723"/>
      <c r="C120" s="872"/>
      <c r="D120" s="873"/>
      <c r="E120" s="863" t="str">
        <f>Translations!$B$1026</f>
        <v>Całkowita liczba lotów</v>
      </c>
      <c r="F120" s="863" t="str">
        <f>Translations!$B$1021</f>
        <v>Całkowite emisje
[t CO2]</v>
      </c>
      <c r="H120" s="723"/>
    </row>
    <row r="121" spans="1:8" x14ac:dyDescent="0.25">
      <c r="A121" s="721"/>
      <c r="C121" s="874" t="str">
        <f>Translations!$B$1027</f>
        <v>Ogółem na rok sprawozdawczy:</v>
      </c>
      <c r="D121" s="219"/>
      <c r="E121" s="233">
        <f>SUM(E37:E117)</f>
        <v>0</v>
      </c>
      <c r="F121" s="233">
        <f>SUM(F37:F117)</f>
        <v>0</v>
      </c>
      <c r="H121" s="721"/>
    </row>
  </sheetData>
  <sheetProtection sheet="1" objects="1" scenarios="1" formatCells="0" formatColumns="0" formatRows="0"/>
  <mergeCells count="31">
    <mergeCell ref="C13:G13"/>
    <mergeCell ref="C18:F18"/>
    <mergeCell ref="C19:F19"/>
    <mergeCell ref="C20:F20"/>
    <mergeCell ref="C9:G9"/>
    <mergeCell ref="C11:G11"/>
    <mergeCell ref="C12:G12"/>
    <mergeCell ref="C10:G10"/>
    <mergeCell ref="C14:G14"/>
    <mergeCell ref="C15:G15"/>
    <mergeCell ref="B2:G2"/>
    <mergeCell ref="C5:G5"/>
    <mergeCell ref="C6:G6"/>
    <mergeCell ref="C7:G7"/>
    <mergeCell ref="C8:G8"/>
    <mergeCell ref="C4:G4"/>
    <mergeCell ref="C34:G34"/>
    <mergeCell ref="C35:D35"/>
    <mergeCell ref="E35:E36"/>
    <mergeCell ref="F35:F36"/>
    <mergeCell ref="C23:G23"/>
    <mergeCell ref="C29:F29"/>
    <mergeCell ref="C24:F24"/>
    <mergeCell ref="C32:G32"/>
    <mergeCell ref="C31:G31"/>
    <mergeCell ref="C33:G33"/>
    <mergeCell ref="C21:F21"/>
    <mergeCell ref="C26:G26"/>
    <mergeCell ref="C28:G28"/>
    <mergeCell ref="C27:G27"/>
    <mergeCell ref="C17:F17"/>
  </mergeCells>
  <conditionalFormatting sqref="B12:G12 B15 B6:G8 B24:B25 E25:G25 B26:G26 B27:B30 B31:G121 B16:G16 B22:G23 B13:C13 G24 B17:C21 G17:G21">
    <cfRule type="expression" dxfId="309" priority="22">
      <formula>CONTR_onlyCORSIA=TRUE</formula>
    </cfRule>
  </conditionalFormatting>
  <conditionalFormatting sqref="B14:G14">
    <cfRule type="expression" dxfId="308" priority="20">
      <formula>CONTR_onlyCORSIA=TRUE</formula>
    </cfRule>
  </conditionalFormatting>
  <conditionalFormatting sqref="C15">
    <cfRule type="expression" dxfId="307" priority="19">
      <formula>CONTR_onlyCORSIA=TRUE</formula>
    </cfRule>
  </conditionalFormatting>
  <conditionalFormatting sqref="B5:G5">
    <cfRule type="expression" dxfId="306" priority="18">
      <formula>CONTR_onlyCORSIA=TRUE</formula>
    </cfRule>
  </conditionalFormatting>
  <conditionalFormatting sqref="B9:G9 B10">
    <cfRule type="expression" dxfId="305" priority="17">
      <formula>CONTR_onlyCORSIA=TRUE</formula>
    </cfRule>
  </conditionalFormatting>
  <conditionalFormatting sqref="B11:G11">
    <cfRule type="expression" dxfId="304" priority="16">
      <formula>CONTR_onlyCORSIA=TRUE</formula>
    </cfRule>
  </conditionalFormatting>
  <conditionalFormatting sqref="C10:G10">
    <cfRule type="expression" dxfId="303" priority="13">
      <formula>CONTR_onlyCORSIA=TRUE</formula>
    </cfRule>
  </conditionalFormatting>
  <conditionalFormatting sqref="C24:C25">
    <cfRule type="expression" dxfId="302" priority="12">
      <formula>CONTR_onlyCORSIA=TRUE</formula>
    </cfRule>
  </conditionalFormatting>
  <conditionalFormatting sqref="C28:G28 G30">
    <cfRule type="expression" dxfId="301" priority="11">
      <formula>CONTR_onlyCORSIA=TRUE</formula>
    </cfRule>
  </conditionalFormatting>
  <conditionalFormatting sqref="C27:G27">
    <cfRule type="expression" dxfId="300" priority="10">
      <formula>CONTR_onlyCORSIA=TRUE</formula>
    </cfRule>
  </conditionalFormatting>
  <conditionalFormatting sqref="E30:F30 G29">
    <cfRule type="expression" dxfId="299" priority="9">
      <formula>CONTR_onlyCORSIA=TRUE</formula>
    </cfRule>
  </conditionalFormatting>
  <conditionalFormatting sqref="C29:C30">
    <cfRule type="expression" dxfId="298" priority="8">
      <formula>CONTR_onlyCORSIA=TRUE</formula>
    </cfRule>
  </conditionalFormatting>
  <hyperlinks>
    <hyperlink ref="C15:G15" location="JUMP_11a" display="Click here to check content of section (11)(a)"/>
  </hyperlinks>
  <pageMargins left="0.78740157480314965" right="0.78740157480314965" top="0.78740157480314965" bottom="0.78740157480314965" header="0.39370078740157483" footer="0.39370078740157483"/>
  <pageSetup paperSize="9" scale="86" fitToHeight="0" orientation="portrait" r:id="rId1"/>
  <headerFooter alignWithMargins="0">
    <oddFooter>&amp;L&amp;F&amp;C&amp;A&amp;R&amp;P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82e1b5cc-b41c-46a7-9c34-4b58c97ee7b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1020054FC982A41851D423264239E13" ma:contentTypeVersion="15" ma:contentTypeDescription="Ein neues Dokument erstellen." ma:contentTypeScope="" ma:versionID="387f7bdf508c1e17a3af29223e82b0d2">
  <xsd:schema xmlns:xsd="http://www.w3.org/2001/XMLSchema" xmlns:xs="http://www.w3.org/2001/XMLSchema" xmlns:p="http://schemas.microsoft.com/office/2006/metadata/properties" xmlns:ns3="82e1b5cc-b41c-46a7-9c34-4b58c97ee7b0" xmlns:ns4="2dbb6189-5889-411d-9c1b-fd4c4a740698" targetNamespace="http://schemas.microsoft.com/office/2006/metadata/properties" ma:root="true" ma:fieldsID="904a106204710a6f46e61430de9bed2e" ns3:_="" ns4:_="">
    <xsd:import namespace="82e1b5cc-b41c-46a7-9c34-4b58c97ee7b0"/>
    <xsd:import namespace="2dbb6189-5889-411d-9c1b-fd4c4a74069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ObjectDetectorVersions" minOccurs="0"/>
                <xsd:element ref="ns3:MediaLengthInSeconds" minOccurs="0"/>
                <xsd:element ref="ns3:_activity" minOccurs="0"/>
                <xsd:element ref="ns3:MediaServiceSystem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e1b5cc-b41c-46a7-9c34-4b58c97ee7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bb6189-5889-411d-9c1b-fd4c4a740698"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SharingHintHash" ma:index="14"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C491E3-CC20-4F94-87A8-0B181A0BE26F}">
  <ds:schemaRefs>
    <ds:schemaRef ds:uri="http://schemas.microsoft.com/sharepoint/v3/contenttype/forms"/>
  </ds:schemaRefs>
</ds:datastoreItem>
</file>

<file path=customXml/itemProps2.xml><?xml version="1.0" encoding="utf-8"?>
<ds:datastoreItem xmlns:ds="http://schemas.openxmlformats.org/officeDocument/2006/customXml" ds:itemID="{A817FAE0-07B8-4CC0-9666-EDAD769DF35F}">
  <ds:schemaRefs>
    <ds:schemaRef ds:uri="http://purl.org/dc/terms/"/>
    <ds:schemaRef ds:uri="http://schemas.openxmlformats.org/package/2006/metadata/core-properties"/>
    <ds:schemaRef ds:uri="http://purl.org/dc/dcmitype/"/>
    <ds:schemaRef ds:uri="82e1b5cc-b41c-46a7-9c34-4b58c97ee7b0"/>
    <ds:schemaRef ds:uri="http://purl.org/dc/elements/1.1/"/>
    <ds:schemaRef ds:uri="http://schemas.microsoft.com/office/2006/documentManagement/types"/>
    <ds:schemaRef ds:uri="http://schemas.microsoft.com/office/infopath/2007/PartnerControls"/>
    <ds:schemaRef ds:uri="2dbb6189-5889-411d-9c1b-fd4c4a74069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3445E77-3B08-4903-949A-DEC48C196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e1b5cc-b41c-46a7-9c34-4b58c97ee7b0"/>
    <ds:schemaRef ds:uri="2dbb6189-5889-411d-9c1b-fd4c4a740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14</vt:i4>
      </vt:variant>
      <vt:variant>
        <vt:lpstr>Zakresy nazwane</vt:lpstr>
      </vt:variant>
      <vt:variant>
        <vt:i4>315</vt:i4>
      </vt:variant>
    </vt:vector>
  </HeadingPairs>
  <TitlesOfParts>
    <vt:vector size="329" baseType="lpstr">
      <vt:lpstr>Spis treści</vt:lpstr>
      <vt:lpstr>Wytyczne i warunki</vt:lpstr>
      <vt:lpstr>Identyfikacja operatora</vt:lpstr>
      <vt:lpstr>Przegląd emisji</vt:lpstr>
      <vt:lpstr>Dane emisyjne</vt:lpstr>
      <vt:lpstr>Dane statków powietrznych</vt:lpstr>
      <vt:lpstr>Dalsze uwagi</vt:lpstr>
      <vt:lpstr>Załącznik</vt:lpstr>
      <vt:lpstr>Załącznik 2023</vt:lpstr>
      <vt:lpstr>Emisje CORSIA</vt:lpstr>
      <vt:lpstr>EUwideConstants</vt:lpstr>
      <vt:lpstr>MSParameters</vt:lpstr>
      <vt:lpstr>Translations</vt:lpstr>
      <vt:lpstr>VersionDocumentation</vt:lpstr>
      <vt:lpstr>aviationauthorities</vt:lpstr>
      <vt:lpstr>BooleanValues</vt:lpstr>
      <vt:lpstr>CNTR_EFListSelected</vt:lpstr>
      <vt:lpstr>CNTR_EFSystemselected</vt:lpstr>
      <vt:lpstr>CNTR_ReportingYear</vt:lpstr>
      <vt:lpstr>CommissionApprovedTools</vt:lpstr>
      <vt:lpstr>CompetentAuthorities</vt:lpstr>
      <vt:lpstr>CONTR_CORSIAapplied</vt:lpstr>
      <vt:lpstr>CONTR_onlyCORSIA</vt:lpstr>
      <vt:lpstr>CORSIA_EFList</vt:lpstr>
      <vt:lpstr>CORSIA_FuelsList</vt:lpstr>
      <vt:lpstr>DensMethod</vt:lpstr>
      <vt:lpstr>EF_SystemSelection</vt:lpstr>
      <vt:lpstr>EU_EF_forCORSIAFuelList</vt:lpstr>
      <vt:lpstr>EUconst_Eligible</vt:lpstr>
      <vt:lpstr>EUconst_ErrMsgNumerOfFlights</vt:lpstr>
      <vt:lpstr>Euconst_MPReferenceDateTypes</vt:lpstr>
      <vt:lpstr>Euconst_NA</vt:lpstr>
      <vt:lpstr>EUconst_NotEligible</vt:lpstr>
      <vt:lpstr>EUETS_FuelsList</vt:lpstr>
      <vt:lpstr>flighttypes</vt:lpstr>
      <vt:lpstr>freightandmail</vt:lpstr>
      <vt:lpstr>Frequency</vt:lpstr>
      <vt:lpstr>ICAO_MSList</vt:lpstr>
      <vt:lpstr>IND_COL_AircraftEndDate</vt:lpstr>
      <vt:lpstr>IND_COL_AircraftFuelUsedAvGas</vt:lpstr>
      <vt:lpstr>IND_COL_AircraftFuelUsedJetA</vt:lpstr>
      <vt:lpstr>IND_COL_AircraftFuelUsedJetA1</vt:lpstr>
      <vt:lpstr>IND_COL_AircraftFuelUsedJetB</vt:lpstr>
      <vt:lpstr>IND_COL_AircraftFuelUsedOther</vt:lpstr>
      <vt:lpstr>IND_COL_AircraftOwner</vt:lpstr>
      <vt:lpstr>IND_COL_AircraftRegistrytionNumbers</vt:lpstr>
      <vt:lpstr>IND_COL_AircraftStartingDate</vt:lpstr>
      <vt:lpstr>IND_COL_AircraftSubType</vt:lpstr>
      <vt:lpstr>IND_COL_AircraftType</vt:lpstr>
      <vt:lpstr>IND_COL_AircraftUsedForCHETS</vt:lpstr>
      <vt:lpstr>IND_COL_AircraftUsedForCORSIA</vt:lpstr>
      <vt:lpstr>IND_COL_AircraftUsedForEUETS</vt:lpstr>
      <vt:lpstr>IND_COL_CORSIA_CERTused</vt:lpstr>
      <vt:lpstr>IND_COL_CORSIA_UnusedColumnE</vt:lpstr>
      <vt:lpstr>IND_COL_CORSIA_UnusedColumnH</vt:lpstr>
      <vt:lpstr>IND_COL_CORSIAairportFROM</vt:lpstr>
      <vt:lpstr>IND_COL_CORSIAairportTO</vt:lpstr>
      <vt:lpstr>IND_COL_CORSIAcountryFROM</vt:lpstr>
      <vt:lpstr>IND_COL_CORSIAcountryTO</vt:lpstr>
      <vt:lpstr>IND_COL_CORSIAemissionsTCO2</vt:lpstr>
      <vt:lpstr>IND_COL_CORSIAfuelEmissionFactor</vt:lpstr>
      <vt:lpstr>IND_COL_CORSIAfuelTonnesConsumed</vt:lpstr>
      <vt:lpstr>IND_COL_CORSIAfuelType</vt:lpstr>
      <vt:lpstr>IND_COL_CORSIANumberOfFlights</vt:lpstr>
      <vt:lpstr>IND_COL_CORSIAoffsettingRequirement</vt:lpstr>
      <vt:lpstr>INDICATOR_5b1ETS_AlternativeFuelsDescription</vt:lpstr>
      <vt:lpstr>INDICATOR_5b1ETS_AlternativeFuelsDescriptionFeedstock</vt:lpstr>
      <vt:lpstr>INDICATOR_5b1ETS_AlternativeFuelsDescriptionLCEmissions</vt:lpstr>
      <vt:lpstr>INDICATOR_5b1ETS_AlternativeFuelsDescriptionName</vt:lpstr>
      <vt:lpstr>INDICATOR_5b1ETS_AlternativeFuelsDescriptionNumber</vt:lpstr>
      <vt:lpstr>INDICATOR_5b1ETS_AlternativeFuelsDescriptionProcess</vt:lpstr>
      <vt:lpstr>INDICATOR_5b1ETS_AlternativeFuelsDescriptionType</vt:lpstr>
      <vt:lpstr>INDICATOR_5bETS_FuelsDefinition</vt:lpstr>
      <vt:lpstr>INDICATOR_5bETS_FuelsDefinitionBioContent</vt:lpstr>
      <vt:lpstr>INDICATOR_5bETS_FuelsDefinitionBioContentNonSust</vt:lpstr>
      <vt:lpstr>INDICATOR_5bETS_FuelsDefinitionName</vt:lpstr>
      <vt:lpstr>INDICATOR_5bETS_FuelsDefinitionNCV</vt:lpstr>
      <vt:lpstr>INDICATOR_5bETS_FuelsDefinitionNumber</vt:lpstr>
      <vt:lpstr>INDICATOR_5bETS_FuelsDefinitionPrelimEF</vt:lpstr>
      <vt:lpstr>INDICATOR_5cETS_FuelsEmissionsCO2Bio</vt:lpstr>
      <vt:lpstr>INDICATOR_5cETS_FuelsEmissionsCO2BioNonSust</vt:lpstr>
      <vt:lpstr>INDICATOR_5cETS_FuelsEmissionsCO2Em</vt:lpstr>
      <vt:lpstr>INDICATOR_5cETS_FuelsEmissionsEF</vt:lpstr>
      <vt:lpstr>INDICATOR_5cETS_FuelsEmissionsFuelConsumption</vt:lpstr>
      <vt:lpstr>INDICATOR_5cETS_FuelsEmissionsName</vt:lpstr>
      <vt:lpstr>INDICATOR_5cETS_FuelsEmissionsNumber</vt:lpstr>
      <vt:lpstr>INDICATOR_5cETS_FuelsEmissionsTable</vt:lpstr>
      <vt:lpstr>INDICATOR_5dCHETS_FuelsEmissionsCO2Bio</vt:lpstr>
      <vt:lpstr>INDICATOR_5dCHETS_FuelsEmissionsCO2BioNonSust</vt:lpstr>
      <vt:lpstr>INDICATOR_5dCHETS_FuelsEmissionsCO2Em</vt:lpstr>
      <vt:lpstr>INDICATOR_5dCHETS_FuelsEmissionsEF</vt:lpstr>
      <vt:lpstr>INDICATOR_5dCHETS_FuelsEmissionsFuelConsumption</vt:lpstr>
      <vt:lpstr>INDICATOR_5dCHETS_FuelsEmissionsName</vt:lpstr>
      <vt:lpstr>INDICATOR_5dCHETS_FuelsEmissionsTable</vt:lpstr>
      <vt:lpstr>INDICATOR_8aEUETS_Summary</vt:lpstr>
      <vt:lpstr>INDICATOR_8bbCHETS_DomesticFlightsTable</vt:lpstr>
      <vt:lpstr>INDICATOR_8bbCHETS_EmissionsAlternative1</vt:lpstr>
      <vt:lpstr>INDICATOR_8bbCHETS_EmissionsAvGas</vt:lpstr>
      <vt:lpstr>INDICATOR_8bbCHETS_EmissionsJetA_A1</vt:lpstr>
      <vt:lpstr>INDICATOR_8bbCHETS_EmissionsJetB</vt:lpstr>
      <vt:lpstr>INDICATOR_8bbCHETS_EmissionsTotalCH</vt:lpstr>
      <vt:lpstr>INDICATOR_8bbCHETS_NumberFlights</vt:lpstr>
      <vt:lpstr>INDICATOR_8bcCHETS_EmissionsAlternative1</vt:lpstr>
      <vt:lpstr>INDICATOR_8bcCHETS_EmissionsAvGas</vt:lpstr>
      <vt:lpstr>INDICATOR_8bcCHETS_EmissionsJetA_A1</vt:lpstr>
      <vt:lpstr>INDICATOR_8bcCHETS_EmissionsJetB</vt:lpstr>
      <vt:lpstr>INDICATOR_8bcCHETS_EmissionsTotalPerPair</vt:lpstr>
      <vt:lpstr>INDICATOR_8bcCHETS_MSFlightsTable</vt:lpstr>
      <vt:lpstr>INDICATOR_8bcCHETS_NumberFlights</vt:lpstr>
      <vt:lpstr>INDICATOR_8bcCHETS_StateArrival</vt:lpstr>
      <vt:lpstr>INDICATOR_8bCHETS_Summary</vt:lpstr>
      <vt:lpstr>INDICATOR_8bETS_EmissionsAlternative1</vt:lpstr>
      <vt:lpstr>INDICATOR_8bETS_EmissionsAvGas</vt:lpstr>
      <vt:lpstr>INDICATOR_8bETS_EmissionsJetA_A1</vt:lpstr>
      <vt:lpstr>INDICATOR_8bETS_EmissionsJetB</vt:lpstr>
      <vt:lpstr>INDICATOR_8bETS_EmissionsTotalPerMS</vt:lpstr>
      <vt:lpstr>INDICATOR_8bETS_MS</vt:lpstr>
      <vt:lpstr>INDICATOR_8bETS_MSFlightsTable</vt:lpstr>
      <vt:lpstr>INDICATOR_8bETS_NumberFlights</vt:lpstr>
      <vt:lpstr>INDICATOR_8cETS_EEAFlightsTable</vt:lpstr>
      <vt:lpstr>INDICATOR_8cETS_EmissionsAlternative1</vt:lpstr>
      <vt:lpstr>INDICATOR_8cETS_EmissionsAvGas</vt:lpstr>
      <vt:lpstr>INDICATOR_8cETS_EmissionsJetA_A1</vt:lpstr>
      <vt:lpstr>INDICATOR_8cETS_EmissionsJetB</vt:lpstr>
      <vt:lpstr>INDICATOR_8cETS_EmissionsTotalPerPair</vt:lpstr>
      <vt:lpstr>INDICATOR_8cETS_NumberFlights</vt:lpstr>
      <vt:lpstr>INDICATOR_8cETS_StateArrival</vt:lpstr>
      <vt:lpstr>INDICATOR_8cETS_StateDeparture</vt:lpstr>
      <vt:lpstr>INDICATOR_AdminCA</vt:lpstr>
      <vt:lpstr>INDICATOR_AdminMS</vt:lpstr>
      <vt:lpstr>INDICATOR_AircraftData</vt:lpstr>
      <vt:lpstr>INDICATOR_AircraftData_CORSIAuse</vt:lpstr>
      <vt:lpstr>INDICATOR_AircraftData_EUETSuse</vt:lpstr>
      <vt:lpstr>INDICATOR_AircraftData_FleetEndDate</vt:lpstr>
      <vt:lpstr>INDICATOR_AircraftData_FleetStartingDate</vt:lpstr>
      <vt:lpstr>INDICATOR_AircraftData_Owner</vt:lpstr>
      <vt:lpstr>INDICATOR_AircraftData_RegistrationNumber</vt:lpstr>
      <vt:lpstr>INDICATOR_AircraftData_SubType</vt:lpstr>
      <vt:lpstr>INDICATOR_AircraftData_Type</vt:lpstr>
      <vt:lpstr>INDICATOR_AircraftData_UsedAvGas</vt:lpstr>
      <vt:lpstr>INDICATOR_AircraftData_UsedJetA</vt:lpstr>
      <vt:lpstr>INDICATOR_AircraftData_UsedJetA1</vt:lpstr>
      <vt:lpstr>INDICATOR_AircraftData_UsedJetB</vt:lpstr>
      <vt:lpstr>INDICATOR_AircraftData_UsedOtherFuel</vt:lpstr>
      <vt:lpstr>'Załącznik 2023'!INDICATOR_Annex23EUETS_AerodromeArrival</vt:lpstr>
      <vt:lpstr>'Załącznik 2023'!INDICATOR_Annex23EUETS_AerodromeDeparture</vt:lpstr>
      <vt:lpstr>'Załącznik 2023'!INDICATOR_Annex23EUETS_EmissionsPerPair</vt:lpstr>
      <vt:lpstr>INDICATOR_Annex23EUETS_ExcludedEmissions</vt:lpstr>
      <vt:lpstr>'Załącznik 2023'!INDICATOR_Annex23EUETS_FlightsPerPair</vt:lpstr>
      <vt:lpstr>'Załącznik 2023'!INDICATOR_Annex23EUETS_TotalEmissions</vt:lpstr>
      <vt:lpstr>'Załącznik 2023'!INDICATOR_Annex23EUETS_TotalFlights</vt:lpstr>
      <vt:lpstr>INDICATOR_Annex23EUETS_TotalforAllocation</vt:lpstr>
      <vt:lpstr>'Załącznik 2023'!INDICATOR_Annex23EUETStable</vt:lpstr>
      <vt:lpstr>INDICATOR_AnnexEUETS_AerodromeArrival</vt:lpstr>
      <vt:lpstr>INDICATOR_AnnexEUETS_AerodromeDeparture</vt:lpstr>
      <vt:lpstr>INDICATOR_AnnexEUETS_EmissionsPerPair</vt:lpstr>
      <vt:lpstr>INDICATOR_AnnexEUETS_FlightsPerPair</vt:lpstr>
      <vt:lpstr>INDICATOR_AnnexEUETS_TotalEmissions</vt:lpstr>
      <vt:lpstr>INDICATOR_AnnexEUETS_TotalFlights</vt:lpstr>
      <vt:lpstr>INDICATOR_AnnexEUETStable</vt:lpstr>
      <vt:lpstr>INDICATOR_AOAddressCity</vt:lpstr>
      <vt:lpstr>INDICATOR_AOAddressCountry</vt:lpstr>
      <vt:lpstr>INDICATOR_AOAddressEmail</vt:lpstr>
      <vt:lpstr>INDICATOR_AOAddressLine1</vt:lpstr>
      <vt:lpstr>INDICATOR_AOAddressLine2</vt:lpstr>
      <vt:lpstr>INDICATOR_AOAddressStateProvince</vt:lpstr>
      <vt:lpstr>INDICATOR_AOAddressTelephone</vt:lpstr>
      <vt:lpstr>INDICATOR_AOAddressZIP</vt:lpstr>
      <vt:lpstr>INDICATOR_AOC</vt:lpstr>
      <vt:lpstr>INDICATOR_AOCissueingAuthority</vt:lpstr>
      <vt:lpstr>INDICATOR_AOContactPersonEmail</vt:lpstr>
      <vt:lpstr>INDICATOR_AOContactPersonFirstName</vt:lpstr>
      <vt:lpstr>INDICATOR_AOContactPersonJobTitle</vt:lpstr>
      <vt:lpstr>INDICATOR_AOContactPersonOrganisation</vt:lpstr>
      <vt:lpstr>INDICATOR_AOContactPersonSurname</vt:lpstr>
      <vt:lpstr>INDICATOR_AOContactPersonTelephone</vt:lpstr>
      <vt:lpstr>INDICATOR_AOContactPersonTitle</vt:lpstr>
      <vt:lpstr>INDICATOR_AOCorrespondenceAddressLine1</vt:lpstr>
      <vt:lpstr>INDICATOR_AOCorrespondenceAddressLine2</vt:lpstr>
      <vt:lpstr>INDICATOR_AOCorrespondenceCity</vt:lpstr>
      <vt:lpstr>INDICATOR_AOCorrespondenceCountry</vt:lpstr>
      <vt:lpstr>INDICATOR_AOCorrespondenceEmail</vt:lpstr>
      <vt:lpstr>INDICATOR_AOCorrespondenceFirstName</vt:lpstr>
      <vt:lpstr>INDICATOR_AOCorrespondenceStateProvince</vt:lpstr>
      <vt:lpstr>INDICATOR_AOCorrespondenceSurname</vt:lpstr>
      <vt:lpstr>INDICATOR_AOCorrespondenceTelephone</vt:lpstr>
      <vt:lpstr>INDICATOR_AOCorrespondenceTitle</vt:lpstr>
      <vt:lpstr>INDICATOR_AOCorrespondenceZIP</vt:lpstr>
      <vt:lpstr>INDICATOR_AOLegalReprAddressLine1</vt:lpstr>
      <vt:lpstr>INDICATOR_AOLegalReprAddressLine2</vt:lpstr>
      <vt:lpstr>INDICATOR_AOLegalReprCity</vt:lpstr>
      <vt:lpstr>INDICATOR_AOLegalReprCountry</vt:lpstr>
      <vt:lpstr>INDICATOR_AOLegalReprEmail</vt:lpstr>
      <vt:lpstr>INDICATOR_AOLegalReprFirstName</vt:lpstr>
      <vt:lpstr>INDICATOR_AOLegalReprStateProvince</vt:lpstr>
      <vt:lpstr>INDICATOR_AOLegalReprSurname</vt:lpstr>
      <vt:lpstr>INDICATOR_AOLegalReprTelephone</vt:lpstr>
      <vt:lpstr>INDICATOR_AOLegalReprTitle</vt:lpstr>
      <vt:lpstr>INDICATOR_AOLegalReprZIP</vt:lpstr>
      <vt:lpstr>INDICATOR_AOname</vt:lpstr>
      <vt:lpstr>INDICATOR_AOnameEClist</vt:lpstr>
      <vt:lpstr>INDICATOR_AOuniquID</vt:lpstr>
      <vt:lpstr>INDICATOR_Art28a6Used</vt:lpstr>
      <vt:lpstr>INDICATOR_CHETS_TotalEmissions</vt:lpstr>
      <vt:lpstr>INDICATOR_CHETS_TotalFlights</vt:lpstr>
      <vt:lpstr>INDICATOR_CHETS_TotalNonSustainableBiomassEmissions</vt:lpstr>
      <vt:lpstr>INDICATOR_CHETS_TotalSustainableBiomassEmissions</vt:lpstr>
      <vt:lpstr>INDICATOR_Comments</vt:lpstr>
      <vt:lpstr>INDICATOR_CORSIA_EligibleFuels</vt:lpstr>
      <vt:lpstr>INDICATOR_CORSIA_EligibleFuels_Feedstock</vt:lpstr>
      <vt:lpstr>INDICATOR_CORSIA_EligibleFuels_LCEmissions</vt:lpstr>
      <vt:lpstr>INDICATOR_CORSIA_EligibleFuels_MassNeat</vt:lpstr>
      <vt:lpstr>INDICATOR_CORSIA_EligibleFuels_ReductionsClaimed</vt:lpstr>
      <vt:lpstr>INDICATOR_CORSIA_EligibleFuels_Type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INDICATOR_CORSIA_totalTonnesAvGas</vt:lpstr>
      <vt:lpstr>INDICATOR_CORSIA_totalTonnesEligibleFuelsClaimed</vt:lpstr>
      <vt:lpstr>INDICATOR_CORSIA_totalTonnesJetA</vt:lpstr>
      <vt:lpstr>INDICATOR_CORSIA_totalTonnesJetA1</vt:lpstr>
      <vt:lpstr>INDICATOR_CORSIA_totalTonnesJetB</vt:lpstr>
      <vt:lpstr>INDICATOR_CORSIAAnnexConfidential</vt:lpstr>
      <vt:lpstr>INDICATOR_CORSIAAnnexConfidentialReasonFromETS</vt:lpstr>
      <vt:lpstr>INDICATOR_CORSIAapplied</vt:lpstr>
      <vt:lpstr>INDICATOR_CORSIAotherState</vt:lpstr>
      <vt:lpstr>INDICATOR_CORSIAReportToState</vt:lpstr>
      <vt:lpstr>INDICATOR_DataGapsEmissions</vt:lpstr>
      <vt:lpstr>INDICATOR_DataGapsPercentCORSIA</vt:lpstr>
      <vt:lpstr>INDICATOR_DataGapsPercentETS</vt:lpstr>
      <vt:lpstr>INDICATOR_DataGapsReason</vt:lpstr>
      <vt:lpstr>INDICATOR_DataGapsReference</vt:lpstr>
      <vt:lpstr>INDICATOR_DataGapsReplacementMethod</vt:lpstr>
      <vt:lpstr>INDICATOR_DataGapsTable</vt:lpstr>
      <vt:lpstr>INDICATOR_DataGapsType</vt:lpstr>
      <vt:lpstr>INDICATOR_ETS_EmissionsFullScope</vt:lpstr>
      <vt:lpstr>INDICATOR_ETS_FlightsPerPeriod</vt:lpstr>
      <vt:lpstr>INDICATOR_ETS_SETEligibility</vt:lpstr>
      <vt:lpstr>INDICATOR_ETS_TotalEmissions</vt:lpstr>
      <vt:lpstr>INDICATOR_ETS_TotalFlights</vt:lpstr>
      <vt:lpstr>INDICATOR_ETS_TotalNonSustainableBiomassEmissions</vt:lpstr>
      <vt:lpstr>INDICATOR_ETS_TotalSustainableBiomassEmissions</vt:lpstr>
      <vt:lpstr>INDICATOR_EUETS_TotalFlights</vt:lpstr>
      <vt:lpstr>INDICATOR_EUETSAnnexConfidential</vt:lpstr>
      <vt:lpstr>INDICATOR_EUETSAnnexConfidentialFileName</vt:lpstr>
      <vt:lpstr>INDICATOR_EUETSAnnexConfidentialReasoning</vt:lpstr>
      <vt:lpstr>INDICATOR_ICAOcallSign</vt:lpstr>
      <vt:lpstr>INDICATOR_LanguageFilling</vt:lpstr>
      <vt:lpstr>INDICATOR_MPApprovalDate</vt:lpstr>
      <vt:lpstr>INDICATOR_MPDeviations</vt:lpstr>
      <vt:lpstr>INDICATOR_MPDeviationsDescription</vt:lpstr>
      <vt:lpstr>INDICATOR_MPVersion</vt:lpstr>
      <vt:lpstr>INDICATOR_NoETSobligation</vt:lpstr>
      <vt:lpstr>INDICATOR_OperatingLicense</vt:lpstr>
      <vt:lpstr>INDICATOR_OperatingLicenseAuthority</vt:lpstr>
      <vt:lpstr>INDICATOR_ReferenceFileName</vt:lpstr>
      <vt:lpstr>INDICATOR_RegistrationMarkings</vt:lpstr>
      <vt:lpstr>INDICATOR_ReportingYear</vt:lpstr>
      <vt:lpstr>INDICATOR_ReportVersion</vt:lpstr>
      <vt:lpstr>INDICATOR_TemplateLanguage</vt:lpstr>
      <vt:lpstr>INDICATOR_TemplateProvidedBy</vt:lpstr>
      <vt:lpstr>INDICATOR_TemplatePublicationDate</vt:lpstr>
      <vt:lpstr>INDICATOR_ToolUsedForAllCORSIAemissions</vt:lpstr>
      <vt:lpstr>INDICATOR_ToolUsedForEmissionsWithoutOffsetting</vt:lpstr>
      <vt:lpstr>INDICATOR_UsedSimplifiedApproachETS</vt:lpstr>
      <vt:lpstr>INDICATOR_VerifierAccredMS</vt:lpstr>
      <vt:lpstr>INDICATOR_VerifierAccredNumber</vt:lpstr>
      <vt:lpstr>INDICATOR_VerifierAdressLine1</vt:lpstr>
      <vt:lpstr>INDICATOR_VerifierAdressLine2</vt:lpstr>
      <vt:lpstr>INDICATOR_VerifierCity</vt:lpstr>
      <vt:lpstr>INDICATOR_VerifierCompany</vt:lpstr>
      <vt:lpstr>INDICATOR_VerifierContactEmail</vt:lpstr>
      <vt:lpstr>INDICATOR_VerifierContactFirstName</vt:lpstr>
      <vt:lpstr>INDICATOR_VerifierContactSurname</vt:lpstr>
      <vt:lpstr>INDICATOR_VerifierContactTelephone</vt:lpstr>
      <vt:lpstr>INDICATOR_VerifierContactTitle</vt:lpstr>
      <vt:lpstr>INDICATOR_VerifierCountry</vt:lpstr>
      <vt:lpstr>INDICATOR_VerifierStateProvince</vt:lpstr>
      <vt:lpstr>INDICATOR_VerifierZIP</vt:lpstr>
      <vt:lpstr>INDICATOR_WhichOtherTool</vt:lpstr>
      <vt:lpstr>INDICATOR_WhichToolUsed</vt:lpstr>
      <vt:lpstr>indRange</vt:lpstr>
      <vt:lpstr>JUMP_11a</vt:lpstr>
      <vt:lpstr>JUMP_2</vt:lpstr>
      <vt:lpstr>JUMP_3</vt:lpstr>
      <vt:lpstr>JUMP_5</vt:lpstr>
      <vt:lpstr>JUMP_6</vt:lpstr>
      <vt:lpstr>JUMP_7</vt:lpstr>
      <vt:lpstr>Jump_8b</vt:lpstr>
      <vt:lpstr>Legalstatus</vt:lpstr>
      <vt:lpstr>ManSys</vt:lpstr>
      <vt:lpstr>MeasMethod</vt:lpstr>
      <vt:lpstr>memberstates</vt:lpstr>
      <vt:lpstr>MemberStatesWithSwiss</vt:lpstr>
      <vt:lpstr>MSLanguages</vt:lpstr>
      <vt:lpstr>MSversiontracking</vt:lpstr>
      <vt:lpstr>NewUpdate</vt:lpstr>
      <vt:lpstr>notapplicable</vt:lpstr>
      <vt:lpstr>'Dalsze uwagi'!Obszar_wydruku</vt:lpstr>
      <vt:lpstr>'Dane emisyjne'!Obszar_wydruku</vt:lpstr>
      <vt:lpstr>'Dane statków powietrznych'!Obszar_wydruku</vt:lpstr>
      <vt:lpstr>'Emisje CORSIA'!Obszar_wydruku</vt:lpstr>
      <vt:lpstr>'Identyfikacja operatora'!Obszar_wydruku</vt:lpstr>
      <vt:lpstr>'Przegląd emisji'!Obszar_wydruku</vt:lpstr>
      <vt:lpstr>'Spis treści'!Obszar_wydruku</vt:lpstr>
      <vt:lpstr>VersionDocumentation!Obszar_wydruku</vt:lpstr>
      <vt:lpstr>'Wytyczne i warunki'!Obszar_wydruku</vt:lpstr>
      <vt:lpstr>Załącznik!Obszar_wydruku</vt:lpstr>
      <vt:lpstr>'Załącznik 2023'!Obszar_wydruku</vt:lpstr>
      <vt:lpstr>operationscope</vt:lpstr>
      <vt:lpstr>operationsscope</vt:lpstr>
      <vt:lpstr>opstatus</vt:lpstr>
      <vt:lpstr>parameters</vt:lpstr>
      <vt:lpstr>passengermass</vt:lpstr>
      <vt:lpstr>ReportingYears</vt:lpstr>
      <vt:lpstr>SelectPrimaryInfoSource</vt:lpstr>
      <vt:lpstr>SourceClass</vt:lpstr>
      <vt:lpstr>TankDataSource</vt:lpstr>
      <vt:lpstr>Title</vt:lpstr>
      <vt:lpstr>TrueFalse</vt:lpstr>
      <vt:lpstr>UncertThreshold</vt:lpstr>
      <vt:lpstr>UncertTierResult</vt:lpstr>
      <vt:lpstr>UncertValue</vt:lpstr>
      <vt:lpstr>UpliftDataSource</vt:lpstr>
      <vt:lpstr>worldcountries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Maliński Paweł</cp:lastModifiedBy>
  <cp:lastPrinted>2024-01-12T09:12:58Z</cp:lastPrinted>
  <dcterms:created xsi:type="dcterms:W3CDTF">2008-05-26T08:52:55Z</dcterms:created>
  <dcterms:modified xsi:type="dcterms:W3CDTF">2024-01-25T09:57:23Z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bd9ddd1-4d20-43f6-abfa-fc3c07406f94_Enabled">
    <vt:lpwstr>true</vt:lpwstr>
  </property>
  <property fmtid="{D5CDD505-2E9C-101B-9397-08002B2CF9AE}" pid="4" name="MSIP_Label_6bd9ddd1-4d20-43f6-abfa-fc3c07406f94_SetDate">
    <vt:lpwstr>2023-10-26T12:13:49Z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99ed933e-46f4-4d5f-9335-144eb081f066</vt:lpwstr>
  </property>
  <property fmtid="{D5CDD505-2E9C-101B-9397-08002B2CF9AE}" pid="9" name="MSIP_Label_6bd9ddd1-4d20-43f6-abfa-fc3c07406f94_ContentBits">
    <vt:lpwstr>0</vt:lpwstr>
  </property>
  <property fmtid="{D5CDD505-2E9C-101B-9397-08002B2CF9AE}" pid="10" name="ContentTypeId">
    <vt:lpwstr>0x010100A1020054FC982A41851D423264239E13</vt:lpwstr>
  </property>
</Properties>
</file>